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rj_wichert_energy_ca_gov/Documents/1A - Current Month Projects/Business Meetings/20230412_April_IES 2022.1.0/Backup Material/"/>
    </mc:Choice>
  </mc:AlternateContent>
  <xr:revisionPtr revIDLastSave="84" documentId="8_{293CFA93-7F0E-4108-B3A5-CB4E93280344}" xr6:coauthVersionLast="47" xr6:coauthVersionMax="47" xr10:uidLastSave="{D1903841-0C38-4850-9CE0-782B1C4FDB4E}"/>
  <bookViews>
    <workbookView xWindow="-108" yWindow="-108" windowWidth="41496" windowHeight="16896" xr2:uid="{00000000-000D-0000-FFFF-FFFF00000000}"/>
  </bookViews>
  <sheets>
    <sheet name="Results TDV" sheetId="4" r:id="rId1"/>
    <sheet name="Results SOURCE" sheetId="7" r:id="rId2"/>
    <sheet name="Output" sheetId="5" r:id="rId3"/>
    <sheet name="Lookup" sheetId="6" state="hidden" r:id="rId4"/>
  </sheets>
  <externalReferences>
    <externalReference r:id="rId5"/>
    <externalReference r:id="rId6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 localSheetId="1">'Results SOURCE'!$E$24</definedName>
    <definedName name="TDVabl7">'Results TDV'!$E$24</definedName>
    <definedName name="TDVabm15" localSheetId="1">'Results SOURCE'!#REF!</definedName>
    <definedName name="TDVabm15">'Results TDV'!#REF!</definedName>
    <definedName name="TDVabm16" localSheetId="1">'Results SOURCE'!#REF!</definedName>
    <definedName name="TDVabm16">'Results TDV'!#REF!</definedName>
    <definedName name="TDVabm6" localSheetId="1">'Results SOURCE'!#REF!</definedName>
    <definedName name="TDVabm6">'Results TDV'!#REF!</definedName>
    <definedName name="TDVrbl7" localSheetId="1">'Results SOURCE'!$D$24</definedName>
    <definedName name="TDVrbl7">'Results TDV'!$D$24</definedName>
    <definedName name="TDVrbm15" localSheetId="1">'Results SOURCE'!#REF!</definedName>
    <definedName name="TDVrbm15">'Results TDV'!#REF!</definedName>
    <definedName name="TDVrbm16" localSheetId="1">'Results SOURCE'!#REF!</definedName>
    <definedName name="TDVrbm16">'Results TDV'!#REF!</definedName>
    <definedName name="TDVrbm6" localSheetId="1">'Results SOURCE'!#REF!</definedName>
    <definedName name="TDVrbm6">'Results TDV'!#REF!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5" i="4" l="1"/>
  <c r="AE75" i="4"/>
  <c r="AC75" i="4"/>
  <c r="AA75" i="4"/>
  <c r="Y75" i="4"/>
  <c r="W75" i="4"/>
  <c r="U75" i="4"/>
  <c r="S75" i="4"/>
  <c r="Q75" i="4"/>
  <c r="O75" i="4"/>
  <c r="M75" i="4"/>
  <c r="K75" i="4"/>
  <c r="I75" i="4"/>
  <c r="G75" i="4"/>
  <c r="E75" i="4"/>
  <c r="AG16" i="4" l="1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K125" i="7" l="1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S119" i="7" l="1"/>
  <c r="S120" i="7"/>
  <c r="S121" i="7"/>
  <c r="S122" i="7"/>
  <c r="S123" i="7"/>
  <c r="S124" i="7"/>
  <c r="S125" i="7"/>
  <c r="S118" i="7"/>
  <c r="AP125" i="4"/>
  <c r="AP124" i="4"/>
  <c r="X124" i="4" s="1"/>
  <c r="AP123" i="4"/>
  <c r="R123" i="4" s="1"/>
  <c r="AP122" i="4"/>
  <c r="AP121" i="4"/>
  <c r="AP120" i="4"/>
  <c r="AP119" i="4"/>
  <c r="H119" i="4" s="1"/>
  <c r="AP118" i="4"/>
  <c r="P118" i="4" s="1"/>
  <c r="N125" i="4"/>
  <c r="X120" i="4"/>
  <c r="AB125" i="4"/>
  <c r="D125" i="7"/>
  <c r="D124" i="7"/>
  <c r="D123" i="7"/>
  <c r="D122" i="7"/>
  <c r="M125" i="7" s="1"/>
  <c r="D121" i="7"/>
  <c r="D120" i="7"/>
  <c r="D119" i="7"/>
  <c r="D118" i="7"/>
  <c r="AF125" i="4"/>
  <c r="AD125" i="4"/>
  <c r="P125" i="4"/>
  <c r="D125" i="4"/>
  <c r="AF124" i="4"/>
  <c r="AD124" i="4"/>
  <c r="D124" i="4"/>
  <c r="AF123" i="4"/>
  <c r="AD123" i="4"/>
  <c r="Z123" i="4"/>
  <c r="X123" i="4"/>
  <c r="V123" i="4"/>
  <c r="T123" i="4"/>
  <c r="P123" i="4"/>
  <c r="L123" i="4"/>
  <c r="F123" i="4"/>
  <c r="D123" i="4"/>
  <c r="V122" i="4"/>
  <c r="AF122" i="4"/>
  <c r="AD122" i="4"/>
  <c r="X122" i="4"/>
  <c r="P122" i="4"/>
  <c r="H122" i="4"/>
  <c r="D122" i="4"/>
  <c r="AF121" i="4"/>
  <c r="AD121" i="4"/>
  <c r="AB121" i="4"/>
  <c r="Z121" i="4"/>
  <c r="X121" i="4"/>
  <c r="V121" i="4"/>
  <c r="T121" i="4"/>
  <c r="R121" i="4"/>
  <c r="P121" i="4"/>
  <c r="N121" i="4"/>
  <c r="L121" i="4"/>
  <c r="H121" i="4"/>
  <c r="F121" i="4"/>
  <c r="D121" i="4"/>
  <c r="AF120" i="4"/>
  <c r="AD120" i="4"/>
  <c r="D120" i="4"/>
  <c r="AF119" i="4"/>
  <c r="AD119" i="4"/>
  <c r="D119" i="4"/>
  <c r="V118" i="4"/>
  <c r="AF118" i="4"/>
  <c r="AD118" i="4"/>
  <c r="X118" i="4"/>
  <c r="D118" i="4"/>
  <c r="AI121" i="4" s="1"/>
  <c r="S107" i="7"/>
  <c r="S108" i="7"/>
  <c r="S109" i="7"/>
  <c r="S110" i="7"/>
  <c r="S111" i="7"/>
  <c r="S112" i="7"/>
  <c r="S113" i="7"/>
  <c r="S114" i="7"/>
  <c r="S115" i="7"/>
  <c r="S116" i="7"/>
  <c r="S117" i="7"/>
  <c r="S88" i="7"/>
  <c r="P13" i="7"/>
  <c r="D117" i="7"/>
  <c r="D116" i="7"/>
  <c r="D115" i="7"/>
  <c r="D114" i="7"/>
  <c r="D113" i="7"/>
  <c r="D112" i="7"/>
  <c r="D111" i="7"/>
  <c r="D110" i="7"/>
  <c r="D109" i="7"/>
  <c r="D108" i="7"/>
  <c r="D107" i="7"/>
  <c r="AP117" i="4"/>
  <c r="X117" i="4" s="1"/>
  <c r="AF117" i="4"/>
  <c r="AD117" i="4"/>
  <c r="D117" i="4"/>
  <c r="AP116" i="4"/>
  <c r="V116" i="4" s="1"/>
  <c r="AF116" i="4"/>
  <c r="AD116" i="4"/>
  <c r="D116" i="4"/>
  <c r="AP115" i="4"/>
  <c r="AB115" i="4" s="1"/>
  <c r="AF115" i="4"/>
  <c r="AD115" i="4"/>
  <c r="D115" i="4"/>
  <c r="AP114" i="4"/>
  <c r="AB114" i="4" s="1"/>
  <c r="AF114" i="4"/>
  <c r="AD114" i="4"/>
  <c r="D114" i="4"/>
  <c r="AP113" i="4"/>
  <c r="R113" i="4" s="1"/>
  <c r="AF113" i="4"/>
  <c r="AD113" i="4"/>
  <c r="D113" i="4"/>
  <c r="AP112" i="4"/>
  <c r="X112" i="4" s="1"/>
  <c r="AF112" i="4"/>
  <c r="AD112" i="4"/>
  <c r="D112" i="4"/>
  <c r="AP111" i="4"/>
  <c r="N111" i="4" s="1"/>
  <c r="AF111" i="4"/>
  <c r="AD111" i="4"/>
  <c r="D111" i="4"/>
  <c r="AP110" i="4"/>
  <c r="V110" i="4" s="1"/>
  <c r="AF110" i="4"/>
  <c r="AD110" i="4"/>
  <c r="D110" i="4"/>
  <c r="AP109" i="4"/>
  <c r="AB109" i="4" s="1"/>
  <c r="AF109" i="4"/>
  <c r="AD109" i="4"/>
  <c r="D109" i="4"/>
  <c r="AP108" i="4"/>
  <c r="T108" i="4" s="1"/>
  <c r="AF108" i="4"/>
  <c r="AD108" i="4"/>
  <c r="D108" i="4"/>
  <c r="AP107" i="4"/>
  <c r="X107" i="4" s="1"/>
  <c r="AF107" i="4"/>
  <c r="AD107" i="4"/>
  <c r="D107" i="4"/>
  <c r="AP106" i="4"/>
  <c r="X106" i="4" s="1"/>
  <c r="AF106" i="4"/>
  <c r="AD106" i="4"/>
  <c r="D106" i="4"/>
  <c r="AP105" i="4"/>
  <c r="V105" i="4" s="1"/>
  <c r="AF105" i="4"/>
  <c r="AD105" i="4"/>
  <c r="D105" i="4"/>
  <c r="AP104" i="4"/>
  <c r="AB104" i="4" s="1"/>
  <c r="AF104" i="4"/>
  <c r="AD104" i="4"/>
  <c r="D104" i="4"/>
  <c r="AP103" i="4"/>
  <c r="V103" i="4" s="1"/>
  <c r="AF103" i="4"/>
  <c r="AD103" i="4"/>
  <c r="D103" i="4"/>
  <c r="AP102" i="4"/>
  <c r="X102" i="4" s="1"/>
  <c r="AF102" i="4"/>
  <c r="AD102" i="4"/>
  <c r="D102" i="4"/>
  <c r="AP101" i="4"/>
  <c r="AB101" i="4" s="1"/>
  <c r="AF101" i="4"/>
  <c r="AD101" i="4"/>
  <c r="D101" i="4"/>
  <c r="AP100" i="4"/>
  <c r="V100" i="4" s="1"/>
  <c r="AF100" i="4"/>
  <c r="AD100" i="4"/>
  <c r="D100" i="4"/>
  <c r="AP99" i="4"/>
  <c r="AB99" i="4" s="1"/>
  <c r="AF99" i="4"/>
  <c r="AD99" i="4"/>
  <c r="D99" i="4"/>
  <c r="T116" i="4" l="1"/>
  <c r="N116" i="4"/>
  <c r="N118" i="4"/>
  <c r="P116" i="4"/>
  <c r="V119" i="4"/>
  <c r="R116" i="4"/>
  <c r="X116" i="4"/>
  <c r="H123" i="4"/>
  <c r="H123" i="7" s="1"/>
  <c r="AB123" i="4"/>
  <c r="F116" i="4"/>
  <c r="Z116" i="4"/>
  <c r="P119" i="4"/>
  <c r="H116" i="4"/>
  <c r="X119" i="4"/>
  <c r="N123" i="4"/>
  <c r="J123" i="4" s="1"/>
  <c r="J123" i="7" s="1"/>
  <c r="L116" i="4"/>
  <c r="AI123" i="4"/>
  <c r="M120" i="7"/>
  <c r="L120" i="7"/>
  <c r="L121" i="7"/>
  <c r="M121" i="7"/>
  <c r="AH121" i="4"/>
  <c r="AM121" i="4" s="1"/>
  <c r="AH123" i="4"/>
  <c r="AI119" i="4"/>
  <c r="L123" i="7"/>
  <c r="AH124" i="4"/>
  <c r="AH119" i="4"/>
  <c r="L119" i="7"/>
  <c r="L124" i="7"/>
  <c r="AH125" i="4"/>
  <c r="M124" i="7"/>
  <c r="AI125" i="4"/>
  <c r="AH120" i="4"/>
  <c r="L125" i="7"/>
  <c r="AI120" i="4"/>
  <c r="L125" i="4"/>
  <c r="R125" i="4"/>
  <c r="T125" i="4"/>
  <c r="V125" i="4"/>
  <c r="F125" i="4"/>
  <c r="X125" i="4"/>
  <c r="H125" i="4"/>
  <c r="Z125" i="4"/>
  <c r="F123" i="7"/>
  <c r="H122" i="7"/>
  <c r="F121" i="7"/>
  <c r="H121" i="7"/>
  <c r="H119" i="7"/>
  <c r="AI124" i="4"/>
  <c r="F118" i="4"/>
  <c r="H118" i="4"/>
  <c r="R124" i="4"/>
  <c r="Z124" i="4"/>
  <c r="L124" i="4"/>
  <c r="T124" i="4"/>
  <c r="AB124" i="4"/>
  <c r="R122" i="4"/>
  <c r="Z122" i="4"/>
  <c r="L122" i="4"/>
  <c r="T122" i="4"/>
  <c r="AB122" i="4"/>
  <c r="F124" i="4"/>
  <c r="N124" i="4"/>
  <c r="V124" i="4"/>
  <c r="F122" i="4"/>
  <c r="N122" i="4"/>
  <c r="H124" i="4"/>
  <c r="P124" i="4"/>
  <c r="J121" i="4"/>
  <c r="J121" i="7" s="1"/>
  <c r="R120" i="4"/>
  <c r="Z120" i="4"/>
  <c r="Z119" i="4"/>
  <c r="L120" i="4"/>
  <c r="T120" i="4"/>
  <c r="AB120" i="4"/>
  <c r="R118" i="4"/>
  <c r="Z118" i="4"/>
  <c r="R119" i="4"/>
  <c r="L118" i="4"/>
  <c r="T118" i="4"/>
  <c r="L119" i="4"/>
  <c r="T119" i="4"/>
  <c r="AB119" i="4"/>
  <c r="AL121" i="4"/>
  <c r="AB118" i="4"/>
  <c r="F120" i="4"/>
  <c r="N120" i="4"/>
  <c r="V120" i="4"/>
  <c r="F119" i="4"/>
  <c r="N119" i="4"/>
  <c r="H120" i="4"/>
  <c r="P120" i="4"/>
  <c r="AH117" i="4"/>
  <c r="AH116" i="4"/>
  <c r="AH115" i="4"/>
  <c r="AH108" i="4"/>
  <c r="AH106" i="4"/>
  <c r="AH107" i="4"/>
  <c r="AH105" i="4"/>
  <c r="H116" i="7"/>
  <c r="L116" i="7"/>
  <c r="L115" i="7"/>
  <c r="F116" i="7"/>
  <c r="AH103" i="4"/>
  <c r="AH101" i="4"/>
  <c r="AH113" i="4"/>
  <c r="AH111" i="4"/>
  <c r="AH110" i="4"/>
  <c r="AH100" i="4"/>
  <c r="L117" i="7"/>
  <c r="L112" i="7"/>
  <c r="L110" i="7"/>
  <c r="L113" i="7"/>
  <c r="L111" i="7"/>
  <c r="AH112" i="4"/>
  <c r="AH102" i="4"/>
  <c r="Z103" i="4"/>
  <c r="N108" i="4"/>
  <c r="F108" i="4"/>
  <c r="Z108" i="4"/>
  <c r="P108" i="4"/>
  <c r="R108" i="4"/>
  <c r="V108" i="4"/>
  <c r="T113" i="4"/>
  <c r="L99" i="4"/>
  <c r="X108" i="4"/>
  <c r="X99" i="4"/>
  <c r="H108" i="4"/>
  <c r="AB108" i="4"/>
  <c r="N99" i="4"/>
  <c r="X103" i="4"/>
  <c r="L108" i="4"/>
  <c r="AB116" i="4"/>
  <c r="V113" i="4"/>
  <c r="Z113" i="4"/>
  <c r="H101" i="4"/>
  <c r="N101" i="4"/>
  <c r="R101" i="4"/>
  <c r="T101" i="4"/>
  <c r="L106" i="4"/>
  <c r="H109" i="4"/>
  <c r="Z101" i="4"/>
  <c r="Z106" i="4"/>
  <c r="R109" i="4"/>
  <c r="Z111" i="4"/>
  <c r="P101" i="4"/>
  <c r="X104" i="4"/>
  <c r="P106" i="4"/>
  <c r="P109" i="4"/>
  <c r="AB111" i="4"/>
  <c r="F111" i="4"/>
  <c r="N114" i="4"/>
  <c r="AB106" i="4"/>
  <c r="V109" i="4"/>
  <c r="L111" i="4"/>
  <c r="R114" i="4"/>
  <c r="R99" i="4"/>
  <c r="V101" i="4"/>
  <c r="P111" i="4"/>
  <c r="H113" i="4"/>
  <c r="V114" i="4"/>
  <c r="V99" i="4"/>
  <c r="F101" i="4"/>
  <c r="X101" i="4"/>
  <c r="R111" i="4"/>
  <c r="Z114" i="4"/>
  <c r="T111" i="4"/>
  <c r="Z99" i="4"/>
  <c r="L101" i="4"/>
  <c r="N104" i="4"/>
  <c r="F109" i="4"/>
  <c r="V111" i="4"/>
  <c r="P104" i="4"/>
  <c r="Z104" i="4"/>
  <c r="N106" i="4"/>
  <c r="F113" i="4"/>
  <c r="X113" i="4"/>
  <c r="F115" i="4"/>
  <c r="P99" i="4"/>
  <c r="F104" i="4"/>
  <c r="R104" i="4"/>
  <c r="R106" i="4"/>
  <c r="H111" i="4"/>
  <c r="X111" i="4"/>
  <c r="L113" i="4"/>
  <c r="AB113" i="4"/>
  <c r="N115" i="4"/>
  <c r="H103" i="4"/>
  <c r="T106" i="4"/>
  <c r="N113" i="4"/>
  <c r="F99" i="4"/>
  <c r="P103" i="4"/>
  <c r="H104" i="4"/>
  <c r="V104" i="4"/>
  <c r="F106" i="4"/>
  <c r="V106" i="4"/>
  <c r="P113" i="4"/>
  <c r="V115" i="4"/>
  <c r="H99" i="4"/>
  <c r="T99" i="4"/>
  <c r="R103" i="4"/>
  <c r="H106" i="4"/>
  <c r="N109" i="4"/>
  <c r="Z109" i="4"/>
  <c r="F114" i="4"/>
  <c r="H114" i="4"/>
  <c r="P114" i="4"/>
  <c r="X114" i="4"/>
  <c r="H115" i="4"/>
  <c r="P115" i="4"/>
  <c r="X115" i="4"/>
  <c r="R117" i="4"/>
  <c r="Z117" i="4"/>
  <c r="R115" i="4"/>
  <c r="Z115" i="4"/>
  <c r="L117" i="4"/>
  <c r="T117" i="4"/>
  <c r="AB117" i="4"/>
  <c r="L114" i="4"/>
  <c r="T114" i="4"/>
  <c r="L115" i="4"/>
  <c r="T115" i="4"/>
  <c r="F117" i="4"/>
  <c r="N117" i="4"/>
  <c r="V117" i="4"/>
  <c r="H117" i="4"/>
  <c r="P117" i="4"/>
  <c r="X109" i="4"/>
  <c r="H110" i="4"/>
  <c r="P110" i="4"/>
  <c r="X110" i="4"/>
  <c r="R112" i="4"/>
  <c r="Z112" i="4"/>
  <c r="R110" i="4"/>
  <c r="Z110" i="4"/>
  <c r="L112" i="4"/>
  <c r="T112" i="4"/>
  <c r="AB112" i="4"/>
  <c r="L109" i="4"/>
  <c r="T109" i="4"/>
  <c r="L110" i="4"/>
  <c r="T110" i="4"/>
  <c r="AB110" i="4"/>
  <c r="F112" i="4"/>
  <c r="N112" i="4"/>
  <c r="V112" i="4"/>
  <c r="F110" i="4"/>
  <c r="N110" i="4"/>
  <c r="H112" i="4"/>
  <c r="P112" i="4"/>
  <c r="H105" i="4"/>
  <c r="P105" i="4"/>
  <c r="X105" i="4"/>
  <c r="R107" i="4"/>
  <c r="Z107" i="4"/>
  <c r="R105" i="4"/>
  <c r="Z105" i="4"/>
  <c r="L107" i="4"/>
  <c r="T107" i="4"/>
  <c r="AB107" i="4"/>
  <c r="L104" i="4"/>
  <c r="T104" i="4"/>
  <c r="L105" i="4"/>
  <c r="T105" i="4"/>
  <c r="AB105" i="4"/>
  <c r="F107" i="4"/>
  <c r="N107" i="4"/>
  <c r="V107" i="4"/>
  <c r="F105" i="4"/>
  <c r="N105" i="4"/>
  <c r="H107" i="4"/>
  <c r="P107" i="4"/>
  <c r="H100" i="4"/>
  <c r="P100" i="4"/>
  <c r="X100" i="4"/>
  <c r="R102" i="4"/>
  <c r="Z102" i="4"/>
  <c r="L103" i="4"/>
  <c r="T103" i="4"/>
  <c r="AB103" i="4"/>
  <c r="R100" i="4"/>
  <c r="Z100" i="4"/>
  <c r="L102" i="4"/>
  <c r="T102" i="4"/>
  <c r="AB102" i="4"/>
  <c r="F103" i="4"/>
  <c r="N103" i="4"/>
  <c r="L100" i="4"/>
  <c r="T100" i="4"/>
  <c r="AB100" i="4"/>
  <c r="F102" i="4"/>
  <c r="N102" i="4"/>
  <c r="V102" i="4"/>
  <c r="F100" i="4"/>
  <c r="N100" i="4"/>
  <c r="H102" i="4"/>
  <c r="P102" i="4"/>
  <c r="AL119" i="4" l="1"/>
  <c r="AM119" i="4"/>
  <c r="AL120" i="4"/>
  <c r="M119" i="7"/>
  <c r="Q119" i="7" s="1"/>
  <c r="AM120" i="4"/>
  <c r="AM124" i="4"/>
  <c r="AL124" i="4"/>
  <c r="M123" i="7"/>
  <c r="Q123" i="7" s="1"/>
  <c r="J125" i="4"/>
  <c r="J125" i="7" s="1"/>
  <c r="H125" i="7"/>
  <c r="F125" i="7"/>
  <c r="H124" i="7"/>
  <c r="F124" i="7"/>
  <c r="F122" i="7"/>
  <c r="F120" i="7"/>
  <c r="H120" i="7"/>
  <c r="F119" i="7"/>
  <c r="H118" i="7"/>
  <c r="F118" i="7"/>
  <c r="P119" i="7"/>
  <c r="Q125" i="7"/>
  <c r="P125" i="7"/>
  <c r="Q124" i="7"/>
  <c r="P124" i="7"/>
  <c r="Q121" i="7"/>
  <c r="P121" i="7"/>
  <c r="Q120" i="7"/>
  <c r="P120" i="7"/>
  <c r="AM123" i="4"/>
  <c r="AL123" i="4"/>
  <c r="J122" i="4"/>
  <c r="AM125" i="4"/>
  <c r="AL125" i="4"/>
  <c r="J124" i="4"/>
  <c r="J124" i="7" s="1"/>
  <c r="J119" i="4"/>
  <c r="J119" i="7" s="1"/>
  <c r="J120" i="4"/>
  <c r="J120" i="7" s="1"/>
  <c r="J118" i="4"/>
  <c r="M113" i="7"/>
  <c r="M111" i="7"/>
  <c r="M112" i="7"/>
  <c r="P112" i="7" s="1"/>
  <c r="M110" i="7"/>
  <c r="P110" i="7" s="1"/>
  <c r="F113" i="7"/>
  <c r="H101" i="7"/>
  <c r="F111" i="7"/>
  <c r="F108" i="7"/>
  <c r="AI103" i="4"/>
  <c r="AI101" i="4"/>
  <c r="AI102" i="4"/>
  <c r="AI100" i="4"/>
  <c r="F100" i="7"/>
  <c r="H114" i="7"/>
  <c r="H113" i="7"/>
  <c r="F110" i="7"/>
  <c r="F117" i="7"/>
  <c r="H99" i="7"/>
  <c r="F99" i="7"/>
  <c r="F103" i="7"/>
  <c r="F105" i="7"/>
  <c r="H110" i="7"/>
  <c r="F114" i="7"/>
  <c r="H109" i="7"/>
  <c r="AI108" i="4"/>
  <c r="AI106" i="4"/>
  <c r="AI107" i="4"/>
  <c r="AI105" i="4"/>
  <c r="H102" i="7"/>
  <c r="F112" i="7"/>
  <c r="H103" i="7"/>
  <c r="F104" i="7"/>
  <c r="H107" i="7"/>
  <c r="H111" i="7"/>
  <c r="F102" i="7"/>
  <c r="H105" i="7"/>
  <c r="F106" i="7"/>
  <c r="F109" i="7"/>
  <c r="F101" i="7"/>
  <c r="M116" i="7"/>
  <c r="P116" i="7" s="1"/>
  <c r="M117" i="7"/>
  <c r="P117" i="7" s="1"/>
  <c r="M115" i="7"/>
  <c r="P115" i="7" s="1"/>
  <c r="H108" i="7"/>
  <c r="F107" i="7"/>
  <c r="H117" i="7"/>
  <c r="H106" i="7"/>
  <c r="F115" i="7"/>
  <c r="AI113" i="4"/>
  <c r="AI111" i="4"/>
  <c r="AI112" i="4"/>
  <c r="AI110" i="4"/>
  <c r="H100" i="7"/>
  <c r="H112" i="7"/>
  <c r="H115" i="7"/>
  <c r="H104" i="7"/>
  <c r="AI117" i="4"/>
  <c r="AI116" i="4"/>
  <c r="AI115" i="4"/>
  <c r="J108" i="4"/>
  <c r="J116" i="4"/>
  <c r="J106" i="4"/>
  <c r="J99" i="4"/>
  <c r="J113" i="4"/>
  <c r="J111" i="4"/>
  <c r="J101" i="4"/>
  <c r="J115" i="4"/>
  <c r="J117" i="4"/>
  <c r="J114" i="4"/>
  <c r="J112" i="4"/>
  <c r="J110" i="4"/>
  <c r="J109" i="4"/>
  <c r="J107" i="4"/>
  <c r="J104" i="4"/>
  <c r="J105" i="4"/>
  <c r="J100" i="4"/>
  <c r="J103" i="4"/>
  <c r="J102" i="4"/>
  <c r="Q115" i="7" l="1"/>
  <c r="P123" i="7"/>
  <c r="AJ124" i="4"/>
  <c r="J122" i="7"/>
  <c r="AJ125" i="4"/>
  <c r="AJ123" i="4"/>
  <c r="AJ120" i="4"/>
  <c r="AJ121" i="4"/>
  <c r="AJ119" i="4"/>
  <c r="J118" i="7"/>
  <c r="Q112" i="7"/>
  <c r="Q110" i="7"/>
  <c r="Q117" i="7"/>
  <c r="J111" i="7"/>
  <c r="J103" i="7"/>
  <c r="J107" i="7"/>
  <c r="J113" i="7"/>
  <c r="AJ113" i="4"/>
  <c r="AJ111" i="4"/>
  <c r="AJ112" i="4"/>
  <c r="AJ110" i="4"/>
  <c r="J109" i="7"/>
  <c r="J117" i="7"/>
  <c r="J106" i="7"/>
  <c r="Q116" i="7"/>
  <c r="J100" i="7"/>
  <c r="J116" i="7"/>
  <c r="J110" i="7"/>
  <c r="J108" i="7"/>
  <c r="J105" i="7"/>
  <c r="J115" i="7"/>
  <c r="J102" i="7"/>
  <c r="AJ108" i="4"/>
  <c r="AJ106" i="4"/>
  <c r="J104" i="7"/>
  <c r="AJ107" i="4"/>
  <c r="AJ105" i="4"/>
  <c r="J112" i="7"/>
  <c r="J101" i="7"/>
  <c r="Q111" i="7"/>
  <c r="P111" i="7"/>
  <c r="AJ117" i="4"/>
  <c r="J114" i="7"/>
  <c r="AJ116" i="4"/>
  <c r="AJ115" i="4"/>
  <c r="P113" i="7"/>
  <c r="Q113" i="7"/>
  <c r="AJ103" i="4"/>
  <c r="AJ101" i="4"/>
  <c r="AJ102" i="4"/>
  <c r="AJ100" i="4"/>
  <c r="J99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A4" i="7"/>
  <c r="AL13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M94" i="7" l="1"/>
  <c r="N125" i="7"/>
  <c r="N123" i="7"/>
  <c r="N124" i="7"/>
  <c r="AK125" i="4"/>
  <c r="AK123" i="4"/>
  <c r="AK124" i="4"/>
  <c r="N121" i="7"/>
  <c r="N119" i="7"/>
  <c r="N120" i="7"/>
  <c r="AK120" i="4"/>
  <c r="AK119" i="4"/>
  <c r="AK121" i="4"/>
  <c r="L96" i="7"/>
  <c r="L7" i="7"/>
  <c r="L9" i="7"/>
  <c r="L6" i="7"/>
  <c r="L8" i="7"/>
  <c r="L15" i="7"/>
  <c r="L14" i="7"/>
  <c r="L23" i="7"/>
  <c r="L25" i="7"/>
  <c r="L24" i="7"/>
  <c r="L22" i="7"/>
  <c r="L94" i="7"/>
  <c r="N116" i="7"/>
  <c r="N117" i="7"/>
  <c r="N115" i="7"/>
  <c r="M81" i="7"/>
  <c r="M82" i="7"/>
  <c r="M80" i="7"/>
  <c r="L71" i="7"/>
  <c r="L72" i="7"/>
  <c r="L79" i="7"/>
  <c r="L81" i="7"/>
  <c r="L82" i="7"/>
  <c r="L80" i="7"/>
  <c r="L33" i="7"/>
  <c r="L35" i="7"/>
  <c r="L32" i="7"/>
  <c r="L34" i="7"/>
  <c r="L42" i="7"/>
  <c r="L41" i="7"/>
  <c r="L40" i="7"/>
  <c r="L52" i="7"/>
  <c r="L54" i="7"/>
  <c r="L49" i="7"/>
  <c r="L51" i="7"/>
  <c r="L53" i="7"/>
  <c r="L48" i="7"/>
  <c r="L50" i="7"/>
  <c r="L60" i="7"/>
  <c r="L62" i="7"/>
  <c r="L57" i="7"/>
  <c r="L59" i="7"/>
  <c r="L56" i="7"/>
  <c r="L58" i="7"/>
  <c r="L61" i="7"/>
  <c r="M64" i="7"/>
  <c r="L64" i="7"/>
  <c r="L90" i="7"/>
  <c r="L88" i="7"/>
  <c r="L89" i="7"/>
  <c r="AK116" i="4"/>
  <c r="AK115" i="4"/>
  <c r="AK117" i="4"/>
  <c r="N113" i="7"/>
  <c r="N111" i="7"/>
  <c r="N110" i="7"/>
  <c r="N112" i="7"/>
  <c r="M107" i="7"/>
  <c r="M105" i="7"/>
  <c r="M108" i="7"/>
  <c r="M106" i="7"/>
  <c r="L20" i="7"/>
  <c r="L17" i="7"/>
  <c r="L19" i="7"/>
  <c r="L18" i="7"/>
  <c r="L107" i="7"/>
  <c r="L105" i="7"/>
  <c r="L108" i="7"/>
  <c r="L106" i="7"/>
  <c r="AK102" i="4"/>
  <c r="AK100" i="4"/>
  <c r="AK103" i="4"/>
  <c r="AK101" i="4"/>
  <c r="N108" i="7"/>
  <c r="N106" i="7"/>
  <c r="N107" i="7"/>
  <c r="N105" i="7"/>
  <c r="L66" i="7"/>
  <c r="L77" i="7"/>
  <c r="L75" i="7"/>
  <c r="L74" i="7"/>
  <c r="L76" i="7"/>
  <c r="L98" i="7"/>
  <c r="M102" i="7"/>
  <c r="M100" i="7"/>
  <c r="M103" i="7"/>
  <c r="M101" i="7"/>
  <c r="L12" i="7"/>
  <c r="L11" i="7"/>
  <c r="L27" i="7"/>
  <c r="L29" i="7"/>
  <c r="L28" i="7"/>
  <c r="L30" i="7"/>
  <c r="L45" i="7"/>
  <c r="L44" i="7"/>
  <c r="L46" i="7"/>
  <c r="L68" i="7"/>
  <c r="L69" i="7"/>
  <c r="L85" i="7"/>
  <c r="L84" i="7"/>
  <c r="M92" i="7"/>
  <c r="L92" i="7"/>
  <c r="L102" i="7"/>
  <c r="L100" i="7"/>
  <c r="L101" i="7"/>
  <c r="L103" i="7"/>
  <c r="N102" i="7"/>
  <c r="N100" i="7"/>
  <c r="N103" i="7"/>
  <c r="N101" i="7"/>
  <c r="AK107" i="4"/>
  <c r="AK105" i="4"/>
  <c r="AK108" i="4"/>
  <c r="AK106" i="4"/>
  <c r="L38" i="7"/>
  <c r="L37" i="7"/>
  <c r="AK112" i="4"/>
  <c r="AK110" i="4"/>
  <c r="AK113" i="4"/>
  <c r="AK111" i="4"/>
  <c r="M96" i="7"/>
  <c r="L86" i="7"/>
  <c r="M98" i="7"/>
  <c r="B30" i="7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M66" i="7"/>
  <c r="Q66" i="7" s="1"/>
  <c r="M79" i="7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Q108" i="7" l="1"/>
  <c r="P106" i="7"/>
  <c r="AN121" i="4"/>
  <c r="AN119" i="4"/>
  <c r="AN120" i="4"/>
  <c r="AN124" i="4"/>
  <c r="AN123" i="4"/>
  <c r="AN125" i="4"/>
  <c r="P82" i="7"/>
  <c r="O124" i="7"/>
  <c r="O125" i="7"/>
  <c r="O123" i="7"/>
  <c r="O121" i="7"/>
  <c r="O119" i="7"/>
  <c r="O120" i="7"/>
  <c r="M86" i="7"/>
  <c r="Q86" i="7" s="1"/>
  <c r="P96" i="7"/>
  <c r="M37" i="7"/>
  <c r="Q37" i="7" s="1"/>
  <c r="M38" i="7"/>
  <c r="P38" i="7" s="1"/>
  <c r="M77" i="7"/>
  <c r="P77" i="7" s="1"/>
  <c r="M75" i="7"/>
  <c r="Q75" i="7" s="1"/>
  <c r="M74" i="7"/>
  <c r="Q74" i="7" s="1"/>
  <c r="M76" i="7"/>
  <c r="P76" i="7" s="1"/>
  <c r="Q96" i="7"/>
  <c r="Q79" i="7"/>
  <c r="P79" i="7"/>
  <c r="P66" i="7"/>
  <c r="O113" i="7"/>
  <c r="O111" i="7"/>
  <c r="O112" i="7"/>
  <c r="O110" i="7"/>
  <c r="M46" i="7"/>
  <c r="P46" i="7" s="1"/>
  <c r="M45" i="7"/>
  <c r="P45" i="7" s="1"/>
  <c r="M44" i="7"/>
  <c r="Q44" i="7" s="1"/>
  <c r="M7" i="7"/>
  <c r="Q7" i="7" s="1"/>
  <c r="M9" i="7"/>
  <c r="P9" i="7" s="1"/>
  <c r="M6" i="7"/>
  <c r="Q6" i="7" s="1"/>
  <c r="M8" i="7"/>
  <c r="P8" i="7" s="1"/>
  <c r="Q103" i="7"/>
  <c r="P103" i="7"/>
  <c r="M58" i="7"/>
  <c r="P58" i="7" s="1"/>
  <c r="M60" i="7"/>
  <c r="Q60" i="7" s="1"/>
  <c r="M62" i="7"/>
  <c r="P62" i="7" s="1"/>
  <c r="M57" i="7"/>
  <c r="Q57" i="7" s="1"/>
  <c r="M59" i="7"/>
  <c r="Q59" i="7" s="1"/>
  <c r="M61" i="7"/>
  <c r="P61" i="7" s="1"/>
  <c r="M56" i="7"/>
  <c r="P56" i="7" s="1"/>
  <c r="M85" i="7"/>
  <c r="P85" i="7" s="1"/>
  <c r="M84" i="7"/>
  <c r="Q84" i="7" s="1"/>
  <c r="P101" i="7"/>
  <c r="Q101" i="7"/>
  <c r="Q98" i="7"/>
  <c r="P98" i="7"/>
  <c r="Q106" i="7"/>
  <c r="M71" i="7"/>
  <c r="P71" i="7" s="1"/>
  <c r="M72" i="7"/>
  <c r="P72" i="7" s="1"/>
  <c r="O117" i="7"/>
  <c r="O115" i="7"/>
  <c r="O116" i="7"/>
  <c r="M33" i="7"/>
  <c r="Q33" i="7" s="1"/>
  <c r="M35" i="7"/>
  <c r="Q35" i="7" s="1"/>
  <c r="M32" i="7"/>
  <c r="P32" i="7" s="1"/>
  <c r="M34" i="7"/>
  <c r="Q34" i="7" s="1"/>
  <c r="Q100" i="7"/>
  <c r="P100" i="7"/>
  <c r="M68" i="7"/>
  <c r="P68" i="7" s="1"/>
  <c r="M69" i="7"/>
  <c r="Q69" i="7" s="1"/>
  <c r="M27" i="7"/>
  <c r="P27" i="7" s="1"/>
  <c r="M29" i="7"/>
  <c r="Q29" i="7" s="1"/>
  <c r="M28" i="7"/>
  <c r="P28" i="7" s="1"/>
  <c r="M30" i="7"/>
  <c r="P30" i="7" s="1"/>
  <c r="P108" i="7"/>
  <c r="M90" i="7"/>
  <c r="P90" i="7" s="1"/>
  <c r="M88" i="7"/>
  <c r="Q88" i="7" s="1"/>
  <c r="M89" i="7"/>
  <c r="Q89" i="7" s="1"/>
  <c r="Q8" i="7"/>
  <c r="M23" i="7"/>
  <c r="P23" i="7" s="1"/>
  <c r="M25" i="7"/>
  <c r="Q25" i="7" s="1"/>
  <c r="M24" i="7"/>
  <c r="Q24" i="7" s="1"/>
  <c r="M22" i="7"/>
  <c r="P22" i="7" s="1"/>
  <c r="M12" i="7"/>
  <c r="Q12" i="7" s="1"/>
  <c r="M11" i="7"/>
  <c r="Q11" i="7" s="1"/>
  <c r="O103" i="7"/>
  <c r="O101" i="7"/>
  <c r="O102" i="7"/>
  <c r="O100" i="7"/>
  <c r="Q102" i="7"/>
  <c r="P102" i="7"/>
  <c r="Q105" i="7"/>
  <c r="P105" i="7"/>
  <c r="Q64" i="7"/>
  <c r="P64" i="7"/>
  <c r="M52" i="7"/>
  <c r="Q52" i="7" s="1"/>
  <c r="M54" i="7"/>
  <c r="Q54" i="7" s="1"/>
  <c r="M49" i="7"/>
  <c r="P49" i="7" s="1"/>
  <c r="M51" i="7"/>
  <c r="Q51" i="7" s="1"/>
  <c r="M53" i="7"/>
  <c r="Q53" i="7" s="1"/>
  <c r="M48" i="7"/>
  <c r="Q48" i="7" s="1"/>
  <c r="M50" i="7"/>
  <c r="P50" i="7" s="1"/>
  <c r="Q80" i="7"/>
  <c r="P80" i="7"/>
  <c r="P94" i="7"/>
  <c r="Q94" i="7"/>
  <c r="M18" i="7"/>
  <c r="Q18" i="7" s="1"/>
  <c r="M20" i="7"/>
  <c r="P20" i="7" s="1"/>
  <c r="M17" i="7"/>
  <c r="P17" i="7" s="1"/>
  <c r="M19" i="7"/>
  <c r="P19" i="7" s="1"/>
  <c r="M40" i="7"/>
  <c r="Q40" i="7" s="1"/>
  <c r="M42" i="7"/>
  <c r="P42" i="7" s="1"/>
  <c r="M41" i="7"/>
  <c r="P41" i="7" s="1"/>
  <c r="Q92" i="7"/>
  <c r="P92" i="7"/>
  <c r="O108" i="7"/>
  <c r="O106" i="7"/>
  <c r="O107" i="7"/>
  <c r="O105" i="7"/>
  <c r="P107" i="7"/>
  <c r="Q107" i="7"/>
  <c r="Q82" i="7"/>
  <c r="M14" i="7"/>
  <c r="P14" i="7" s="1"/>
  <c r="M15" i="7"/>
  <c r="P15" i="7" s="1"/>
  <c r="P81" i="7"/>
  <c r="Q81" i="7"/>
  <c r="AH6" i="4"/>
  <c r="AP98" i="4"/>
  <c r="AP97" i="4"/>
  <c r="AP96" i="4"/>
  <c r="AP95" i="4"/>
  <c r="P24" i="7" l="1"/>
  <c r="P86" i="7"/>
  <c r="P7" i="7"/>
  <c r="P6" i="7"/>
  <c r="P33" i="7"/>
  <c r="Q45" i="7"/>
  <c r="Q50" i="7"/>
  <c r="P48" i="7"/>
  <c r="Q22" i="7"/>
  <c r="P60" i="7"/>
  <c r="P44" i="7"/>
  <c r="P40" i="7"/>
  <c r="P37" i="7"/>
  <c r="P74" i="7"/>
  <c r="P12" i="7"/>
  <c r="P89" i="7"/>
  <c r="Q17" i="7"/>
  <c r="Q61" i="7"/>
  <c r="P34" i="7"/>
  <c r="P75" i="7"/>
  <c r="Q58" i="7"/>
  <c r="P18" i="7"/>
  <c r="Q27" i="7"/>
  <c r="Q38" i="7"/>
  <c r="Q19" i="7"/>
  <c r="P51" i="7"/>
  <c r="Q46" i="7"/>
  <c r="P52" i="7"/>
  <c r="P54" i="7"/>
  <c r="Q41" i="7"/>
  <c r="Q62" i="7"/>
  <c r="P59" i="7"/>
  <c r="Q30" i="7"/>
  <c r="Q15" i="7"/>
  <c r="P84" i="7"/>
  <c r="P57" i="7"/>
  <c r="P88" i="7"/>
  <c r="Q72" i="7"/>
  <c r="Q28" i="7"/>
  <c r="Q9" i="7"/>
  <c r="Q90" i="7"/>
  <c r="P11" i="7"/>
  <c r="P35" i="7"/>
  <c r="Q14" i="7"/>
  <c r="P69" i="7"/>
  <c r="Q85" i="7"/>
  <c r="P53" i="7"/>
  <c r="P25" i="7"/>
  <c r="Q71" i="7"/>
  <c r="Q23" i="7"/>
  <c r="Q56" i="7"/>
  <c r="Q76" i="7"/>
  <c r="Q68" i="7"/>
  <c r="Q32" i="7"/>
  <c r="Q20" i="7"/>
  <c r="Q42" i="7"/>
  <c r="Q77" i="7"/>
  <c r="Q49" i="7"/>
  <c r="P29" i="7"/>
  <c r="Z97" i="4"/>
  <c r="R97" i="4"/>
  <c r="AB97" i="4"/>
  <c r="P97" i="4"/>
  <c r="V97" i="4"/>
  <c r="X97" i="4"/>
  <c r="N97" i="4"/>
  <c r="L97" i="4"/>
  <c r="H97" i="4"/>
  <c r="H97" i="7" s="1"/>
  <c r="Z95" i="4"/>
  <c r="V95" i="4"/>
  <c r="R95" i="4"/>
  <c r="X95" i="4"/>
  <c r="N95" i="4"/>
  <c r="H95" i="4"/>
  <c r="H95" i="7" s="1"/>
  <c r="P95" i="4"/>
  <c r="AB95" i="4"/>
  <c r="L95" i="4"/>
  <c r="N98" i="4"/>
  <c r="V98" i="4"/>
  <c r="AB98" i="4"/>
  <c r="Z98" i="4"/>
  <c r="X98" i="4"/>
  <c r="H98" i="4"/>
  <c r="H98" i="7" s="1"/>
  <c r="R98" i="4"/>
  <c r="P98" i="4"/>
  <c r="L98" i="4"/>
  <c r="N96" i="4"/>
  <c r="L96" i="4"/>
  <c r="AB96" i="4"/>
  <c r="Z96" i="4"/>
  <c r="V96" i="4"/>
  <c r="R96" i="4"/>
  <c r="X96" i="4"/>
  <c r="P96" i="4"/>
  <c r="H96" i="4"/>
  <c r="H96" i="7" s="1"/>
  <c r="AI98" i="4"/>
  <c r="T96" i="4"/>
  <c r="F96" i="4"/>
  <c r="F96" i="7" s="1"/>
  <c r="F98" i="4"/>
  <c r="F98" i="7" s="1"/>
  <c r="AH96" i="4"/>
  <c r="F97" i="4"/>
  <c r="F97" i="7" s="1"/>
  <c r="AH98" i="4"/>
  <c r="T95" i="4"/>
  <c r="F95" i="4"/>
  <c r="F95" i="7" s="1"/>
  <c r="T97" i="4"/>
  <c r="T98" i="4"/>
  <c r="AI96" i="4"/>
  <c r="AP41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J96" i="4" l="1"/>
  <c r="J96" i="7" s="1"/>
  <c r="AB59" i="4"/>
  <c r="X59" i="4"/>
  <c r="R59" i="4"/>
  <c r="V59" i="4"/>
  <c r="P59" i="4"/>
  <c r="Z59" i="4"/>
  <c r="N59" i="4"/>
  <c r="H59" i="4"/>
  <c r="H59" i="7" s="1"/>
  <c r="L59" i="4"/>
  <c r="V77" i="4"/>
  <c r="P77" i="4"/>
  <c r="AB77" i="4"/>
  <c r="Z77" i="4"/>
  <c r="N77" i="4"/>
  <c r="R77" i="4"/>
  <c r="L77" i="4"/>
  <c r="H77" i="4"/>
  <c r="H77" i="7" s="1"/>
  <c r="X77" i="4"/>
  <c r="AB57" i="4"/>
  <c r="Z57" i="4"/>
  <c r="L57" i="4"/>
  <c r="P57" i="4"/>
  <c r="N57" i="4"/>
  <c r="X57" i="4"/>
  <c r="V57" i="4"/>
  <c r="H57" i="4"/>
  <c r="H57" i="7" s="1"/>
  <c r="R57" i="4"/>
  <c r="Z53" i="4"/>
  <c r="AB53" i="4"/>
  <c r="X53" i="4"/>
  <c r="P53" i="4"/>
  <c r="V53" i="4"/>
  <c r="R53" i="4"/>
  <c r="N53" i="4"/>
  <c r="L53" i="4"/>
  <c r="H53" i="4"/>
  <c r="H53" i="7" s="1"/>
  <c r="V46" i="4"/>
  <c r="N46" i="4"/>
  <c r="AB46" i="4"/>
  <c r="Z46" i="4"/>
  <c r="X46" i="4"/>
  <c r="H46" i="4"/>
  <c r="H46" i="7" s="1"/>
  <c r="P46" i="4"/>
  <c r="L46" i="4"/>
  <c r="R46" i="4"/>
  <c r="AB87" i="4"/>
  <c r="X87" i="4"/>
  <c r="R87" i="4"/>
  <c r="P87" i="4"/>
  <c r="N87" i="4"/>
  <c r="L87" i="4"/>
  <c r="Z87" i="4"/>
  <c r="V87" i="4"/>
  <c r="H87" i="4"/>
  <c r="H87" i="7" s="1"/>
  <c r="V85" i="4"/>
  <c r="X85" i="4"/>
  <c r="Z85" i="4"/>
  <c r="P85" i="4"/>
  <c r="AB85" i="4"/>
  <c r="R85" i="4"/>
  <c r="N85" i="4"/>
  <c r="H85" i="4"/>
  <c r="H85" i="7" s="1"/>
  <c r="L85" i="4"/>
  <c r="AB84" i="4"/>
  <c r="N84" i="4"/>
  <c r="L84" i="4"/>
  <c r="Z84" i="4"/>
  <c r="V84" i="4"/>
  <c r="R84" i="4"/>
  <c r="X84" i="4"/>
  <c r="P84" i="4"/>
  <c r="H84" i="4"/>
  <c r="H84" i="7" s="1"/>
  <c r="Z56" i="4"/>
  <c r="R56" i="4"/>
  <c r="V56" i="4"/>
  <c r="AB56" i="4"/>
  <c r="X56" i="4"/>
  <c r="N56" i="4"/>
  <c r="L56" i="4"/>
  <c r="H56" i="4"/>
  <c r="H56" i="7" s="1"/>
  <c r="P56" i="4"/>
  <c r="Z75" i="4"/>
  <c r="V75" i="4"/>
  <c r="AB75" i="4"/>
  <c r="N75" i="4"/>
  <c r="H75" i="4"/>
  <c r="H75" i="7" s="1"/>
  <c r="P75" i="4"/>
  <c r="R75" i="4"/>
  <c r="L75" i="4"/>
  <c r="X75" i="4"/>
  <c r="Z55" i="4"/>
  <c r="V55" i="4"/>
  <c r="X55" i="4"/>
  <c r="AB55" i="4"/>
  <c r="H55" i="4"/>
  <c r="H55" i="7" s="1"/>
  <c r="L55" i="4"/>
  <c r="R55" i="4"/>
  <c r="N55" i="4"/>
  <c r="P55" i="4"/>
  <c r="Z51" i="4"/>
  <c r="V51" i="4"/>
  <c r="H51" i="4"/>
  <c r="H51" i="7" s="1"/>
  <c r="X51" i="4"/>
  <c r="R51" i="4"/>
  <c r="P51" i="4"/>
  <c r="AB51" i="4"/>
  <c r="N51" i="4"/>
  <c r="L51" i="4"/>
  <c r="Z44" i="4"/>
  <c r="V44" i="4"/>
  <c r="R44" i="4"/>
  <c r="P44" i="4"/>
  <c r="L44" i="4"/>
  <c r="H44" i="4"/>
  <c r="H44" i="7" s="1"/>
  <c r="AB44" i="4"/>
  <c r="N44" i="4"/>
  <c r="X44" i="4"/>
  <c r="AB41" i="4"/>
  <c r="X41" i="4"/>
  <c r="P41" i="4"/>
  <c r="Z41" i="4"/>
  <c r="L41" i="4"/>
  <c r="V41" i="4"/>
  <c r="N41" i="4"/>
  <c r="R41" i="4"/>
  <c r="H41" i="4"/>
  <c r="H41" i="7" s="1"/>
  <c r="AM98" i="4"/>
  <c r="AL98" i="4"/>
  <c r="AM96" i="4"/>
  <c r="AL96" i="4"/>
  <c r="AB63" i="4"/>
  <c r="X63" i="4"/>
  <c r="R63" i="4"/>
  <c r="Z63" i="4"/>
  <c r="V63" i="4"/>
  <c r="P63" i="4"/>
  <c r="N63" i="4"/>
  <c r="H63" i="4"/>
  <c r="H63" i="7" s="1"/>
  <c r="L63" i="4"/>
  <c r="V94" i="4"/>
  <c r="N94" i="4"/>
  <c r="X94" i="4"/>
  <c r="Z94" i="4"/>
  <c r="R94" i="4"/>
  <c r="AB94" i="4"/>
  <c r="H94" i="4"/>
  <c r="H94" i="7" s="1"/>
  <c r="P94" i="4"/>
  <c r="L94" i="4"/>
  <c r="AB93" i="4"/>
  <c r="X93" i="4"/>
  <c r="Z93" i="4"/>
  <c r="V93" i="4"/>
  <c r="L93" i="4"/>
  <c r="H93" i="4"/>
  <c r="H93" i="7" s="1"/>
  <c r="P93" i="4"/>
  <c r="N93" i="4"/>
  <c r="R93" i="4"/>
  <c r="V92" i="4"/>
  <c r="N92" i="4"/>
  <c r="X92" i="4"/>
  <c r="R92" i="4"/>
  <c r="P92" i="4"/>
  <c r="H92" i="4"/>
  <c r="H92" i="7" s="1"/>
  <c r="AB92" i="4"/>
  <c r="Z92" i="4"/>
  <c r="L92" i="4"/>
  <c r="R52" i="4"/>
  <c r="L52" i="4"/>
  <c r="N52" i="4"/>
  <c r="AB52" i="4"/>
  <c r="Z52" i="4"/>
  <c r="V52" i="4"/>
  <c r="P52" i="4"/>
  <c r="X52" i="4"/>
  <c r="H52" i="4"/>
  <c r="H52" i="7" s="1"/>
  <c r="Z91" i="4"/>
  <c r="V91" i="4"/>
  <c r="R91" i="4"/>
  <c r="AB91" i="4"/>
  <c r="H91" i="4"/>
  <c r="H91" i="7" s="1"/>
  <c r="X91" i="4"/>
  <c r="L91" i="4"/>
  <c r="N91" i="4"/>
  <c r="P91" i="4"/>
  <c r="Z67" i="4"/>
  <c r="V67" i="4"/>
  <c r="X67" i="4"/>
  <c r="P67" i="4"/>
  <c r="H67" i="4"/>
  <c r="H67" i="7" s="1"/>
  <c r="AB67" i="4"/>
  <c r="R67" i="4"/>
  <c r="N67" i="4"/>
  <c r="L67" i="4"/>
  <c r="Z90" i="4"/>
  <c r="P90" i="4"/>
  <c r="L90" i="4"/>
  <c r="N90" i="4"/>
  <c r="V90" i="4"/>
  <c r="R90" i="4"/>
  <c r="X90" i="4"/>
  <c r="H90" i="4"/>
  <c r="H90" i="7" s="1"/>
  <c r="AB90" i="4"/>
  <c r="R82" i="4"/>
  <c r="P82" i="4"/>
  <c r="L82" i="4"/>
  <c r="AB82" i="4"/>
  <c r="V82" i="4"/>
  <c r="Z82" i="4"/>
  <c r="X82" i="4"/>
  <c r="N82" i="4"/>
  <c r="H82" i="4"/>
  <c r="H82" i="7" s="1"/>
  <c r="P74" i="4"/>
  <c r="L74" i="4"/>
  <c r="AB74" i="4"/>
  <c r="X74" i="4"/>
  <c r="Z74" i="4"/>
  <c r="N74" i="4"/>
  <c r="H74" i="4"/>
  <c r="H74" i="7" s="1"/>
  <c r="V74" i="4"/>
  <c r="R74" i="4"/>
  <c r="AB66" i="4"/>
  <c r="V66" i="4"/>
  <c r="P66" i="4"/>
  <c r="L66" i="4"/>
  <c r="Z66" i="4"/>
  <c r="X66" i="4"/>
  <c r="R66" i="4"/>
  <c r="N66" i="4"/>
  <c r="H66" i="4"/>
  <c r="H66" i="7" s="1"/>
  <c r="P62" i="4"/>
  <c r="L62" i="4"/>
  <c r="X62" i="4"/>
  <c r="R62" i="4"/>
  <c r="Z62" i="4"/>
  <c r="H62" i="4"/>
  <c r="H62" i="7" s="1"/>
  <c r="N62" i="4"/>
  <c r="V62" i="4"/>
  <c r="AB62" i="4"/>
  <c r="X50" i="4"/>
  <c r="P50" i="4"/>
  <c r="L50" i="4"/>
  <c r="Z50" i="4"/>
  <c r="AB50" i="4"/>
  <c r="V50" i="4"/>
  <c r="R50" i="4"/>
  <c r="H50" i="4"/>
  <c r="H50" i="7" s="1"/>
  <c r="N50" i="4"/>
  <c r="P43" i="4"/>
  <c r="L43" i="4"/>
  <c r="X43" i="4"/>
  <c r="R43" i="4"/>
  <c r="AB43" i="4"/>
  <c r="Z43" i="4"/>
  <c r="V43" i="4"/>
  <c r="N43" i="4"/>
  <c r="H43" i="4"/>
  <c r="H43" i="7" s="1"/>
  <c r="AB79" i="4"/>
  <c r="X79" i="4"/>
  <c r="R79" i="4"/>
  <c r="Z79" i="4"/>
  <c r="N79" i="4"/>
  <c r="P79" i="4"/>
  <c r="H79" i="4"/>
  <c r="H79" i="7" s="1"/>
  <c r="V79" i="4"/>
  <c r="L79" i="4"/>
  <c r="V40" i="4"/>
  <c r="R40" i="4"/>
  <c r="N40" i="4"/>
  <c r="X40" i="4"/>
  <c r="AB40" i="4"/>
  <c r="P40" i="4"/>
  <c r="L40" i="4"/>
  <c r="H40" i="4"/>
  <c r="H40" i="7" s="1"/>
  <c r="Z40" i="4"/>
  <c r="X69" i="4"/>
  <c r="AB69" i="4"/>
  <c r="R69" i="4"/>
  <c r="L69" i="4"/>
  <c r="V69" i="4"/>
  <c r="N69" i="4"/>
  <c r="H69" i="4"/>
  <c r="H69" i="7" s="1"/>
  <c r="Z69" i="4"/>
  <c r="P69" i="4"/>
  <c r="N68" i="4"/>
  <c r="AB68" i="4"/>
  <c r="Z68" i="4"/>
  <c r="R68" i="4"/>
  <c r="H68" i="4"/>
  <c r="H68" i="7" s="1"/>
  <c r="X68" i="4"/>
  <c r="V68" i="4"/>
  <c r="L68" i="4"/>
  <c r="P68" i="4"/>
  <c r="Z45" i="4"/>
  <c r="AB45" i="4"/>
  <c r="R45" i="4"/>
  <c r="V45" i="4"/>
  <c r="H45" i="4"/>
  <c r="H45" i="7" s="1"/>
  <c r="X45" i="4"/>
  <c r="L45" i="4"/>
  <c r="P45" i="4"/>
  <c r="N45" i="4"/>
  <c r="Z83" i="4"/>
  <c r="V83" i="4"/>
  <c r="AB83" i="4"/>
  <c r="R83" i="4"/>
  <c r="H83" i="4"/>
  <c r="H83" i="7" s="1"/>
  <c r="N83" i="4"/>
  <c r="P83" i="4"/>
  <c r="X83" i="4"/>
  <c r="L83" i="4"/>
  <c r="R89" i="4"/>
  <c r="L89" i="4"/>
  <c r="H89" i="4"/>
  <c r="H89" i="7" s="1"/>
  <c r="AB89" i="4"/>
  <c r="V89" i="4"/>
  <c r="N89" i="4"/>
  <c r="X89" i="4"/>
  <c r="P89" i="4"/>
  <c r="Z89" i="4"/>
  <c r="Z81" i="4"/>
  <c r="AB81" i="4"/>
  <c r="H81" i="4"/>
  <c r="H81" i="7" s="1"/>
  <c r="P81" i="4"/>
  <c r="V81" i="4"/>
  <c r="R81" i="4"/>
  <c r="X81" i="4"/>
  <c r="L81" i="4"/>
  <c r="N81" i="4"/>
  <c r="R73" i="4"/>
  <c r="AB73" i="4"/>
  <c r="V73" i="4"/>
  <c r="N73" i="4"/>
  <c r="H73" i="4"/>
  <c r="H73" i="7" s="1"/>
  <c r="Z73" i="4"/>
  <c r="X73" i="4"/>
  <c r="L73" i="4"/>
  <c r="P73" i="4"/>
  <c r="N65" i="4"/>
  <c r="Z65" i="4"/>
  <c r="AB65" i="4"/>
  <c r="H65" i="4"/>
  <c r="H65" i="7" s="1"/>
  <c r="L65" i="4"/>
  <c r="P65" i="4"/>
  <c r="X65" i="4"/>
  <c r="V65" i="4"/>
  <c r="R65" i="4"/>
  <c r="AB61" i="4"/>
  <c r="V61" i="4"/>
  <c r="Z61" i="4"/>
  <c r="X61" i="4"/>
  <c r="H61" i="4"/>
  <c r="H61" i="7" s="1"/>
  <c r="N61" i="4"/>
  <c r="L61" i="4"/>
  <c r="P61" i="4"/>
  <c r="R61" i="4"/>
  <c r="L49" i="4"/>
  <c r="H49" i="4"/>
  <c r="H49" i="7" s="1"/>
  <c r="N49" i="4"/>
  <c r="Z49" i="4"/>
  <c r="P49" i="4"/>
  <c r="AB49" i="4"/>
  <c r="X49" i="4"/>
  <c r="V49" i="4"/>
  <c r="R49" i="4"/>
  <c r="AB71" i="4"/>
  <c r="X71" i="4"/>
  <c r="R71" i="4"/>
  <c r="L71" i="4"/>
  <c r="V71" i="4"/>
  <c r="Z71" i="4"/>
  <c r="N71" i="4"/>
  <c r="P71" i="4"/>
  <c r="H71" i="4"/>
  <c r="H71" i="7" s="1"/>
  <c r="V76" i="4"/>
  <c r="X76" i="4"/>
  <c r="N76" i="4"/>
  <c r="Z76" i="4"/>
  <c r="L76" i="4"/>
  <c r="P76" i="4"/>
  <c r="AB76" i="4"/>
  <c r="H76" i="4"/>
  <c r="H76" i="7" s="1"/>
  <c r="R76" i="4"/>
  <c r="X88" i="4"/>
  <c r="Z88" i="4"/>
  <c r="P88" i="4"/>
  <c r="AB88" i="4"/>
  <c r="V88" i="4"/>
  <c r="R88" i="4"/>
  <c r="L88" i="4"/>
  <c r="N88" i="4"/>
  <c r="H88" i="4"/>
  <c r="H88" i="7" s="1"/>
  <c r="R80" i="4"/>
  <c r="P80" i="4"/>
  <c r="L80" i="4"/>
  <c r="Z80" i="4"/>
  <c r="AB80" i="4"/>
  <c r="X80" i="4"/>
  <c r="V80" i="4"/>
  <c r="N80" i="4"/>
  <c r="H80" i="4"/>
  <c r="H80" i="7" s="1"/>
  <c r="Z72" i="4"/>
  <c r="P72" i="4"/>
  <c r="V72" i="4"/>
  <c r="R72" i="4"/>
  <c r="N72" i="4"/>
  <c r="X72" i="4"/>
  <c r="AB72" i="4"/>
  <c r="L72" i="4"/>
  <c r="H72" i="4"/>
  <c r="H72" i="7" s="1"/>
  <c r="R64" i="4"/>
  <c r="AB64" i="4"/>
  <c r="V64" i="4"/>
  <c r="P64" i="4"/>
  <c r="Z64" i="4"/>
  <c r="X64" i="4"/>
  <c r="H64" i="4"/>
  <c r="H64" i="7" s="1"/>
  <c r="N64" i="4"/>
  <c r="L64" i="4"/>
  <c r="P60" i="4"/>
  <c r="N60" i="4"/>
  <c r="R60" i="4"/>
  <c r="V60" i="4"/>
  <c r="L60" i="4"/>
  <c r="AB60" i="4"/>
  <c r="H60" i="4"/>
  <c r="H60" i="7" s="1"/>
  <c r="Z60" i="4"/>
  <c r="X60" i="4"/>
  <c r="X48" i="4"/>
  <c r="P48" i="4"/>
  <c r="AB48" i="4"/>
  <c r="V48" i="4"/>
  <c r="R48" i="4"/>
  <c r="Z48" i="4"/>
  <c r="N48" i="4"/>
  <c r="L48" i="4"/>
  <c r="H48" i="4"/>
  <c r="H48" i="7" s="1"/>
  <c r="P42" i="4"/>
  <c r="L42" i="4"/>
  <c r="V42" i="4"/>
  <c r="N42" i="4"/>
  <c r="X42" i="4"/>
  <c r="R42" i="4"/>
  <c r="H42" i="4"/>
  <c r="H42" i="7" s="1"/>
  <c r="Z42" i="4"/>
  <c r="AB42" i="4"/>
  <c r="AB47" i="4"/>
  <c r="X47" i="4"/>
  <c r="V47" i="4"/>
  <c r="Z47" i="4"/>
  <c r="P47" i="4"/>
  <c r="L47" i="4"/>
  <c r="N47" i="4"/>
  <c r="H47" i="4"/>
  <c r="H47" i="7" s="1"/>
  <c r="R47" i="4"/>
  <c r="N86" i="4"/>
  <c r="V86" i="4"/>
  <c r="X86" i="4"/>
  <c r="R86" i="4"/>
  <c r="H86" i="4"/>
  <c r="H86" i="7" s="1"/>
  <c r="L86" i="4"/>
  <c r="AB86" i="4"/>
  <c r="Z86" i="4"/>
  <c r="P86" i="4"/>
  <c r="X78" i="4"/>
  <c r="N78" i="4"/>
  <c r="AB78" i="4"/>
  <c r="Z78" i="4"/>
  <c r="R78" i="4"/>
  <c r="L78" i="4"/>
  <c r="P78" i="4"/>
  <c r="H78" i="4"/>
  <c r="H78" i="7" s="1"/>
  <c r="V78" i="4"/>
  <c r="N70" i="4"/>
  <c r="Z70" i="4"/>
  <c r="R70" i="4"/>
  <c r="X70" i="4"/>
  <c r="P70" i="4"/>
  <c r="H70" i="4"/>
  <c r="H70" i="7" s="1"/>
  <c r="V70" i="4"/>
  <c r="AB70" i="4"/>
  <c r="L70" i="4"/>
  <c r="Z58" i="4"/>
  <c r="R58" i="4"/>
  <c r="N58" i="4"/>
  <c r="AB58" i="4"/>
  <c r="X58" i="4"/>
  <c r="L58" i="4"/>
  <c r="H58" i="4"/>
  <c r="H58" i="7" s="1"/>
  <c r="P58" i="4"/>
  <c r="V58" i="4"/>
  <c r="R54" i="4"/>
  <c r="N54" i="4"/>
  <c r="V54" i="4"/>
  <c r="L54" i="4"/>
  <c r="X54" i="4"/>
  <c r="P54" i="4"/>
  <c r="AB54" i="4"/>
  <c r="Z54" i="4"/>
  <c r="H54" i="4"/>
  <c r="H54" i="7" s="1"/>
  <c r="T64" i="4"/>
  <c r="F77" i="4"/>
  <c r="F77" i="7" s="1"/>
  <c r="J95" i="4"/>
  <c r="J95" i="7" s="1"/>
  <c r="T56" i="4"/>
  <c r="T40" i="4"/>
  <c r="T66" i="4"/>
  <c r="F81" i="4"/>
  <c r="F81" i="7" s="1"/>
  <c r="J98" i="4"/>
  <c r="J98" i="7" s="1"/>
  <c r="J97" i="4"/>
  <c r="J97" i="7" s="1"/>
  <c r="T46" i="4"/>
  <c r="F41" i="4"/>
  <c r="F41" i="7" s="1"/>
  <c r="T90" i="4"/>
  <c r="F84" i="4"/>
  <c r="F84" i="7" s="1"/>
  <c r="T82" i="4"/>
  <c r="T74" i="4"/>
  <c r="T71" i="4"/>
  <c r="F72" i="4"/>
  <c r="F72" i="7" s="1"/>
  <c r="T69" i="4"/>
  <c r="F69" i="4"/>
  <c r="F69" i="7" s="1"/>
  <c r="T94" i="4"/>
  <c r="F92" i="4"/>
  <c r="F92" i="7" s="1"/>
  <c r="F56" i="4"/>
  <c r="F56" i="7" s="1"/>
  <c r="T61" i="4"/>
  <c r="T58" i="4"/>
  <c r="F60" i="4"/>
  <c r="F60" i="7" s="1"/>
  <c r="F51" i="4"/>
  <c r="F51" i="7" s="1"/>
  <c r="T48" i="4"/>
  <c r="T53" i="4"/>
  <c r="F66" i="4"/>
  <c r="F66" i="7" s="1"/>
  <c r="F94" i="4"/>
  <c r="F94" i="7" s="1"/>
  <c r="T92" i="4"/>
  <c r="T88" i="4"/>
  <c r="F89" i="4"/>
  <c r="F89" i="7" s="1"/>
  <c r="F88" i="4"/>
  <c r="F88" i="7" s="1"/>
  <c r="T89" i="4"/>
  <c r="F90" i="4"/>
  <c r="F90" i="7" s="1"/>
  <c r="T85" i="4"/>
  <c r="F86" i="4"/>
  <c r="F86" i="7" s="1"/>
  <c r="T84" i="4"/>
  <c r="F85" i="4"/>
  <c r="F85" i="7" s="1"/>
  <c r="T86" i="4"/>
  <c r="T79" i="4"/>
  <c r="F80" i="4"/>
  <c r="F80" i="7" s="1"/>
  <c r="T80" i="4"/>
  <c r="F79" i="4"/>
  <c r="F79" i="7" s="1"/>
  <c r="T81" i="4"/>
  <c r="F82" i="4"/>
  <c r="F82" i="7" s="1"/>
  <c r="F75" i="4"/>
  <c r="F75" i="7" s="1"/>
  <c r="T76" i="4"/>
  <c r="F74" i="4"/>
  <c r="F74" i="7" s="1"/>
  <c r="T75" i="4"/>
  <c r="F76" i="4"/>
  <c r="F76" i="7" s="1"/>
  <c r="T77" i="4"/>
  <c r="F71" i="4"/>
  <c r="F71" i="7" s="1"/>
  <c r="T72" i="4"/>
  <c r="T68" i="4"/>
  <c r="F68" i="4"/>
  <c r="F68" i="7" s="1"/>
  <c r="F64" i="4"/>
  <c r="F64" i="7" s="1"/>
  <c r="F59" i="4"/>
  <c r="F59" i="7" s="1"/>
  <c r="T59" i="4"/>
  <c r="F62" i="4"/>
  <c r="F62" i="7" s="1"/>
  <c r="F58" i="4"/>
  <c r="F58" i="7" s="1"/>
  <c r="T62" i="4"/>
  <c r="F61" i="4"/>
  <c r="F61" i="7" s="1"/>
  <c r="T57" i="4"/>
  <c r="T60" i="4"/>
  <c r="F57" i="4"/>
  <c r="F57" i="7" s="1"/>
  <c r="F54" i="4"/>
  <c r="F54" i="7" s="1"/>
  <c r="F49" i="4"/>
  <c r="F49" i="7" s="1"/>
  <c r="F48" i="4"/>
  <c r="F48" i="7" s="1"/>
  <c r="T52" i="4"/>
  <c r="F53" i="4"/>
  <c r="F53" i="7" s="1"/>
  <c r="T54" i="4"/>
  <c r="F50" i="4"/>
  <c r="F50" i="7" s="1"/>
  <c r="T49" i="4"/>
  <c r="T50" i="4"/>
  <c r="T51" i="4"/>
  <c r="F52" i="4"/>
  <c r="F52" i="7" s="1"/>
  <c r="F44" i="4"/>
  <c r="F44" i="7" s="1"/>
  <c r="T45" i="4"/>
  <c r="F46" i="4"/>
  <c r="F46" i="7" s="1"/>
  <c r="T44" i="4"/>
  <c r="F45" i="4"/>
  <c r="F45" i="7" s="1"/>
  <c r="F40" i="4"/>
  <c r="F40" i="7" s="1"/>
  <c r="T41" i="4"/>
  <c r="F42" i="4"/>
  <c r="F42" i="7" s="1"/>
  <c r="T42" i="4"/>
  <c r="O98" i="7" l="1"/>
  <c r="N98" i="7"/>
  <c r="O96" i="7"/>
  <c r="N96" i="7"/>
  <c r="J74" i="4"/>
  <c r="J74" i="7" s="1"/>
  <c r="J94" i="4"/>
  <c r="J94" i="7" s="1"/>
  <c r="J49" i="4"/>
  <c r="J49" i="7" s="1"/>
  <c r="J56" i="4"/>
  <c r="J56" i="7" s="1"/>
  <c r="AJ96" i="4"/>
  <c r="J54" i="4"/>
  <c r="J54" i="7" s="1"/>
  <c r="J53" i="4"/>
  <c r="J53" i="7" s="1"/>
  <c r="J76" i="4"/>
  <c r="J76" i="7" s="1"/>
  <c r="J42" i="4"/>
  <c r="J42" i="7" s="1"/>
  <c r="J64" i="4"/>
  <c r="J64" i="7" s="1"/>
  <c r="J61" i="4"/>
  <c r="J61" i="7" s="1"/>
  <c r="J80" i="4"/>
  <c r="J80" i="7" s="1"/>
  <c r="J46" i="4"/>
  <c r="J46" i="7" s="1"/>
  <c r="J45" i="4"/>
  <c r="J45" i="7" s="1"/>
  <c r="J69" i="4"/>
  <c r="J69" i="7" s="1"/>
  <c r="J85" i="4"/>
  <c r="J85" i="7" s="1"/>
  <c r="J92" i="4"/>
  <c r="J92" i="7" s="1"/>
  <c r="J40" i="4"/>
  <c r="J40" i="7" s="1"/>
  <c r="J59" i="4"/>
  <c r="J59" i="7" s="1"/>
  <c r="J90" i="4"/>
  <c r="J90" i="7" s="1"/>
  <c r="AJ98" i="4"/>
  <c r="J44" i="4"/>
  <c r="J44" i="7" s="1"/>
  <c r="J88" i="4"/>
  <c r="J88" i="7" s="1"/>
  <c r="J89" i="4"/>
  <c r="J89" i="7" s="1"/>
  <c r="J86" i="4"/>
  <c r="J86" i="7" s="1"/>
  <c r="J82" i="4"/>
  <c r="J82" i="7" s="1"/>
  <c r="J71" i="4"/>
  <c r="J71" i="7" s="1"/>
  <c r="J68" i="4"/>
  <c r="J68" i="7" s="1"/>
  <c r="J58" i="4"/>
  <c r="J58" i="7" s="1"/>
  <c r="J48" i="4"/>
  <c r="J48" i="7" s="1"/>
  <c r="J66" i="4"/>
  <c r="J66" i="7" s="1"/>
  <c r="J84" i="4"/>
  <c r="J84" i="7" s="1"/>
  <c r="J81" i="4"/>
  <c r="J81" i="7" s="1"/>
  <c r="J79" i="4"/>
  <c r="J79" i="7" s="1"/>
  <c r="O79" i="7" s="1"/>
  <c r="J75" i="4"/>
  <c r="J75" i="7" s="1"/>
  <c r="J77" i="4"/>
  <c r="J77" i="7" s="1"/>
  <c r="J72" i="4"/>
  <c r="J72" i="7" s="1"/>
  <c r="J62" i="4"/>
  <c r="J62" i="7" s="1"/>
  <c r="J57" i="4"/>
  <c r="J57" i="7" s="1"/>
  <c r="J60" i="4"/>
  <c r="J60" i="7" s="1"/>
  <c r="J52" i="4"/>
  <c r="J52" i="7" s="1"/>
  <c r="J51" i="4"/>
  <c r="J51" i="7" s="1"/>
  <c r="J50" i="4"/>
  <c r="J50" i="7" s="1"/>
  <c r="J41" i="4"/>
  <c r="J41" i="7" s="1"/>
  <c r="AK98" i="4" l="1"/>
  <c r="AN98" i="4" s="1"/>
  <c r="AK96" i="4"/>
  <c r="AN96" i="4" s="1"/>
  <c r="T93" i="4" l="1"/>
  <c r="F93" i="4"/>
  <c r="F93" i="7" s="1"/>
  <c r="F91" i="4"/>
  <c r="F91" i="7" s="1"/>
  <c r="T87" i="4"/>
  <c r="F87" i="4"/>
  <c r="F87" i="7" s="1"/>
  <c r="F83" i="4"/>
  <c r="F83" i="7" s="1"/>
  <c r="T78" i="4"/>
  <c r="F78" i="4"/>
  <c r="F78" i="7" s="1"/>
  <c r="T73" i="4"/>
  <c r="F73" i="4"/>
  <c r="F73" i="7" s="1"/>
  <c r="T70" i="4"/>
  <c r="F70" i="4"/>
  <c r="F70" i="7" s="1"/>
  <c r="T67" i="4"/>
  <c r="F67" i="4"/>
  <c r="F67" i="7" s="1"/>
  <c r="F65" i="4"/>
  <c r="F65" i="7" s="1"/>
  <c r="F63" i="4"/>
  <c r="F63" i="7" s="1"/>
  <c r="F55" i="4"/>
  <c r="F55" i="7" s="1"/>
  <c r="F47" i="4"/>
  <c r="F47" i="7" s="1"/>
  <c r="T43" i="4"/>
  <c r="F43" i="4"/>
  <c r="F43" i="7" s="1"/>
  <c r="AP39" i="4"/>
  <c r="AB39" i="4" l="1"/>
  <c r="X39" i="4"/>
  <c r="R39" i="4"/>
  <c r="L39" i="4"/>
  <c r="Z39" i="4"/>
  <c r="H39" i="4"/>
  <c r="H39" i="7" s="1"/>
  <c r="P39" i="4"/>
  <c r="V39" i="4"/>
  <c r="N39" i="4"/>
  <c r="AH89" i="4"/>
  <c r="AH90" i="4"/>
  <c r="AH88" i="4"/>
  <c r="AH84" i="4"/>
  <c r="AH86" i="4"/>
  <c r="AH85" i="4"/>
  <c r="AH81" i="4"/>
  <c r="AH80" i="4"/>
  <c r="AH82" i="4"/>
  <c r="AH79" i="4"/>
  <c r="AH75" i="4"/>
  <c r="AH77" i="4"/>
  <c r="AH74" i="4"/>
  <c r="AH76" i="4"/>
  <c r="AH72" i="4"/>
  <c r="AH71" i="4"/>
  <c r="AH69" i="4"/>
  <c r="AH68" i="4"/>
  <c r="AH59" i="4"/>
  <c r="AH58" i="4"/>
  <c r="AH60" i="4"/>
  <c r="AH56" i="4"/>
  <c r="AH62" i="4"/>
  <c r="AH61" i="4"/>
  <c r="AH57" i="4"/>
  <c r="AH51" i="4"/>
  <c r="AH50" i="4"/>
  <c r="AH54" i="4"/>
  <c r="AH49" i="4"/>
  <c r="AH53" i="4"/>
  <c r="AH48" i="4"/>
  <c r="AH52" i="4"/>
  <c r="AH46" i="4"/>
  <c r="AH44" i="4"/>
  <c r="AH45" i="4"/>
  <c r="AH42" i="4"/>
  <c r="AH41" i="4"/>
  <c r="AH40" i="4"/>
  <c r="T39" i="4"/>
  <c r="J67" i="4"/>
  <c r="J67" i="7" s="1"/>
  <c r="AI66" i="4"/>
  <c r="AH66" i="4"/>
  <c r="AI92" i="4"/>
  <c r="AH92" i="4"/>
  <c r="AI94" i="4"/>
  <c r="AH94" i="4"/>
  <c r="J93" i="4"/>
  <c r="J93" i="7" s="1"/>
  <c r="F39" i="4"/>
  <c r="F39" i="7" s="1"/>
  <c r="J43" i="4"/>
  <c r="J43" i="7" s="1"/>
  <c r="AI64" i="4"/>
  <c r="AH64" i="4"/>
  <c r="J78" i="4"/>
  <c r="J78" i="7" s="1"/>
  <c r="J87" i="4"/>
  <c r="J87" i="7" s="1"/>
  <c r="T91" i="4"/>
  <c r="T83" i="4"/>
  <c r="T65" i="4"/>
  <c r="T63" i="4"/>
  <c r="T55" i="4"/>
  <c r="T47" i="4"/>
  <c r="N44" i="7" l="1"/>
  <c r="N46" i="7"/>
  <c r="N45" i="7"/>
  <c r="N68" i="7"/>
  <c r="N69" i="7"/>
  <c r="N90" i="7"/>
  <c r="N88" i="7"/>
  <c r="N89" i="7"/>
  <c r="N81" i="7"/>
  <c r="N82" i="7"/>
  <c r="N80" i="7"/>
  <c r="N79" i="7"/>
  <c r="N94" i="7"/>
  <c r="O94" i="7"/>
  <c r="AK94" i="4"/>
  <c r="AM64" i="4"/>
  <c r="AL64" i="4"/>
  <c r="AL66" i="4"/>
  <c r="AM66" i="4"/>
  <c r="AM92" i="4"/>
  <c r="AL92" i="4"/>
  <c r="AM94" i="4"/>
  <c r="AL94" i="4"/>
  <c r="AJ94" i="4"/>
  <c r="AI89" i="4"/>
  <c r="AL89" i="4" s="1"/>
  <c r="AI88" i="4"/>
  <c r="AM88" i="4" s="1"/>
  <c r="AI90" i="4"/>
  <c r="AM90" i="4" s="1"/>
  <c r="AJ89" i="4"/>
  <c r="AJ90" i="4"/>
  <c r="AJ88" i="4"/>
  <c r="AI84" i="4"/>
  <c r="AM84" i="4" s="1"/>
  <c r="AI85" i="4"/>
  <c r="AL85" i="4" s="1"/>
  <c r="AI86" i="4"/>
  <c r="AM86" i="4" s="1"/>
  <c r="AJ81" i="4"/>
  <c r="AJ79" i="4"/>
  <c r="AJ82" i="4"/>
  <c r="AJ80" i="4"/>
  <c r="AI79" i="4"/>
  <c r="AL79" i="4" s="1"/>
  <c r="AI82" i="4"/>
  <c r="AL82" i="4" s="1"/>
  <c r="AI81" i="4"/>
  <c r="AL81" i="4" s="1"/>
  <c r="AI80" i="4"/>
  <c r="AL80" i="4" s="1"/>
  <c r="AI76" i="4"/>
  <c r="AM76" i="4" s="1"/>
  <c r="AI77" i="4"/>
  <c r="AL77" i="4" s="1"/>
  <c r="AI74" i="4"/>
  <c r="AL74" i="4" s="1"/>
  <c r="AI75" i="4"/>
  <c r="AL75" i="4" s="1"/>
  <c r="AI71" i="4"/>
  <c r="AL71" i="4" s="1"/>
  <c r="AI72" i="4"/>
  <c r="AL72" i="4" s="1"/>
  <c r="AJ69" i="4"/>
  <c r="AJ68" i="4"/>
  <c r="AI68" i="4"/>
  <c r="AL68" i="4" s="1"/>
  <c r="AI69" i="4"/>
  <c r="AL69" i="4" s="1"/>
  <c r="AI57" i="4"/>
  <c r="AL57" i="4" s="1"/>
  <c r="AI56" i="4"/>
  <c r="AL56" i="4" s="1"/>
  <c r="AI61" i="4"/>
  <c r="AL61" i="4" s="1"/>
  <c r="AI59" i="4"/>
  <c r="AM59" i="4" s="1"/>
  <c r="AI62" i="4"/>
  <c r="AL62" i="4" s="1"/>
  <c r="AI58" i="4"/>
  <c r="AL58" i="4" s="1"/>
  <c r="AI60" i="4"/>
  <c r="AL60" i="4" s="1"/>
  <c r="AI49" i="4"/>
  <c r="AL49" i="4" s="1"/>
  <c r="AI48" i="4"/>
  <c r="AL48" i="4" s="1"/>
  <c r="AI54" i="4"/>
  <c r="AM54" i="4" s="1"/>
  <c r="AI50" i="4"/>
  <c r="AL50" i="4" s="1"/>
  <c r="AI53" i="4"/>
  <c r="AL53" i="4" s="1"/>
  <c r="AI51" i="4"/>
  <c r="AL51" i="4" s="1"/>
  <c r="AI52" i="4"/>
  <c r="AL52" i="4" s="1"/>
  <c r="AI46" i="4"/>
  <c r="AM46" i="4" s="1"/>
  <c r="AI44" i="4"/>
  <c r="AL44" i="4" s="1"/>
  <c r="AI45" i="4"/>
  <c r="AL45" i="4" s="1"/>
  <c r="AJ45" i="4"/>
  <c r="AJ46" i="4"/>
  <c r="AJ44" i="4"/>
  <c r="AI40" i="4"/>
  <c r="AL40" i="4" s="1"/>
  <c r="AI41" i="4"/>
  <c r="AL41" i="4" s="1"/>
  <c r="AI42" i="4"/>
  <c r="AL42" i="4" s="1"/>
  <c r="J39" i="4"/>
  <c r="J39" i="7" s="1"/>
  <c r="J91" i="4"/>
  <c r="J91" i="7" s="1"/>
  <c r="J83" i="4"/>
  <c r="J83" i="7" s="1"/>
  <c r="J73" i="4"/>
  <c r="J73" i="7" s="1"/>
  <c r="J70" i="4"/>
  <c r="J70" i="7" s="1"/>
  <c r="J65" i="4"/>
  <c r="J65" i="7" s="1"/>
  <c r="J63" i="4"/>
  <c r="J63" i="7" s="1"/>
  <c r="J55" i="4"/>
  <c r="J55" i="7" s="1"/>
  <c r="J47" i="4"/>
  <c r="J47" i="7" s="1"/>
  <c r="N40" i="7" l="1"/>
  <c r="N42" i="7"/>
  <c r="N41" i="7"/>
  <c r="N64" i="7"/>
  <c r="O64" i="7"/>
  <c r="O66" i="7"/>
  <c r="N66" i="7"/>
  <c r="N52" i="7"/>
  <c r="N54" i="7"/>
  <c r="N49" i="7"/>
  <c r="N51" i="7"/>
  <c r="N50" i="7"/>
  <c r="N53" i="7"/>
  <c r="N48" i="7"/>
  <c r="O69" i="7"/>
  <c r="O68" i="7"/>
  <c r="N92" i="7"/>
  <c r="O92" i="7"/>
  <c r="N71" i="7"/>
  <c r="N72" i="7"/>
  <c r="O82" i="7"/>
  <c r="O80" i="7"/>
  <c r="O81" i="7"/>
  <c r="N61" i="7"/>
  <c r="N58" i="7"/>
  <c r="N60" i="7"/>
  <c r="N62" i="7"/>
  <c r="N57" i="7"/>
  <c r="N59" i="7"/>
  <c r="N56" i="7"/>
  <c r="N74" i="7"/>
  <c r="N76" i="7"/>
  <c r="N77" i="7"/>
  <c r="N75" i="7"/>
  <c r="O89" i="7"/>
  <c r="O90" i="7"/>
  <c r="O88" i="7"/>
  <c r="N84" i="7"/>
  <c r="N85" i="7"/>
  <c r="N86" i="7"/>
  <c r="O44" i="7"/>
  <c r="O46" i="7"/>
  <c r="O45" i="7"/>
  <c r="AM103" i="4"/>
  <c r="AL103" i="4"/>
  <c r="AL110" i="4"/>
  <c r="AM110" i="4"/>
  <c r="AL108" i="4"/>
  <c r="AM108" i="4"/>
  <c r="AM102" i="4"/>
  <c r="AL102" i="4"/>
  <c r="AL115" i="4"/>
  <c r="AM115" i="4"/>
  <c r="AM101" i="4"/>
  <c r="AL101" i="4"/>
  <c r="AM111" i="4"/>
  <c r="AL111" i="4"/>
  <c r="AL105" i="4"/>
  <c r="AM105" i="4"/>
  <c r="AL100" i="4"/>
  <c r="AM100" i="4"/>
  <c r="AM113" i="4"/>
  <c r="AL113" i="4"/>
  <c r="AM106" i="4"/>
  <c r="AL106" i="4"/>
  <c r="AM116" i="4"/>
  <c r="AL116" i="4"/>
  <c r="AM107" i="4"/>
  <c r="AL107" i="4"/>
  <c r="AL117" i="4"/>
  <c r="AM117" i="4"/>
  <c r="AM112" i="4"/>
  <c r="AL112" i="4"/>
  <c r="AL59" i="4"/>
  <c r="AL90" i="4"/>
  <c r="AN94" i="4"/>
  <c r="AM56" i="4"/>
  <c r="AM48" i="4"/>
  <c r="AM81" i="4"/>
  <c r="AL84" i="4"/>
  <c r="AM77" i="4"/>
  <c r="AM61" i="4"/>
  <c r="AM82" i="4"/>
  <c r="AM75" i="4"/>
  <c r="AM74" i="4"/>
  <c r="AM62" i="4"/>
  <c r="AL54" i="4"/>
  <c r="AM49" i="4"/>
  <c r="AM45" i="4"/>
  <c r="AM58" i="4"/>
  <c r="AM50" i="4"/>
  <c r="AM44" i="4"/>
  <c r="AM72" i="4"/>
  <c r="AL88" i="4"/>
  <c r="AL76" i="4"/>
  <c r="AM89" i="4"/>
  <c r="AM80" i="4"/>
  <c r="AM79" i="4"/>
  <c r="AL46" i="4"/>
  <c r="AM52" i="4"/>
  <c r="AM53" i="4"/>
  <c r="AM60" i="4"/>
  <c r="AM51" i="4"/>
  <c r="AM71" i="4"/>
  <c r="AM40" i="4"/>
  <c r="AM69" i="4"/>
  <c r="AM85" i="4"/>
  <c r="AM68" i="4"/>
  <c r="AL86" i="4"/>
  <c r="AM57" i="4"/>
  <c r="AM42" i="4"/>
  <c r="AM41" i="4"/>
  <c r="AK88" i="4"/>
  <c r="AK90" i="4"/>
  <c r="AK89" i="4"/>
  <c r="AJ85" i="4"/>
  <c r="AJ86" i="4"/>
  <c r="AJ84" i="4"/>
  <c r="AK81" i="4"/>
  <c r="AK80" i="4"/>
  <c r="AK79" i="4"/>
  <c r="AK82" i="4"/>
  <c r="AJ75" i="4"/>
  <c r="AJ77" i="4"/>
  <c r="AJ76" i="4"/>
  <c r="AJ74" i="4"/>
  <c r="AJ71" i="4"/>
  <c r="AJ72" i="4"/>
  <c r="AK68" i="4"/>
  <c r="AK69" i="4"/>
  <c r="AJ62" i="4"/>
  <c r="AJ57" i="4"/>
  <c r="AJ56" i="4"/>
  <c r="AJ59" i="4"/>
  <c r="AJ58" i="4"/>
  <c r="AJ61" i="4"/>
  <c r="AJ60" i="4"/>
  <c r="AJ52" i="4"/>
  <c r="AJ48" i="4"/>
  <c r="AJ54" i="4"/>
  <c r="AJ51" i="4"/>
  <c r="AJ50" i="4"/>
  <c r="AJ53" i="4"/>
  <c r="AJ49" i="4"/>
  <c r="AK46" i="4"/>
  <c r="AK44" i="4"/>
  <c r="AK45" i="4"/>
  <c r="AJ40" i="4"/>
  <c r="AJ42" i="4"/>
  <c r="AJ41" i="4"/>
  <c r="AK66" i="4"/>
  <c r="AJ66" i="4"/>
  <c r="AK92" i="4"/>
  <c r="AJ92" i="4"/>
  <c r="AK64" i="4"/>
  <c r="AJ64" i="4"/>
  <c r="O40" i="7" l="1"/>
  <c r="O42" i="7"/>
  <c r="O41" i="7"/>
  <c r="O74" i="7"/>
  <c r="O76" i="7"/>
  <c r="O75" i="7"/>
  <c r="O77" i="7"/>
  <c r="O84" i="7"/>
  <c r="O85" i="7"/>
  <c r="O86" i="7"/>
  <c r="O72" i="7"/>
  <c r="O71" i="7"/>
  <c r="O56" i="7"/>
  <c r="O61" i="7"/>
  <c r="O58" i="7"/>
  <c r="O60" i="7"/>
  <c r="O62" i="7"/>
  <c r="O59" i="7"/>
  <c r="O57" i="7"/>
  <c r="O48" i="7"/>
  <c r="O50" i="7"/>
  <c r="O52" i="7"/>
  <c r="O54" i="7"/>
  <c r="O49" i="7"/>
  <c r="O51" i="7"/>
  <c r="O53" i="7"/>
  <c r="AN82" i="4"/>
  <c r="AN116" i="4"/>
  <c r="AN106" i="4"/>
  <c r="AN103" i="4"/>
  <c r="AN79" i="4"/>
  <c r="AN107" i="4"/>
  <c r="AN46" i="4"/>
  <c r="AN101" i="4"/>
  <c r="AN90" i="4"/>
  <c r="AN113" i="4"/>
  <c r="AN81" i="4"/>
  <c r="AN115" i="4"/>
  <c r="AN117" i="4"/>
  <c r="AN108" i="4"/>
  <c r="AN100" i="4"/>
  <c r="AN105" i="4"/>
  <c r="AN110" i="4"/>
  <c r="AN112" i="4"/>
  <c r="AN111" i="4"/>
  <c r="AN102" i="4"/>
  <c r="AN45" i="4"/>
  <c r="AN69" i="4"/>
  <c r="AN44" i="4"/>
  <c r="AN68" i="4"/>
  <c r="AN89" i="4"/>
  <c r="AN88" i="4"/>
  <c r="AN80" i="4"/>
  <c r="AN64" i="4"/>
  <c r="AK86" i="4"/>
  <c r="AN86" i="4" s="1"/>
  <c r="AK85" i="4"/>
  <c r="AN85" i="4" s="1"/>
  <c r="AK84" i="4"/>
  <c r="AN84" i="4" s="1"/>
  <c r="AK76" i="4"/>
  <c r="AN76" i="4" s="1"/>
  <c r="AK75" i="4"/>
  <c r="AN75" i="4" s="1"/>
  <c r="AK77" i="4"/>
  <c r="AN77" i="4" s="1"/>
  <c r="AK74" i="4"/>
  <c r="AN74" i="4" s="1"/>
  <c r="AK71" i="4"/>
  <c r="AN71" i="4" s="1"/>
  <c r="AK72" i="4"/>
  <c r="AN72" i="4" s="1"/>
  <c r="AK56" i="4"/>
  <c r="AN56" i="4" s="1"/>
  <c r="AK61" i="4"/>
  <c r="AN61" i="4" s="1"/>
  <c r="AK59" i="4"/>
  <c r="AN59" i="4" s="1"/>
  <c r="AK62" i="4"/>
  <c r="AN62" i="4" s="1"/>
  <c r="AK58" i="4"/>
  <c r="AN58" i="4" s="1"/>
  <c r="AK57" i="4"/>
  <c r="AN57" i="4" s="1"/>
  <c r="AK60" i="4"/>
  <c r="AN60" i="4" s="1"/>
  <c r="AK54" i="4"/>
  <c r="AN54" i="4" s="1"/>
  <c r="AK48" i="4"/>
  <c r="AN48" i="4" s="1"/>
  <c r="AK50" i="4"/>
  <c r="AN50" i="4" s="1"/>
  <c r="AK49" i="4"/>
  <c r="AN49" i="4" s="1"/>
  <c r="AK52" i="4"/>
  <c r="AN52" i="4" s="1"/>
  <c r="AK51" i="4"/>
  <c r="AN51" i="4" s="1"/>
  <c r="AK53" i="4"/>
  <c r="AN53" i="4" s="1"/>
  <c r="AK40" i="4"/>
  <c r="AN40" i="4" s="1"/>
  <c r="AK42" i="4"/>
  <c r="AN42" i="4" s="1"/>
  <c r="AK41" i="4"/>
  <c r="AN41" i="4" s="1"/>
  <c r="AN92" i="4"/>
  <c r="AN66" i="4"/>
  <c r="AP35" i="4" l="1"/>
  <c r="AP30" i="4"/>
  <c r="B5" i="4"/>
  <c r="AB35" i="4" l="1"/>
  <c r="R35" i="4"/>
  <c r="L35" i="4"/>
  <c r="Z35" i="4"/>
  <c r="P35" i="4"/>
  <c r="V35" i="4"/>
  <c r="X35" i="4"/>
  <c r="N35" i="4"/>
  <c r="H35" i="4"/>
  <c r="H35" i="7" s="1"/>
  <c r="AB30" i="4"/>
  <c r="R30" i="4"/>
  <c r="X30" i="4"/>
  <c r="Z30" i="4"/>
  <c r="V30" i="4"/>
  <c r="L30" i="4"/>
  <c r="H30" i="4"/>
  <c r="H30" i="7" s="1"/>
  <c r="P30" i="4"/>
  <c r="N30" i="4"/>
  <c r="F35" i="4"/>
  <c r="F35" i="7" s="1"/>
  <c r="T35" i="4"/>
  <c r="T30" i="4"/>
  <c r="F30" i="4"/>
  <c r="F30" i="7" s="1"/>
  <c r="A4" i="4"/>
  <c r="J35" i="4" l="1"/>
  <c r="J35" i="7" s="1"/>
  <c r="J30" i="4"/>
  <c r="J30" i="7" s="1"/>
  <c r="B6" i="4" l="1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Z36" i="4" l="1"/>
  <c r="P36" i="4"/>
  <c r="L36" i="4"/>
  <c r="V36" i="4"/>
  <c r="N36" i="4"/>
  <c r="X36" i="4"/>
  <c r="AB36" i="4"/>
  <c r="R36" i="4"/>
  <c r="H36" i="4"/>
  <c r="H36" i="7" s="1"/>
  <c r="Z37" i="4"/>
  <c r="V37" i="4"/>
  <c r="AB37" i="4"/>
  <c r="N37" i="4"/>
  <c r="H37" i="4"/>
  <c r="H37" i="7" s="1"/>
  <c r="X37" i="4"/>
  <c r="R37" i="4"/>
  <c r="P37" i="4"/>
  <c r="L37" i="4"/>
  <c r="V38" i="4"/>
  <c r="R38" i="4"/>
  <c r="Z38" i="4"/>
  <c r="N38" i="4"/>
  <c r="P38" i="4"/>
  <c r="H38" i="4"/>
  <c r="H38" i="7" s="1"/>
  <c r="X38" i="4"/>
  <c r="L38" i="4"/>
  <c r="AB38" i="4"/>
  <c r="T36" i="4"/>
  <c r="F36" i="4"/>
  <c r="F36" i="7" s="1"/>
  <c r="T38" i="4"/>
  <c r="F38" i="4"/>
  <c r="F38" i="7" s="1"/>
  <c r="F37" i="4"/>
  <c r="F37" i="7" s="1"/>
  <c r="T37" i="4"/>
  <c r="B31" i="4"/>
  <c r="B32" i="4" s="1"/>
  <c r="B33" i="4" s="1"/>
  <c r="B34" i="4" s="1"/>
  <c r="B30" i="4"/>
  <c r="AI38" i="4"/>
  <c r="AI37" i="4"/>
  <c r="AH38" i="4"/>
  <c r="AH37" i="4"/>
  <c r="AL38" i="4" l="1"/>
  <c r="AL37" i="4"/>
  <c r="J36" i="4"/>
  <c r="J36" i="7" s="1"/>
  <c r="J38" i="4"/>
  <c r="J38" i="7" s="1"/>
  <c r="J37" i="4"/>
  <c r="J37" i="7" s="1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AM37" i="4"/>
  <c r="AM38" i="4"/>
  <c r="N37" i="7" l="1"/>
  <c r="N38" i="7"/>
  <c r="AJ37" i="4"/>
  <c r="AJ38" i="4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O37" i="7" l="1"/>
  <c r="O38" i="7"/>
  <c r="AK37" i="4"/>
  <c r="AN37" i="4" s="1"/>
  <c r="AK38" i="4"/>
  <c r="AN38" i="4" s="1"/>
  <c r="Z5" i="4"/>
  <c r="V5" i="4"/>
  <c r="AB5" i="4"/>
  <c r="N5" i="4"/>
  <c r="X5" i="4"/>
  <c r="H5" i="4"/>
  <c r="H5" i="7" s="1"/>
  <c r="P5" i="4"/>
  <c r="R5" i="4"/>
  <c r="L5" i="4"/>
  <c r="N11" i="4"/>
  <c r="Z11" i="4"/>
  <c r="R11" i="4"/>
  <c r="AB11" i="4"/>
  <c r="X11" i="4"/>
  <c r="L11" i="4"/>
  <c r="H11" i="4"/>
  <c r="H11" i="7" s="1"/>
  <c r="V11" i="4"/>
  <c r="P11" i="4"/>
  <c r="AB10" i="4"/>
  <c r="V10" i="4"/>
  <c r="P10" i="4"/>
  <c r="Z10" i="4"/>
  <c r="R10" i="4"/>
  <c r="N10" i="4"/>
  <c r="L10" i="4"/>
  <c r="H10" i="4"/>
  <c r="H10" i="7" s="1"/>
  <c r="X10" i="4"/>
  <c r="AB12" i="4"/>
  <c r="V12" i="4"/>
  <c r="P12" i="4"/>
  <c r="Z12" i="4"/>
  <c r="L12" i="4"/>
  <c r="N12" i="4"/>
  <c r="X12" i="4"/>
  <c r="H12" i="4"/>
  <c r="H12" i="7" s="1"/>
  <c r="R12" i="4"/>
  <c r="R8" i="4"/>
  <c r="N8" i="4"/>
  <c r="Z8" i="4"/>
  <c r="AB8" i="4"/>
  <c r="V8" i="4"/>
  <c r="L8" i="4"/>
  <c r="H8" i="4"/>
  <c r="H8" i="7" s="1"/>
  <c r="P8" i="4"/>
  <c r="X8" i="4"/>
  <c r="AB17" i="4"/>
  <c r="X17" i="4"/>
  <c r="L17" i="4"/>
  <c r="Z17" i="4"/>
  <c r="V17" i="4"/>
  <c r="P17" i="4"/>
  <c r="R17" i="4"/>
  <c r="N17" i="4"/>
  <c r="H17" i="4"/>
  <c r="H17" i="7" s="1"/>
  <c r="AB9" i="4"/>
  <c r="X9" i="4"/>
  <c r="Z9" i="4"/>
  <c r="L9" i="4"/>
  <c r="V9" i="4"/>
  <c r="P9" i="4"/>
  <c r="N9" i="4"/>
  <c r="R9" i="4"/>
  <c r="H9" i="4"/>
  <c r="H9" i="7" s="1"/>
  <c r="Z7" i="4"/>
  <c r="X7" i="4"/>
  <c r="L7" i="4"/>
  <c r="R7" i="4"/>
  <c r="AB7" i="4"/>
  <c r="P7" i="4"/>
  <c r="H7" i="4"/>
  <c r="H7" i="7" s="1"/>
  <c r="N7" i="4"/>
  <c r="V7" i="4"/>
  <c r="R16" i="4"/>
  <c r="N16" i="4"/>
  <c r="Z16" i="4"/>
  <c r="AB16" i="4"/>
  <c r="X16" i="4"/>
  <c r="P16" i="4"/>
  <c r="V16" i="4"/>
  <c r="L16" i="4"/>
  <c r="H16" i="4"/>
  <c r="H16" i="7" s="1"/>
  <c r="R14" i="4"/>
  <c r="V14" i="4"/>
  <c r="N14" i="4"/>
  <c r="Z14" i="4"/>
  <c r="H14" i="4"/>
  <c r="H14" i="7" s="1"/>
  <c r="X14" i="4"/>
  <c r="AB14" i="4"/>
  <c r="P14" i="4"/>
  <c r="L14" i="4"/>
  <c r="Z13" i="4"/>
  <c r="V13" i="4"/>
  <c r="X13" i="4"/>
  <c r="R13" i="4"/>
  <c r="P13" i="4"/>
  <c r="N13" i="4"/>
  <c r="L13" i="4"/>
  <c r="H13" i="4"/>
  <c r="H13" i="7" s="1"/>
  <c r="AB13" i="4"/>
  <c r="X6" i="4"/>
  <c r="R6" i="4"/>
  <c r="AB6" i="4"/>
  <c r="V6" i="4"/>
  <c r="P6" i="4"/>
  <c r="H6" i="4"/>
  <c r="H6" i="7" s="1"/>
  <c r="Z6" i="4"/>
  <c r="N6" i="4"/>
  <c r="L6" i="4"/>
  <c r="X15" i="4"/>
  <c r="AB15" i="4"/>
  <c r="L15" i="4"/>
  <c r="H15" i="4"/>
  <c r="H15" i="7" s="1"/>
  <c r="V15" i="4"/>
  <c r="P15" i="4"/>
  <c r="Z15" i="4"/>
  <c r="N15" i="4"/>
  <c r="R15" i="4"/>
  <c r="T6" i="4"/>
  <c r="F6" i="4"/>
  <c r="F6" i="7" s="1"/>
  <c r="T12" i="4"/>
  <c r="F12" i="4"/>
  <c r="F12" i="7" s="1"/>
  <c r="T15" i="4"/>
  <c r="F15" i="4"/>
  <c r="F15" i="7" s="1"/>
  <c r="F9" i="4"/>
  <c r="F9" i="7" s="1"/>
  <c r="T9" i="4"/>
  <c r="F13" i="4"/>
  <c r="F13" i="7" s="1"/>
  <c r="T13" i="4"/>
  <c r="T14" i="4"/>
  <c r="F14" i="4"/>
  <c r="F14" i="7" s="1"/>
  <c r="T8" i="4"/>
  <c r="F8" i="4"/>
  <c r="F8" i="7" s="1"/>
  <c r="F11" i="4"/>
  <c r="F11" i="7" s="1"/>
  <c r="T11" i="4"/>
  <c r="F17" i="4"/>
  <c r="F17" i="7" s="1"/>
  <c r="T17" i="4"/>
  <c r="T7" i="4"/>
  <c r="F7" i="4"/>
  <c r="F7" i="7" s="1"/>
  <c r="T10" i="4"/>
  <c r="F10" i="4"/>
  <c r="F10" i="7" s="1"/>
  <c r="T16" i="4"/>
  <c r="F16" i="4"/>
  <c r="F16" i="7" s="1"/>
  <c r="T5" i="4"/>
  <c r="F5" i="4"/>
  <c r="AI7" i="4"/>
  <c r="AI8" i="4"/>
  <c r="AI6" i="4"/>
  <c r="AL6" i="4" s="1"/>
  <c r="AI9" i="4"/>
  <c r="AI14" i="4"/>
  <c r="AI15" i="4"/>
  <c r="AI11" i="4"/>
  <c r="AI12" i="4"/>
  <c r="AI17" i="4"/>
  <c r="AH12" i="4"/>
  <c r="AH11" i="4"/>
  <c r="AH14" i="4"/>
  <c r="AH15" i="4"/>
  <c r="AH17" i="4"/>
  <c r="AH8" i="4"/>
  <c r="AH9" i="4"/>
  <c r="AH7" i="4"/>
  <c r="AL7" i="4" l="1"/>
  <c r="AL11" i="4"/>
  <c r="F5" i="7"/>
  <c r="AL9" i="4"/>
  <c r="AL8" i="4"/>
  <c r="AL17" i="4"/>
  <c r="AL15" i="4"/>
  <c r="AL14" i="4"/>
  <c r="AL12" i="4"/>
  <c r="J16" i="4"/>
  <c r="J16" i="7" s="1"/>
  <c r="J13" i="4"/>
  <c r="J13" i="7" s="1"/>
  <c r="J6" i="4"/>
  <c r="J6" i="7" s="1"/>
  <c r="J8" i="4"/>
  <c r="J8" i="7" s="1"/>
  <c r="J9" i="4"/>
  <c r="J9" i="7" s="1"/>
  <c r="J11" i="4"/>
  <c r="J11" i="7" s="1"/>
  <c r="J15" i="4"/>
  <c r="J15" i="7" s="1"/>
  <c r="J17" i="4"/>
  <c r="J17" i="7" s="1"/>
  <c r="J10" i="4"/>
  <c r="J10" i="7" s="1"/>
  <c r="J14" i="4"/>
  <c r="J14" i="7" s="1"/>
  <c r="J12" i="4"/>
  <c r="J12" i="7" s="1"/>
  <c r="J7" i="4"/>
  <c r="J7" i="7" s="1"/>
  <c r="J5" i="4"/>
  <c r="J5" i="7" s="1"/>
  <c r="AM11" i="4"/>
  <c r="AM17" i="4"/>
  <c r="AM15" i="4"/>
  <c r="AM9" i="4"/>
  <c r="AM12" i="4"/>
  <c r="AM7" i="4"/>
  <c r="AM6" i="4"/>
  <c r="AM14" i="4"/>
  <c r="N14" i="7" l="1"/>
  <c r="N15" i="7"/>
  <c r="N11" i="7"/>
  <c r="N12" i="7"/>
  <c r="N17" i="7"/>
  <c r="N7" i="7"/>
  <c r="N9" i="7"/>
  <c r="N6" i="7"/>
  <c r="N8" i="7"/>
  <c r="AJ7" i="4"/>
  <c r="AJ9" i="4"/>
  <c r="AJ6" i="4"/>
  <c r="AJ8" i="4"/>
  <c r="AJ11" i="4"/>
  <c r="AJ12" i="4"/>
  <c r="AJ15" i="4"/>
  <c r="AJ14" i="4"/>
  <c r="AJ17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O11" i="7" l="1"/>
  <c r="O12" i="7"/>
  <c r="O17" i="7"/>
  <c r="O14" i="7"/>
  <c r="O15" i="7"/>
  <c r="O8" i="7"/>
  <c r="O7" i="7"/>
  <c r="O9" i="7"/>
  <c r="O6" i="7"/>
  <c r="AK15" i="4"/>
  <c r="AN15" i="4" s="1"/>
  <c r="AK17" i="4"/>
  <c r="AN17" i="4" s="1"/>
  <c r="AK14" i="4"/>
  <c r="AN14" i="4" s="1"/>
  <c r="AB33" i="4"/>
  <c r="X33" i="4"/>
  <c r="P33" i="4"/>
  <c r="Z33" i="4"/>
  <c r="R33" i="4"/>
  <c r="L33" i="4"/>
  <c r="N33" i="4"/>
  <c r="V33" i="4"/>
  <c r="H33" i="4"/>
  <c r="H33" i="7" s="1"/>
  <c r="X24" i="4"/>
  <c r="R24" i="4"/>
  <c r="N24" i="4"/>
  <c r="AB24" i="4"/>
  <c r="Z24" i="4"/>
  <c r="L24" i="4"/>
  <c r="V24" i="4"/>
  <c r="P24" i="4"/>
  <c r="H24" i="4"/>
  <c r="H24" i="7" s="1"/>
  <c r="AB25" i="4"/>
  <c r="X25" i="4"/>
  <c r="Z25" i="4"/>
  <c r="V25" i="4"/>
  <c r="R25" i="4"/>
  <c r="L25" i="4"/>
  <c r="N25" i="4"/>
  <c r="P25" i="4"/>
  <c r="H25" i="4"/>
  <c r="H25" i="7" s="1"/>
  <c r="R32" i="4"/>
  <c r="N32" i="4"/>
  <c r="AB32" i="4"/>
  <c r="Z32" i="4"/>
  <c r="P32" i="4"/>
  <c r="X32" i="4"/>
  <c r="V32" i="4"/>
  <c r="L32" i="4"/>
  <c r="H32" i="4"/>
  <c r="H32" i="7" s="1"/>
  <c r="V31" i="4"/>
  <c r="X31" i="4"/>
  <c r="AB31" i="4"/>
  <c r="P31" i="4"/>
  <c r="H31" i="4"/>
  <c r="H31" i="7" s="1"/>
  <c r="Z31" i="4"/>
  <c r="R31" i="4"/>
  <c r="L31" i="4"/>
  <c r="N31" i="4"/>
  <c r="V22" i="4"/>
  <c r="X22" i="4"/>
  <c r="R22" i="4"/>
  <c r="Z22" i="4"/>
  <c r="P22" i="4"/>
  <c r="H22" i="4"/>
  <c r="H22" i="7" s="1"/>
  <c r="N22" i="4"/>
  <c r="AB22" i="4"/>
  <c r="L22" i="4"/>
  <c r="Z29" i="4"/>
  <c r="V29" i="4"/>
  <c r="N29" i="4"/>
  <c r="H29" i="4"/>
  <c r="H29" i="7" s="1"/>
  <c r="AB29" i="4"/>
  <c r="L29" i="4"/>
  <c r="X29" i="4"/>
  <c r="R29" i="4"/>
  <c r="P29" i="4"/>
  <c r="Z21" i="4"/>
  <c r="V21" i="4"/>
  <c r="AB21" i="4"/>
  <c r="R21" i="4"/>
  <c r="P21" i="4"/>
  <c r="L21" i="4"/>
  <c r="X21" i="4"/>
  <c r="H21" i="4"/>
  <c r="H21" i="7" s="1"/>
  <c r="N21" i="4"/>
  <c r="P23" i="4"/>
  <c r="Z23" i="4"/>
  <c r="V23" i="4"/>
  <c r="X23" i="4"/>
  <c r="N23" i="4"/>
  <c r="H23" i="4"/>
  <c r="H23" i="7" s="1"/>
  <c r="AB23" i="4"/>
  <c r="R23" i="4"/>
  <c r="L23" i="4"/>
  <c r="P28" i="4"/>
  <c r="L28" i="4"/>
  <c r="AB28" i="4"/>
  <c r="V28" i="4"/>
  <c r="X28" i="4"/>
  <c r="R28" i="4"/>
  <c r="N28" i="4"/>
  <c r="Z28" i="4"/>
  <c r="H28" i="4"/>
  <c r="H28" i="7" s="1"/>
  <c r="P20" i="4"/>
  <c r="L20" i="4"/>
  <c r="AB20" i="4"/>
  <c r="N20" i="4"/>
  <c r="R20" i="4"/>
  <c r="V20" i="4"/>
  <c r="X20" i="4"/>
  <c r="Z20" i="4"/>
  <c r="H20" i="4"/>
  <c r="H20" i="7" s="1"/>
  <c r="X34" i="4"/>
  <c r="Z34" i="4"/>
  <c r="P34" i="4"/>
  <c r="AB34" i="4"/>
  <c r="V34" i="4"/>
  <c r="L34" i="4"/>
  <c r="R34" i="4"/>
  <c r="N34" i="4"/>
  <c r="H34" i="4"/>
  <c r="H34" i="7" s="1"/>
  <c r="Z27" i="4"/>
  <c r="N27" i="4"/>
  <c r="P27" i="4"/>
  <c r="R27" i="4"/>
  <c r="L27" i="4"/>
  <c r="AB27" i="4"/>
  <c r="H27" i="4"/>
  <c r="H27" i="7" s="1"/>
  <c r="V27" i="4"/>
  <c r="X27" i="4"/>
  <c r="AB19" i="4"/>
  <c r="V19" i="4"/>
  <c r="X19" i="4"/>
  <c r="P19" i="4"/>
  <c r="R19" i="4"/>
  <c r="L19" i="4"/>
  <c r="H19" i="4"/>
  <c r="H19" i="7" s="1"/>
  <c r="N19" i="4"/>
  <c r="Z19" i="4"/>
  <c r="P26" i="4"/>
  <c r="L26" i="4"/>
  <c r="AB26" i="4"/>
  <c r="X26" i="4"/>
  <c r="R26" i="4"/>
  <c r="N26" i="4"/>
  <c r="Z26" i="4"/>
  <c r="H26" i="4"/>
  <c r="H26" i="7" s="1"/>
  <c r="V26" i="4"/>
  <c r="Z18" i="4"/>
  <c r="P18" i="4"/>
  <c r="AB18" i="4"/>
  <c r="N18" i="4"/>
  <c r="R18" i="4"/>
  <c r="X18" i="4"/>
  <c r="V18" i="4"/>
  <c r="L18" i="4"/>
  <c r="H18" i="4"/>
  <c r="H18" i="7" s="1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T20" i="4"/>
  <c r="F20" i="4"/>
  <c r="F20" i="7" s="1"/>
  <c r="T19" i="4"/>
  <c r="F19" i="4"/>
  <c r="F19" i="7" s="1"/>
  <c r="T31" i="4"/>
  <c r="F31" i="4"/>
  <c r="F31" i="7" s="1"/>
  <c r="T22" i="4"/>
  <c r="F22" i="4"/>
  <c r="F22" i="7" s="1"/>
  <c r="T18" i="4"/>
  <c r="F18" i="4"/>
  <c r="F18" i="7" s="1"/>
  <c r="F33" i="4"/>
  <c r="F33" i="7" s="1"/>
  <c r="T33" i="4"/>
  <c r="T28" i="4"/>
  <c r="F28" i="4"/>
  <c r="F28" i="7" s="1"/>
  <c r="T24" i="4"/>
  <c r="F24" i="4"/>
  <c r="F24" i="7" s="1"/>
  <c r="T32" i="4"/>
  <c r="F32" i="4"/>
  <c r="F32" i="7" s="1"/>
  <c r="T27" i="4"/>
  <c r="F27" i="4"/>
  <c r="F27" i="7" s="1"/>
  <c r="T23" i="4"/>
  <c r="F23" i="4"/>
  <c r="F23" i="7" s="1"/>
  <c r="T26" i="4"/>
  <c r="F26" i="4"/>
  <c r="F26" i="7" s="1"/>
  <c r="T34" i="4"/>
  <c r="F34" i="4"/>
  <c r="F34" i="7" s="1"/>
  <c r="F29" i="4"/>
  <c r="F29" i="7" s="1"/>
  <c r="T29" i="4"/>
  <c r="F25" i="4"/>
  <c r="F25" i="7" s="1"/>
  <c r="T25" i="4"/>
  <c r="F21" i="4"/>
  <c r="F21" i="7" s="1"/>
  <c r="T21" i="4"/>
  <c r="J32" i="4" l="1"/>
  <c r="J32" i="7" s="1"/>
  <c r="J21" i="4"/>
  <c r="J21" i="7" s="1"/>
  <c r="J18" i="4"/>
  <c r="J18" i="7" s="1"/>
  <c r="J22" i="4"/>
  <c r="J22" i="7" s="1"/>
  <c r="J33" i="4"/>
  <c r="J33" i="7" s="1"/>
  <c r="J25" i="4"/>
  <c r="J25" i="7" s="1"/>
  <c r="J26" i="4"/>
  <c r="J26" i="7" s="1"/>
  <c r="J27" i="4"/>
  <c r="J27" i="7" s="1"/>
  <c r="J24" i="4"/>
  <c r="J24" i="7" s="1"/>
  <c r="J19" i="4"/>
  <c r="J19" i="7" s="1"/>
  <c r="J34" i="4"/>
  <c r="J34" i="7" s="1"/>
  <c r="J29" i="4"/>
  <c r="J29" i="7" s="1"/>
  <c r="J23" i="4"/>
  <c r="J23" i="7" s="1"/>
  <c r="J28" i="4"/>
  <c r="J28" i="7" s="1"/>
  <c r="J31" i="4"/>
  <c r="J31" i="7" s="1"/>
  <c r="J20" i="4"/>
  <c r="J20" i="7" s="1"/>
  <c r="N33" i="7" l="1"/>
  <c r="N35" i="7"/>
  <c r="N34" i="7"/>
  <c r="N32" i="7"/>
  <c r="N30" i="7"/>
  <c r="N27" i="7"/>
  <c r="N29" i="7"/>
  <c r="N28" i="7"/>
  <c r="N22" i="7"/>
  <c r="N24" i="7"/>
  <c r="N23" i="7"/>
  <c r="N25" i="7"/>
  <c r="O18" i="7"/>
  <c r="N18" i="7"/>
  <c r="O19" i="7"/>
  <c r="N19" i="7"/>
  <c r="O20" i="7"/>
  <c r="N20" i="7"/>
  <c r="AJ18" i="4"/>
  <c r="AJ19" i="4"/>
  <c r="AJ20" i="4"/>
  <c r="AJ35" i="4"/>
  <c r="AJ33" i="4"/>
  <c r="AJ32" i="4"/>
  <c r="AJ34" i="4"/>
  <c r="AJ29" i="4"/>
  <c r="AJ28" i="4"/>
  <c r="AJ27" i="4"/>
  <c r="AJ30" i="4"/>
  <c r="AJ24" i="4"/>
  <c r="AJ22" i="4"/>
  <c r="AJ23" i="4"/>
  <c r="AJ25" i="4"/>
  <c r="O22" i="7" l="1"/>
  <c r="O24" i="7"/>
  <c r="O23" i="7"/>
  <c r="O25" i="7"/>
  <c r="O33" i="7"/>
  <c r="O35" i="7"/>
  <c r="O32" i="7"/>
  <c r="O34" i="7"/>
  <c r="O28" i="7"/>
  <c r="O30" i="7"/>
  <c r="O27" i="7"/>
  <c r="O29" i="7"/>
  <c r="AH35" i="4" l="1"/>
  <c r="AI30" i="4"/>
  <c r="AH30" i="4"/>
  <c r="AH19" i="4"/>
  <c r="AI19" i="4"/>
  <c r="AI24" i="4"/>
  <c r="AI22" i="4"/>
  <c r="AI23" i="4"/>
  <c r="AI25" i="4"/>
  <c r="AH18" i="4"/>
  <c r="AI18" i="4"/>
  <c r="AH20" i="4"/>
  <c r="AI20" i="4"/>
  <c r="AH24" i="4"/>
  <c r="AH23" i="4"/>
  <c r="AH22" i="4"/>
  <c r="AH25" i="4"/>
  <c r="AL25" i="4" s="1"/>
  <c r="AH34" i="4"/>
  <c r="AH33" i="4"/>
  <c r="AH32" i="4"/>
  <c r="AH28" i="4"/>
  <c r="AH27" i="4"/>
  <c r="AH29" i="4"/>
  <c r="AL24" i="4" l="1"/>
  <c r="AL23" i="4"/>
  <c r="AL30" i="4"/>
  <c r="AL20" i="4"/>
  <c r="AL19" i="4"/>
  <c r="AL18" i="4"/>
  <c r="AL22" i="4"/>
  <c r="AI35" i="4"/>
  <c r="AL35" i="4" s="1"/>
  <c r="AI32" i="4"/>
  <c r="AM32" i="4" s="1"/>
  <c r="AI27" i="4"/>
  <c r="AM27" i="4" s="1"/>
  <c r="AI34" i="4"/>
  <c r="AM34" i="4" s="1"/>
  <c r="AI33" i="4"/>
  <c r="AM33" i="4" s="1"/>
  <c r="AI29" i="4"/>
  <c r="AL29" i="4" s="1"/>
  <c r="AI28" i="4"/>
  <c r="AM28" i="4" s="1"/>
  <c r="AM30" i="4"/>
  <c r="AM25" i="4"/>
  <c r="AM20" i="4"/>
  <c r="AM18" i="4"/>
  <c r="AM19" i="4"/>
  <c r="AM24" i="4"/>
  <c r="AM23" i="4"/>
  <c r="AM22" i="4"/>
  <c r="AK19" i="4"/>
  <c r="AK20" i="4"/>
  <c r="AK18" i="4"/>
  <c r="AL27" i="4" l="1"/>
  <c r="AL34" i="4"/>
  <c r="AL33" i="4"/>
  <c r="AM35" i="4"/>
  <c r="AL32" i="4"/>
  <c r="AL28" i="4"/>
  <c r="AN19" i="4"/>
  <c r="AK35" i="4"/>
  <c r="AK33" i="4"/>
  <c r="AK32" i="4"/>
  <c r="AK34" i="4"/>
  <c r="AK27" i="4"/>
  <c r="AK30" i="4"/>
  <c r="AN30" i="4" s="1"/>
  <c r="AK29" i="4"/>
  <c r="AK28" i="4"/>
  <c r="AK24" i="4"/>
  <c r="AN24" i="4" s="1"/>
  <c r="AK22" i="4"/>
  <c r="AN22" i="4" s="1"/>
  <c r="AK25" i="4"/>
  <c r="AN25" i="4" s="1"/>
  <c r="AK23" i="4"/>
  <c r="AN23" i="4" s="1"/>
  <c r="AN18" i="4"/>
  <c r="AN20" i="4"/>
  <c r="AM29" i="4"/>
  <c r="AN32" i="4" l="1"/>
  <c r="AN33" i="4"/>
  <c r="AN35" i="4"/>
  <c r="AN29" i="4"/>
  <c r="AN27" i="4"/>
  <c r="AN34" i="4"/>
  <c r="AN28" i="4"/>
</calcChain>
</file>

<file path=xl/sharedStrings.xml><?xml version="1.0" encoding="utf-8"?>
<sst xmlns="http://schemas.openxmlformats.org/spreadsheetml/2006/main" count="2940" uniqueCount="330">
  <si>
    <t>TEST RESULTS</t>
  </si>
  <si>
    <t>Version number</t>
  </si>
  <si>
    <t xml:space="preserve">Test Case </t>
  </si>
  <si>
    <t>Annual  TDV EUI (Efficiency)
(excludes Receptacle, Process, Other Ltg, Process Motor, PV and Battery)</t>
  </si>
  <si>
    <t>Site Energy EUI - Electricity
(excludes Receptacle, Process, Other Ltg, Process Motor, PV and Battery)</t>
  </si>
  <si>
    <t xml:space="preserve"> Site Energy EUI - Natural Gas
(excludes Receptacle, Process, Other Ltg, Process Motor, PV and Battery)</t>
  </si>
  <si>
    <t>Annual Total End Use Site Energy EUI
(excludes Receptacle, Process, Other Ltg, Process Motor, PV and Battery)</t>
  </si>
  <si>
    <t>Annual  End Use Site Energy EUI</t>
  </si>
  <si>
    <t>Unmet Load Hours (UMLH)
(Heating + Cooling)</t>
  </si>
  <si>
    <t>Variation from Baseline</t>
  </si>
  <si>
    <t>Pass/Fail</t>
  </si>
  <si>
    <t>CBECC 2022.2.0</t>
  </si>
  <si>
    <t xml:space="preserve"> (kBtu/sqft)</t>
  </si>
  <si>
    <t xml:space="preserve"> (kwh/sqft)</t>
  </si>
  <si>
    <t xml:space="preserve"> (therm/sqft)</t>
  </si>
  <si>
    <t>Heating (kBtu/sqft)</t>
  </si>
  <si>
    <t>Cooling (kBtu/sqft)</t>
  </si>
  <si>
    <t>Interior Lighting (kBtu/sqft)</t>
  </si>
  <si>
    <t>Gas Equipment (kBtu/sqft)</t>
  </si>
  <si>
    <t>Electric Equipment (kBtu/sqft)</t>
  </si>
  <si>
    <t>Fans (kBtu/sqft)</t>
  </si>
  <si>
    <t>Pumps (kBtu/sqft)</t>
  </si>
  <si>
    <t>Tower (kBtu/sqft)</t>
  </si>
  <si>
    <t>Water Heating (kBtu/sqft)</t>
  </si>
  <si>
    <t>Number of Zones with
Total UMLH &gt; 150</t>
  </si>
  <si>
    <t>Zone Max Total UMLH
(Hr/yr)</t>
  </si>
  <si>
    <t>TDV % variation</t>
  </si>
  <si>
    <t>Total End Use Site Energy % Variation</t>
  </si>
  <si>
    <t>Floor Area</t>
  </si>
  <si>
    <t>Reference Model</t>
  </si>
  <si>
    <t>Applicant Model</t>
  </si>
  <si>
    <t>0300006-OffMed-Baseline</t>
  </si>
  <si>
    <t>0318006-OffMed-BotOpWinNoInterlock</t>
  </si>
  <si>
    <t>0318106-OffMed-BotMidOpWinNoInterlock</t>
  </si>
  <si>
    <t>0318206-OffMed-BotMidTopOpWinNoInterlock</t>
  </si>
  <si>
    <t>x</t>
  </si>
  <si>
    <t>0318306-OffMed-BotMidOpWinNoInterlockTopInterlock</t>
  </si>
  <si>
    <t>0400006-OffLrg-Baserun</t>
  </si>
  <si>
    <t>0418406-OffLrg-TES-ChlrPriority</t>
  </si>
  <si>
    <t>0418506-OffLrg-TES-StoPriority</t>
  </si>
  <si>
    <t>0419006-OffLrg-ActiveBeam</t>
  </si>
  <si>
    <t>0419106-OffLrg-PassiveBeam</t>
  </si>
  <si>
    <t>0418606-OffLrg-TES-StoTnkShp</t>
  </si>
  <si>
    <t>0418706-OffLrg-TES-StoTnkLoc</t>
  </si>
  <si>
    <t>0418806-OffLrg-TES-StoTnkRval</t>
  </si>
  <si>
    <t>0418906-OffLrg-TES-StoTnkVol</t>
  </si>
  <si>
    <t>0500015-RetlMed-Baseline</t>
  </si>
  <si>
    <t>0519215-RetlMed-HPWtrHtrPckgdEF2x</t>
  </si>
  <si>
    <t>0519315-RetlMed-HPWtrHtrPckgdEF3x</t>
  </si>
  <si>
    <t>0519415-RetlMed-HPWtrHtrSplitTnkCprsrOut</t>
  </si>
  <si>
    <t>0519515-RetlMed-HPWtrHtrSplitTnkCprsrIns</t>
  </si>
  <si>
    <t>0519615-RetlMed-UEFConsumerStoGas</t>
  </si>
  <si>
    <t>0519715-RetlMed-UEFConsumerInstGas</t>
  </si>
  <si>
    <t>0519815-RetlMed-UEFConsumerStoElec</t>
  </si>
  <si>
    <t>0519915-RetlMed-UEFConsumerInstElec</t>
  </si>
  <si>
    <t>0520015-RetlMed-ExtWall-MtlFrmR0</t>
  </si>
  <si>
    <t>0520115-RetlMed-ExtWall-WdFrmR0</t>
  </si>
  <si>
    <t>0520215-RetlMed-ExtWall-MtlWallSingleLyrBatt-R10</t>
  </si>
  <si>
    <t>0520315-RetlMed-ExtWall-MtlWallDoubleLyrBatt-R13-R13</t>
  </si>
  <si>
    <t>0520415-RetlMed-MiniSplitAC-EER11.2</t>
  </si>
  <si>
    <t>0520515-RetlMed-MiniSplitHP-COP3.3</t>
  </si>
  <si>
    <t>0500115-RetlMed-EnvelopeRoofInsulation</t>
  </si>
  <si>
    <t>0500215-RetlMed-EnvelopeWallInsulation</t>
  </si>
  <si>
    <t>0500315-RetlMed-EnvelopeHeavy</t>
  </si>
  <si>
    <t>0500006-RetlMed-Baseline</t>
  </si>
  <si>
    <t>0500706-RetlMed-EnvelopeRoofInsulation</t>
  </si>
  <si>
    <t>0500806-RetlMed-EnvelopeWallInsulation</t>
  </si>
  <si>
    <t>0500906-RetlMed-EnvelopeHeavy</t>
  </si>
  <si>
    <t>0300016-OffMed-Baseline</t>
  </si>
  <si>
    <t>0303216-OffMed-LightingLowLPD</t>
  </si>
  <si>
    <t>0303316-OffMed-LightingHighLPD</t>
  </si>
  <si>
    <t>0307216-OffMed-HVACPVAV Design</t>
  </si>
  <si>
    <t>0307316-OffMed-HVACPVAV SATControl</t>
  </si>
  <si>
    <t>0307516-OffMed-HVACPVAV EconomizerType</t>
  </si>
  <si>
    <t>0314116-OffMed-FanPwrBox</t>
  </si>
  <si>
    <t>0312616-OffMed-Plenum</t>
  </si>
  <si>
    <t>0303406-OffMed-LightingLowLPD</t>
  </si>
  <si>
    <t>0303506-OffMed-LightingHighLPD</t>
  </si>
  <si>
    <t>0307606-OffMed-HVACPVAV Design</t>
  </si>
  <si>
    <t>0307706-OffMed-HVACPVAV SATControl</t>
  </si>
  <si>
    <t>0307906-OffMed-HVACPVAV EconomizerType</t>
  </si>
  <si>
    <t>0314206-OffMed-FanPwrBox</t>
  </si>
  <si>
    <t>0312706-OffMed-Plenum</t>
  </si>
  <si>
    <t>0512815-RetlMed-SZVAV</t>
  </si>
  <si>
    <t>0513006-RetlMed-SZVAV</t>
  </si>
  <si>
    <t>0400016-OffLrg-Baserun</t>
  </si>
  <si>
    <t>0408416-OffLrg-HVACChillerCOP</t>
  </si>
  <si>
    <t>0408516-OffLrg-HVACChWdeltaT</t>
  </si>
  <si>
    <t>0408806-OffLrg-HVACChillerCOP</t>
  </si>
  <si>
    <t>0408906-OffLrg-HVACChWdeltaT</t>
  </si>
  <si>
    <t>1000015-RetlStrp-BaselinePSZ</t>
  </si>
  <si>
    <t>1009215-RetlStrp-HVACPSZ DXCOP</t>
  </si>
  <si>
    <t>1009315-RetlStrp-HVACPSZ HeatEff</t>
  </si>
  <si>
    <t>1009415-RetlStrp-HVACPSZ EconomizerControl</t>
  </si>
  <si>
    <t>1013715-RetlStrp-EvapCooler</t>
  </si>
  <si>
    <t>1000006-RetlStrp-BaselinePSZ</t>
  </si>
  <si>
    <t>1009806-RetlStrp-HVACPSZ DXCOP</t>
  </si>
  <si>
    <t>1009906-RetlStrp-HVACPSZ HeatEff</t>
  </si>
  <si>
    <t>1010006-RetlStrp-HVACPSZ EconomizerControl</t>
  </si>
  <si>
    <t>1013906-RetlStrp-EvapCooler</t>
  </si>
  <si>
    <t>1000015-RetlStrp-BaselinePTAC</t>
  </si>
  <si>
    <t>1010115-RetlStrp-HVACPTAC DXCOP</t>
  </si>
  <si>
    <t>1010515-RetlStrp-FPFC</t>
  </si>
  <si>
    <t>1014315-RetlStrp-WSHP</t>
  </si>
  <si>
    <t>1000006-RetlStrp-BaselinePTAC</t>
  </si>
  <si>
    <t>1010306-RetlStrp-HVACPTAC DXCOP</t>
  </si>
  <si>
    <t>1010606-RetlStrp-FPFC</t>
  </si>
  <si>
    <t>1014506-RetlStrp-WSHP</t>
  </si>
  <si>
    <t>0314716-OffMed-LabwExhPVAV</t>
  </si>
  <si>
    <t>0313516-OffMed-LabwExhDOAS</t>
  </si>
  <si>
    <t>0314806-OffMed-LabwExhPVAV</t>
  </si>
  <si>
    <t>0313606-OffMed-LabwExhDOAS</t>
  </si>
  <si>
    <t>0400016-OffLrg-CRAH</t>
  </si>
  <si>
    <t>0413216-OffLrg-CRAC</t>
  </si>
  <si>
    <t>0400006-OffLrg-CRAH</t>
  </si>
  <si>
    <t>0413306-OffLrg-CRAC</t>
  </si>
  <si>
    <t>0301516-OffMed-FloorSlabInsulation</t>
  </si>
  <si>
    <t>0301716-OffMed-GlazingWindowU</t>
  </si>
  <si>
    <t>0301816-OffMed-GlazingWindowSHGC</t>
  </si>
  <si>
    <t>0301916-OffMed-GlazingWindowUSHGC</t>
  </si>
  <si>
    <t>0302006-OffMed-FloorSlabInsulation</t>
  </si>
  <si>
    <t>0302206-OffMed-GlazingWindowU</t>
  </si>
  <si>
    <t>0302306-OffMed-GlazingWindowSHGC</t>
  </si>
  <si>
    <t>0302406-OffMed-GlazingWindowUSHGC</t>
  </si>
  <si>
    <t>0400007-OffLrg-Baserun</t>
  </si>
  <si>
    <t>0402507-OffLrg-WWR20</t>
  </si>
  <si>
    <t>0404207-OffLrg-Cont.DimHighVT</t>
  </si>
  <si>
    <t>0404307-OffLrg-StepDim</t>
  </si>
  <si>
    <t>0404407-OffLrg-StepDimHighVT</t>
  </si>
  <si>
    <t>0500007-RetlMed-Baseline</t>
  </si>
  <si>
    <t>0506007-RetlMed-Daylighting SRRBaseHighVT</t>
  </si>
  <si>
    <t>0506107-RetlMed-Daylighting SRR4.67</t>
  </si>
  <si>
    <t>0506207-RetlMed-Daylighting SRR4.67HighVT</t>
  </si>
  <si>
    <t>MF36Unit_3Story_NGAS-CZ12</t>
  </si>
  <si>
    <t>MF36Unit_3Story_NGAS-CZ12_HighEffDHW</t>
  </si>
  <si>
    <t>MF36Unit_3Story_NGAS-CZ12_HighEffHVAC</t>
  </si>
  <si>
    <t>MF36Unit_3Story_NGAS-CZ12_LowEffGlazing</t>
  </si>
  <si>
    <t>MF88Unit_5Story_ELEC-CZ12</t>
  </si>
  <si>
    <t>MF88Unit_5Story_ELEC-CZ12_HighEffDHW</t>
  </si>
  <si>
    <t>MF88Unit_5Story_ELEC-CZ12_HighEffHVAC</t>
  </si>
  <si>
    <t>MF88Unit_5Story_ELEC-CZ12_LowEffGlazing</t>
  </si>
  <si>
    <t>Annual SOURCE EUI (Efficiency)
(excludes Receptacle, Process, Other Ltg, Process Motor, PV and Battery)</t>
  </si>
  <si>
    <t>SOURCE Energy % variation</t>
  </si>
  <si>
    <t>COPY BatchResults.csv values from cell A1 and paste here @cell B2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</si>
  <si>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</si>
  <si>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</si>
  <si>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</si>
  <si>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</si>
  <si>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</si>
  <si>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</si>
  <si>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</si>
  <si>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</si>
  <si>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Report Generation</t>
  </si>
  <si>
    <t>Conditioned Floor</t>
  </si>
  <si>
    <t>Total Floor</t>
  </si>
  <si>
    <t>Pass /</t>
  </si>
  <si>
    <t>Elapsed</t>
  </si>
  <si>
    <t>Electric Energy Consumption (kWh)</t>
  </si>
  <si>
    <t>Natural Gas Energy Consumption (therms)</t>
  </si>
  <si>
    <t>Propane Energy Consumption (MBtu)</t>
  </si>
  <si>
    <t>Time Dependent Valuation (kTDV/ft2)</t>
  </si>
  <si>
    <t>TDV by Fuel (kTDV/ft2)</t>
  </si>
  <si>
    <t>Cooling Unmet Load Hours</t>
  </si>
  <si>
    <t>Heating Unmet Load Hours</t>
  </si>
  <si>
    <t>Generation Coincident Peak Demand (kW)</t>
  </si>
  <si>
    <t>Application</t>
  </si>
  <si>
    <t>Manager</t>
  </si>
  <si>
    <t>Ruleset</t>
  </si>
  <si>
    <t>OpenStudio</t>
  </si>
  <si>
    <t>EnergyPlus</t>
  </si>
  <si>
    <t>Simulation</t>
  </si>
  <si>
    <t>NRCC PRF Processing</t>
  </si>
  <si>
    <t>Site Electric CO2 Emissions (tonne)</t>
  </si>
  <si>
    <t>Site Fuel CO2 Emissions (tonne)</t>
  </si>
  <si>
    <t>Source Energy Use (kBtu/ft2)</t>
  </si>
  <si>
    <t>Start Date &amp; Time</t>
  </si>
  <si>
    <t>Filename (saved to)</t>
  </si>
  <si>
    <t>Run Title</t>
  </si>
  <si>
    <t>Weather Station</t>
  </si>
  <si>
    <t>Area (SqFt)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</si>
  <si>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</si>
  <si>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</si>
  <si>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</si>
  <si>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</si>
  <si>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</si>
  <si>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</si>
  <si>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</si>
  <si>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</si>
  <si>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</si>
  <si>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</si>
  <si>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</si>
  <si>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</si>
  <si>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Domestic Hot Water</t>
  </si>
  <si>
    <t>Indoor Lighting</t>
  </si>
  <si>
    <t>Comp Total</t>
  </si>
  <si>
    <t>Receptacle</t>
  </si>
  <si>
    <t>Process</t>
  </si>
  <si>
    <t>Other Ltg</t>
  </si>
  <si>
    <t>Proc Mtrs</t>
  </si>
  <si>
    <t>PV</t>
  </si>
  <si>
    <t>Battery</t>
  </si>
  <si>
    <t>TOTAL</t>
  </si>
  <si>
    <t>Electric</t>
  </si>
  <si>
    <t>Natural Gas</t>
  </si>
  <si>
    <t>Propane</t>
  </si>
  <si>
    <t>Zone Max</t>
  </si>
  <si>
    <t>Zone Name</t>
  </si>
  <si>
    <t>Num Zones Exceed Max</t>
  </si>
  <si>
    <t>Version</t>
  </si>
  <si>
    <t>Weather File Path</t>
  </si>
  <si>
    <t>Project Path</t>
  </si>
  <si>
    <t>Transaction ID</t>
  </si>
  <si>
    <t>Date/Time</t>
  </si>
  <si>
    <t>TORRANCE-MUNI-AP</t>
  </si>
  <si>
    <t>Title24Compliance</t>
  </si>
  <si>
    <t>FAIL</t>
  </si>
  <si>
    <t>--</t>
  </si>
  <si>
    <t>E+ Successful (191 warnings)</t>
  </si>
  <si>
    <t>CSE Successful, E+ Successful (176 warnings)</t>
  </si>
  <si>
    <t>Perimeter_top_ZN_3 Thermal Zone</t>
  </si>
  <si>
    <t>CBECC 2022.2.0 (1273)</t>
  </si>
  <si>
    <t>BEMCmpMgr 2022.2.0 (7693)</t>
  </si>
  <si>
    <t>CA 2022 Nonresidential, Vers. 1.0 Alpha</t>
  </si>
  <si>
    <t>3.1.1-alpha+67ce318787</t>
  </si>
  <si>
    <t>9.4.0-998c4b761e</t>
  </si>
  <si>
    <t>CSE19 0.909.0 EXE</t>
  </si>
  <si>
    <t>E:\svn-CBECC-MFam-Test3\CBECC-Com64\Data\EPW\</t>
  </si>
  <si>
    <t>E:\svn-CBECC-MFam-Test3\Projects-2022\BatchOut_101822_r7688_SSTDG\</t>
  </si>
  <si>
    <t>BLUE CANYON</t>
  </si>
  <si>
    <t>E+ Successful (198 warnings)</t>
  </si>
  <si>
    <t>Perimeter_bot_ZN_4 Thermal Zone</t>
  </si>
  <si>
    <t>CSE Successful, E+ Successful (179 warnings)</t>
  </si>
  <si>
    <t>Perimeter_bot_ZN_3 Thermal Zone</t>
  </si>
  <si>
    <t>Perimeter_mid_ZN_4 Thermal Zone</t>
  </si>
  <si>
    <t>Perimeter_top_ZN_4 Thermal Zone</t>
  </si>
  <si>
    <t>E+ Successful (4 severe errors, 198 warnings)</t>
  </si>
  <si>
    <t>E+ Successful (197 warnings)</t>
  </si>
  <si>
    <t>CSE Successful, E+ Successful (1 severe error, 175 warnings)</t>
  </si>
  <si>
    <t>Core_mid Thermal Zone</t>
  </si>
  <si>
    <t>E+ Successful (188 warnings)</t>
  </si>
  <si>
    <t>CSE Successful, E+ Successful (175 warnings)</t>
  </si>
  <si>
    <t>Perimeter_mid_ZN_3 Thermal Zone</t>
  </si>
  <si>
    <t>E+ Successful (1 severe error, 178 warnings)</t>
  </si>
  <si>
    <t>E+ Successful (171 warnings)</t>
  </si>
  <si>
    <t>E+ Successful (190 warnings)</t>
  </si>
  <si>
    <t>E+ Successful (222 warnings)</t>
  </si>
  <si>
    <t>Perimeter_top_ZN_1 Thermal Zone</t>
  </si>
  <si>
    <t>CSE Successful, E+ Successful (231 warnings)</t>
  </si>
  <si>
    <t>E+ Successful (221 warnings)</t>
  </si>
  <si>
    <t>Core_top Thermal Zone</t>
  </si>
  <si>
    <t>Perimeter_hi_ZN_4 Thermal Zone</t>
  </si>
  <si>
    <t>CSE Successful, E+ Successful (232 warnings)</t>
  </si>
  <si>
    <t>SAN DIEGO INTL</t>
  </si>
  <si>
    <t>E+ Successful (216 warnings)</t>
  </si>
  <si>
    <t>Perimeter_hi_ZN_3 Thermal Zone</t>
  </si>
  <si>
    <t>CSE Successful, E+ Successful (227 warnings)</t>
  </si>
  <si>
    <t>E+ Successful (228 warnings)</t>
  </si>
  <si>
    <t>CSE Successful, E+ Successful (229 warnings)</t>
  </si>
  <si>
    <t>Core_bottom Thermal Zone</t>
  </si>
  <si>
    <t>E+ Successful (225 warnings)</t>
  </si>
  <si>
    <t>CSE Successful, E+ Successful (230 warnings)</t>
  </si>
  <si>
    <t>E+ Successful (217 warnings)</t>
  </si>
  <si>
    <t>E+ Successful (233 warnings)</t>
  </si>
  <si>
    <t>E+ Successful (234 warnings)</t>
  </si>
  <si>
    <t>E+ Successful (226 warnings)</t>
  </si>
  <si>
    <t>E+ Successful (106 warnings)</t>
  </si>
  <si>
    <t>CSE Successful, E+ Successful (124 warnings)</t>
  </si>
  <si>
    <t>CSE Successful, E+ Successful (126 warnings)</t>
  </si>
  <si>
    <t>PALM SPRINGS</t>
  </si>
  <si>
    <t>E+ Successful (105 warnings)</t>
  </si>
  <si>
    <t>CSE Successful, E+ Successful (127 warnings)</t>
  </si>
  <si>
    <t>E+ Successful (107 warnings)</t>
  </si>
  <si>
    <t>E+ Successful (102 warnings)</t>
  </si>
  <si>
    <t>CSE Successful, E+ Successful (123 warnings)</t>
  </si>
  <si>
    <t>E+ Successful (128 warnings)</t>
  </si>
  <si>
    <t>E+ Successful (137 warnings)</t>
  </si>
  <si>
    <t>E+ Successful (130 warnings)</t>
  </si>
  <si>
    <t>CSE Successful, E+ Successful (157 warnings)</t>
  </si>
  <si>
    <t>E+ Successful (132 warnings)</t>
  </si>
  <si>
    <t>E+ Successful (131 warnings)</t>
  </si>
  <si>
    <t>CSE Successful, E+ Successful (174 warnings)</t>
  </si>
  <si>
    <t>LGstore1 Thermal Zone</t>
  </si>
  <si>
    <t>E+ Successful (135 warnings)</t>
  </si>
  <si>
    <t>E+ Successful (183 warnings)</t>
  </si>
  <si>
    <t>E+ Successful (154 warnings)</t>
  </si>
  <si>
    <t>E+ Successful (141 warnings)</t>
  </si>
  <si>
    <t>E+ Successful (161 warnings)</t>
  </si>
  <si>
    <t>E+ Successful (147 warnings)</t>
  </si>
  <si>
    <t>Perimeter_mid_ZN_2 Thermal Zone</t>
  </si>
  <si>
    <t>Perimeter_top_ZN_2 Thermal Zone</t>
  </si>
  <si>
    <t>E+ Successful (3 severe errors, 221 warnings)</t>
  </si>
  <si>
    <t>E+ Successful (231 warnings)</t>
  </si>
  <si>
    <t>Perimeter_mid_ZN_1 Thermal Zone</t>
  </si>
  <si>
    <t>E+ Successful (229 warnings)</t>
  </si>
  <si>
    <t>E+ Successful (113 warnings)</t>
  </si>
  <si>
    <t>E+ Successful (121 warnings)</t>
  </si>
  <si>
    <t>E+ Successful (99 warnings)</t>
  </si>
  <si>
    <t>CSE Successful, E+ Successful (129 warnings)</t>
  </si>
  <si>
    <t>Front_Retail Thermal Zone</t>
  </si>
  <si>
    <t>E+ Successful (103 warnings)</t>
  </si>
  <si>
    <t>MF36 Restructure Prototype</t>
  </si>
  <si>
    <t>SACRAMENTO EXECUTIVE</t>
  </si>
  <si>
    <t>PASS</t>
  </si>
  <si>
    <t>CSE Successful</t>
  </si>
  <si>
    <t>C:\CBECC\_svn-CBECCMF_v2\CBECC-Com64\Data\EPW\</t>
  </si>
  <si>
    <t>C:\CBECC\7693\</t>
  </si>
  <si>
    <t>MF88 Restructure Prototype</t>
  </si>
  <si>
    <t>CSE Successful, E+ Successful (138 warnings)</t>
  </si>
  <si>
    <t>CSE Successful, E+ Successful (137 warnings)</t>
  </si>
  <si>
    <t>C:\CBECC\svn_CBECC\CBECC-Com64\Data\EPW\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</si>
  <si>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</si>
  <si>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</si>
  <si>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</si>
  <si>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</si>
  <si>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</si>
  <si>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MultiFamily Building 36 Units (MF36Unit)</t>
  </si>
  <si>
    <t>MultiFamily Building 36 Units (MF88Unit)</t>
  </si>
  <si>
    <t>(90.8 ft x 60.5ft)</t>
  </si>
  <si>
    <t>(163.8 ft x 109.2 ft)</t>
  </si>
  <si>
    <t>(240 ft x 160 ft)</t>
  </si>
  <si>
    <t xml:space="preserve"> (178 ft x 139 ft)</t>
  </si>
  <si>
    <t>(300 ft x 75 ft)</t>
  </si>
  <si>
    <t>Notes</t>
  </si>
  <si>
    <t>Failure due to thermal energy storage loop heat exchanger assumptions and simulation methods. Test accepted based on details in IES narrative.</t>
  </si>
  <si>
    <t>Unsupported Feature in IES VE. The VE does not allow user editing of storage tank shape. Test not performed.</t>
  </si>
  <si>
    <t xml:space="preserve">Unsupported Feature in IES VE. The VE does not allow for changing tank location. Test not performed. </t>
  </si>
  <si>
    <t>Unsupported Feature in IES VE. The VE does not model internal compressors. Test not performed.</t>
  </si>
  <si>
    <t>Failure due to insignificant pass/fail criteria. Test accepted based on details in IES narrative.</t>
  </si>
  <si>
    <t>Unsupported Feature in IES VE. The VE does not contain the Title 24 WSHP curves. Test not performed.</t>
  </si>
  <si>
    <t>Unsupported Feature in IES VE. The VE does not support multifamily compliance. Test not performed.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</si>
</sst>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11" borderId="0" applyNumberFormat="0" applyBorder="0" applyAlignment="0" applyProtection="0"/>
    <xf numFmtId="0" fontId="58" fillId="15" borderId="0" applyNumberFormat="0" applyBorder="0" applyAlignment="0" applyProtection="0"/>
    <xf numFmtId="0" fontId="58" fillId="19" borderId="0" applyNumberFormat="0" applyBorder="0" applyAlignment="0" applyProtection="0"/>
    <xf numFmtId="0" fontId="58" fillId="23" borderId="0" applyNumberFormat="0" applyBorder="0" applyAlignment="0" applyProtection="0"/>
    <xf numFmtId="0" fontId="58" fillId="27" borderId="0" applyNumberFormat="0" applyBorder="0" applyAlignment="0" applyProtection="0"/>
    <xf numFmtId="0" fontId="58" fillId="31" borderId="0" applyNumberFormat="0" applyBorder="0" applyAlignment="0" applyProtection="0"/>
    <xf numFmtId="0" fontId="58" fillId="12" borderId="0" applyNumberFormat="0" applyBorder="0" applyAlignment="0" applyProtection="0"/>
    <xf numFmtId="0" fontId="58" fillId="16" borderId="0" applyNumberFormat="0" applyBorder="0" applyAlignment="0" applyProtection="0"/>
    <xf numFmtId="0" fontId="58" fillId="20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9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21" borderId="0" applyNumberFormat="0" applyBorder="0" applyAlignment="0" applyProtection="0"/>
    <xf numFmtId="0" fontId="59" fillId="25" borderId="0" applyNumberFormat="0" applyBorder="0" applyAlignment="0" applyProtection="0"/>
    <xf numFmtId="0" fontId="59" fillId="29" borderId="0" applyNumberFormat="0" applyBorder="0" applyAlignment="0" applyProtection="0"/>
    <xf numFmtId="0" fontId="59" fillId="33" borderId="0" applyNumberFormat="0" applyBorder="0" applyAlignment="0" applyProtection="0"/>
    <xf numFmtId="0" fontId="59" fillId="10" borderId="0" applyNumberFormat="0" applyBorder="0" applyAlignment="0" applyProtection="0"/>
    <xf numFmtId="0" fontId="59" fillId="14" borderId="0" applyNumberFormat="0" applyBorder="0" applyAlignment="0" applyProtection="0"/>
    <xf numFmtId="0" fontId="59" fillId="18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60" fillId="5" borderId="0" applyNumberFormat="0" applyBorder="0" applyAlignment="0" applyProtection="0"/>
    <xf numFmtId="0" fontId="61" fillId="8" borderId="12" applyNumberFormat="0" applyAlignment="0" applyProtection="0"/>
    <xf numFmtId="0" fontId="62" fillId="9" borderId="15" applyNumberFormat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5" fillId="0" borderId="9" applyNumberFormat="0" applyFill="0" applyAlignment="0" applyProtection="0"/>
    <xf numFmtId="0" fontId="66" fillId="0" borderId="10" applyNumberFormat="0" applyFill="0" applyAlignment="0" applyProtection="0"/>
    <xf numFmtId="0" fontId="67" fillId="0" borderId="11" applyNumberFormat="0" applyFill="0" applyAlignment="0" applyProtection="0"/>
    <xf numFmtId="0" fontId="67" fillId="0" borderId="0" applyNumberFormat="0" applyFill="0" applyBorder="0" applyAlignment="0" applyProtection="0"/>
    <xf numFmtId="0" fontId="68" fillId="7" borderId="12" applyNumberFormat="0" applyAlignment="0" applyProtection="0"/>
    <xf numFmtId="0" fontId="69" fillId="0" borderId="14" applyNumberFormat="0" applyFill="0" applyAlignment="0" applyProtection="0"/>
    <xf numFmtId="0" fontId="70" fillId="6" borderId="0" applyNumberFormat="0" applyBorder="0" applyAlignment="0" applyProtection="0"/>
    <xf numFmtId="0" fontId="58" fillId="0" borderId="0"/>
    <xf numFmtId="0" fontId="58" fillId="2" borderId="1" applyNumberFormat="0" applyFont="0" applyAlignment="0" applyProtection="0"/>
    <xf numFmtId="0" fontId="71" fillId="8" borderId="13" applyNumberFormat="0" applyAlignment="0" applyProtection="0"/>
    <xf numFmtId="0" fontId="72" fillId="0" borderId="16" applyNumberFormat="0" applyFill="0" applyAlignment="0" applyProtection="0"/>
    <xf numFmtId="0" fontId="73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07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2" fontId="0" fillId="0" borderId="3" xfId="0" applyNumberForma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164" fontId="0" fillId="0" borderId="3" xfId="0" applyNumberFormat="1" applyBorder="1" applyAlignment="1" applyProtection="1">
      <alignment vertical="center"/>
      <protection hidden="1"/>
    </xf>
    <xf numFmtId="1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34" fillId="0" borderId="0" xfId="0" applyFont="1" applyAlignment="1">
      <alignment horizontal="center"/>
    </xf>
    <xf numFmtId="10" fontId="0" fillId="0" borderId="0" xfId="0" applyNumberFormat="1" applyAlignment="1" applyProtection="1">
      <alignment vertical="center"/>
      <protection hidden="1"/>
    </xf>
    <xf numFmtId="10" fontId="8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2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Border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8" fillId="0" borderId="0" xfId="0" applyNumberFormat="1" applyFont="1" applyAlignment="1" applyProtection="1">
      <alignment horizontal="right" vertical="center"/>
      <protection hidden="1"/>
    </xf>
    <xf numFmtId="11" fontId="0" fillId="0" borderId="0" xfId="0" applyNumberFormat="1"/>
    <xf numFmtId="20" fontId="0" fillId="0" borderId="0" xfId="0" applyNumberFormat="1"/>
    <xf numFmtId="0" fontId="41" fillId="0" borderId="0" xfId="0" applyFont="1" applyAlignment="1" applyProtection="1">
      <alignment horizontal="center" wrapText="1"/>
      <protection hidden="1"/>
    </xf>
    <xf numFmtId="10" fontId="7" fillId="0" borderId="3" xfId="1" applyNumberFormat="1" applyFont="1" applyBorder="1" applyAlignment="1" applyProtection="1">
      <alignment vertical="center"/>
      <protection hidden="1"/>
    </xf>
    <xf numFmtId="10" fontId="0" fillId="0" borderId="3" xfId="0" applyNumberFormat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2" fontId="0" fillId="35" borderId="3" xfId="0" applyNumberFormat="1" applyFill="1" applyBorder="1" applyAlignment="1" applyProtection="1">
      <alignment vertical="center"/>
      <protection hidden="1"/>
    </xf>
    <xf numFmtId="164" fontId="0" fillId="35" borderId="3" xfId="0" applyNumberFormat="1" applyFill="1" applyBorder="1" applyAlignment="1" applyProtection="1">
      <alignment vertical="center"/>
      <protection hidden="1"/>
    </xf>
    <xf numFmtId="10" fontId="7" fillId="35" borderId="3" xfId="1" applyNumberFormat="1" applyFont="1" applyFill="1" applyBorder="1" applyAlignment="1" applyProtection="1">
      <alignment vertical="center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3" borderId="21" xfId="0" applyFont="1" applyFill="1" applyBorder="1" applyAlignment="1" applyProtection="1">
      <alignment horizontal="center" vertical="top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11" fillId="3" borderId="26" xfId="0" applyFont="1" applyFill="1" applyBorder="1" applyAlignment="1" applyProtection="1">
      <alignment horizontal="center" vertical="top" wrapText="1"/>
      <protection hidden="1"/>
    </xf>
    <xf numFmtId="0" fontId="12" fillId="35" borderId="3" xfId="66" applyFont="1" applyFill="1" applyBorder="1" applyProtection="1">
      <protection hidden="1"/>
    </xf>
    <xf numFmtId="0" fontId="9" fillId="0" borderId="3" xfId="66" applyBorder="1" applyProtection="1">
      <protection hidden="1"/>
    </xf>
    <xf numFmtId="0" fontId="9" fillId="0" borderId="3" xfId="37" applyFont="1" applyBorder="1" applyProtection="1">
      <protection hidden="1"/>
    </xf>
    <xf numFmtId="0" fontId="11" fillId="0" borderId="28" xfId="0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 vertical="top" wrapText="1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vertical="top" wrapText="1"/>
      <protection hidden="1"/>
    </xf>
    <xf numFmtId="0" fontId="10" fillId="0" borderId="23" xfId="0" applyFont="1" applyBorder="1" applyAlignment="1" applyProtection="1">
      <alignment vertical="top" wrapText="1"/>
      <protection hidden="1"/>
    </xf>
    <xf numFmtId="2" fontId="0" fillId="3" borderId="3" xfId="0" applyNumberFormat="1" applyFill="1" applyBorder="1" applyAlignment="1" applyProtection="1">
      <alignment vertical="center"/>
      <protection locked="0" hidden="1"/>
    </xf>
    <xf numFmtId="10" fontId="57" fillId="36" borderId="3" xfId="1" applyNumberFormat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0" fillId="35" borderId="20" xfId="0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10" fontId="8" fillId="0" borderId="0" xfId="0" applyNumberFormat="1" applyFont="1" applyAlignment="1" applyProtection="1">
      <alignment horizontal="center" vertical="center"/>
      <protection locked="0" hidden="1"/>
    </xf>
    <xf numFmtId="10" fontId="0" fillId="0" borderId="0" xfId="0" applyNumberFormat="1" applyAlignment="1" applyProtection="1">
      <alignment horizontal="center" vertical="center"/>
      <protection locked="0" hidden="1"/>
    </xf>
    <xf numFmtId="0" fontId="9" fillId="0" borderId="0" xfId="2" applyAlignment="1">
      <alignment horizontal="center"/>
    </xf>
    <xf numFmtId="0" fontId="9" fillId="0" borderId="0" xfId="2" applyAlignment="1">
      <alignment horizontal="center" wrapText="1"/>
    </xf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22" fontId="0" fillId="0" borderId="0" xfId="0" applyNumberFormat="1" applyAlignment="1">
      <alignment horizontal="center"/>
    </xf>
    <xf numFmtId="166" fontId="7" fillId="0" borderId="3" xfId="1" applyNumberFormat="1" applyFont="1" applyBorder="1" applyAlignment="1" applyProtection="1">
      <alignment vertical="center"/>
      <protection hidden="1"/>
    </xf>
    <xf numFmtId="2" fontId="0" fillId="34" borderId="0" xfId="0" applyNumberFormat="1" applyFill="1"/>
    <xf numFmtId="22" fontId="0" fillId="34" borderId="0" xfId="0" applyNumberFormat="1" applyFill="1" applyAlignment="1">
      <alignment horizontal="center"/>
    </xf>
    <xf numFmtId="0" fontId="0" fillId="34" borderId="0" xfId="0" applyFill="1"/>
    <xf numFmtId="11" fontId="0" fillId="34" borderId="0" xfId="0" applyNumberFormat="1" applyFill="1"/>
    <xf numFmtId="0" fontId="11" fillId="37" borderId="21" xfId="0" applyFont="1" applyFill="1" applyBorder="1" applyAlignment="1" applyProtection="1">
      <alignment horizontal="center" vertical="top" wrapText="1"/>
      <protection hidden="1"/>
    </xf>
    <xf numFmtId="2" fontId="0" fillId="37" borderId="3" xfId="0" applyNumberFormat="1" applyFill="1" applyBorder="1" applyAlignment="1" applyProtection="1">
      <alignment vertical="center"/>
      <protection hidden="1"/>
    </xf>
    <xf numFmtId="3" fontId="11" fillId="0" borderId="0" xfId="0" applyNumberFormat="1" applyFont="1" applyAlignment="1">
      <alignment horizontal="right" vertical="top"/>
    </xf>
    <xf numFmtId="2" fontId="57" fillId="35" borderId="3" xfId="0" applyNumberFormat="1" applyFont="1" applyFill="1" applyBorder="1" applyAlignment="1" applyProtection="1">
      <alignment vertical="center"/>
      <protection hidden="1"/>
    </xf>
    <xf numFmtId="0" fontId="0" fillId="38" borderId="0" xfId="0" applyFill="1" applyAlignment="1">
      <alignment horizontal="center"/>
    </xf>
    <xf numFmtId="0" fontId="41" fillId="34" borderId="0" xfId="0" applyFont="1" applyFill="1" applyAlignment="1" applyProtection="1">
      <alignment horizontal="center" wrapText="1"/>
      <protection hidden="1"/>
    </xf>
    <xf numFmtId="0" fontId="10" fillId="0" borderId="0" xfId="0" applyFont="1" applyAlignment="1">
      <alignment vertical="center"/>
    </xf>
    <xf numFmtId="10" fontId="10" fillId="0" borderId="0" xfId="1" applyNumberFormat="1" applyFont="1" applyFill="1" applyAlignment="1">
      <alignment horizontal="center" vertical="center"/>
    </xf>
    <xf numFmtId="10" fontId="7" fillId="0" borderId="0" xfId="1" applyNumberFormat="1" applyFont="1" applyFill="1" applyBorder="1" applyAlignment="1" applyProtection="1">
      <alignment horizontal="center" vertical="center"/>
      <protection hidden="1"/>
    </xf>
    <xf numFmtId="10" fontId="7" fillId="0" borderId="0" xfId="1" applyNumberFormat="1" applyFont="1" applyFill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left" vertical="top"/>
      <protection locked="0"/>
    </xf>
    <xf numFmtId="10" fontId="0" fillId="0" borderId="0" xfId="0" applyNumberFormat="1" applyAlignment="1" applyProtection="1">
      <alignment horizontal="left" vertical="center"/>
      <protection locked="0" hidden="1"/>
    </xf>
    <xf numFmtId="0" fontId="9" fillId="0" borderId="3" xfId="66" applyFill="1" applyBorder="1" applyProtection="1">
      <protection hidden="1"/>
    </xf>
    <xf numFmtId="0" fontId="9" fillId="0" borderId="3" xfId="37" applyFont="1" applyFill="1" applyBorder="1" applyProtection="1">
      <protection hidden="1"/>
    </xf>
    <xf numFmtId="0" fontId="11" fillId="0" borderId="4" xfId="0" applyFont="1" applyBorder="1" applyAlignment="1" applyProtection="1">
      <alignment horizontal="left" vertical="center"/>
      <protection hidden="1"/>
    </xf>
    <xf numFmtId="10" fontId="8" fillId="36" borderId="3" xfId="1" applyNumberFormat="1" applyFont="1" applyFill="1" applyBorder="1" applyAlignment="1" applyProtection="1">
      <alignment vertical="center"/>
      <protection hidden="1"/>
    </xf>
    <xf numFmtId="166" fontId="8" fillId="36" borderId="3" xfId="1" applyNumberFormat="1" applyFont="1" applyFill="1" applyBorder="1" applyAlignment="1" applyProtection="1">
      <alignment vertical="center"/>
      <protection hidden="1"/>
    </xf>
    <xf numFmtId="0" fontId="11" fillId="36" borderId="24" xfId="0" applyFont="1" applyFill="1" applyBorder="1" applyAlignment="1" applyProtection="1">
      <alignment horizontal="center" vertical="top" wrapText="1"/>
      <protection hidden="1"/>
    </xf>
  </cellXfs>
  <cellStyles count="1065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3" xfId="881" xr:uid="{00000000-0005-0000-0000-00000A000000}"/>
    <cellStyle name="20% - Accent1 2 2 3" xfId="478" xr:uid="{00000000-0005-0000-0000-00000B000000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3" xfId="883" xr:uid="{00000000-0005-0000-0000-00003A000000}"/>
    <cellStyle name="20% - Accent2 2 2 3" xfId="480" xr:uid="{00000000-0005-0000-0000-00003B000000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3" xfId="885" xr:uid="{00000000-0005-0000-0000-00006A000000}"/>
    <cellStyle name="20% - Accent3 2 2 3" xfId="482" xr:uid="{00000000-0005-0000-0000-00006B000000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3" xfId="887" xr:uid="{00000000-0005-0000-0000-00009A000000}"/>
    <cellStyle name="20% - Accent4 2 2 3" xfId="484" xr:uid="{00000000-0005-0000-0000-00009B000000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3" xfId="889" xr:uid="{00000000-0005-0000-0000-0000CA000000}"/>
    <cellStyle name="20% - Accent5 2 2 3" xfId="486" xr:uid="{00000000-0005-0000-0000-0000CB000000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3" xfId="891" xr:uid="{00000000-0005-0000-0000-0000FA000000}"/>
    <cellStyle name="20% - Accent6 2 2 3" xfId="488" xr:uid="{00000000-0005-0000-0000-0000FB000000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3" xfId="882" xr:uid="{00000000-0005-0000-0000-00002A010000}"/>
    <cellStyle name="40% - Accent1 2 2 3" xfId="479" xr:uid="{00000000-0005-0000-0000-00002B010000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3" xfId="884" xr:uid="{00000000-0005-0000-0000-00005A010000}"/>
    <cellStyle name="40% - Accent2 2 2 3" xfId="481" xr:uid="{00000000-0005-0000-0000-00005B010000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3" xfId="886" xr:uid="{00000000-0005-0000-0000-00008A010000}"/>
    <cellStyle name="40% - Accent3 2 2 3" xfId="483" xr:uid="{00000000-0005-0000-0000-00008B010000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3" xfId="888" xr:uid="{00000000-0005-0000-0000-0000BA010000}"/>
    <cellStyle name="40% - Accent4 2 2 3" xfId="485" xr:uid="{00000000-0005-0000-0000-0000BB010000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3" xfId="890" xr:uid="{00000000-0005-0000-0000-0000EA010000}"/>
    <cellStyle name="40% - Accent5 2 2 3" xfId="487" xr:uid="{00000000-0005-0000-0000-0000EB010000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3" xfId="892" xr:uid="{00000000-0005-0000-0000-00001A020000}"/>
    <cellStyle name="40% - Accent6 2 2 3" xfId="489" xr:uid="{00000000-0005-0000-0000-00001B020000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3" xfId="879" xr:uid="{00000000-0005-0000-0000-0000D5020000}"/>
    <cellStyle name="Normal 11 2 3" xfId="476" xr:uid="{00000000-0005-0000-0000-0000D6020000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3" xfId="893" xr:uid="{00000000-0005-0000-0000-0000E2020000}"/>
    <cellStyle name="Normal 12 2 3" xfId="490" xr:uid="{00000000-0005-0000-0000-0000E3020000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3" xfId="907" xr:uid="{00000000-0005-0000-0000-0000EF020000}"/>
    <cellStyle name="Normal 13 2 3" xfId="491" xr:uid="{00000000-0005-0000-0000-0000F0020000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3" xfId="921" xr:uid="{00000000-0005-0000-0000-0000FC020000}"/>
    <cellStyle name="Normal 14 2 3" xfId="492" xr:uid="{00000000-0005-0000-0000-0000FD020000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3" xfId="494" xr:uid="{00000000-0005-0000-0000-000009030000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3" xfId="864" xr:uid="{00000000-0005-0000-0000-00000D030000}"/>
    <cellStyle name="Normal 15 4" xfId="451" xr:uid="{00000000-0005-0000-0000-00000E030000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3" xfId="496" xr:uid="{00000000-0005-0000-0000-000014030000}"/>
    <cellStyle name="Normal 16 3" xfId="322" xr:uid="{00000000-0005-0000-0000-000015030000}"/>
    <cellStyle name="Normal 16 3 2" xfId="525" xr:uid="{00000000-0005-0000-0000-000016030000}"/>
    <cellStyle name="Normal 16 4" xfId="453" xr:uid="{00000000-0005-0000-0000-000017030000}"/>
    <cellStyle name="Normal 16 5" xfId="788" xr:uid="{00000000-0005-0000-0000-000018030000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3" xfId="493" xr:uid="{00000000-0005-0000-0000-00001D030000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3" xfId="935" xr:uid="{00000000-0005-0000-0000-000021030000}"/>
    <cellStyle name="Normal 17 4" xfId="450" xr:uid="{00000000-0005-0000-0000-000022030000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3" xfId="498" xr:uid="{00000000-0005-0000-0000-000028030000}"/>
    <cellStyle name="Normal 18 3" xfId="324" xr:uid="{00000000-0005-0000-0000-000029030000}"/>
    <cellStyle name="Normal 18 3 2" xfId="527" xr:uid="{00000000-0005-0000-0000-00002A030000}"/>
    <cellStyle name="Normal 18 4" xfId="455" xr:uid="{00000000-0005-0000-0000-00002B030000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3" xfId="497" xr:uid="{00000000-0005-0000-0000-000031030000}"/>
    <cellStyle name="Normal 19 3" xfId="323" xr:uid="{00000000-0005-0000-0000-000032030000}"/>
    <cellStyle name="Normal 19 3 2" xfId="526" xr:uid="{00000000-0005-0000-0000-000033030000}"/>
    <cellStyle name="Normal 19 4" xfId="454" xr:uid="{00000000-0005-0000-0000-000034030000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3" xfId="495" xr:uid="{00000000-0005-0000-0000-00003F030000}"/>
    <cellStyle name="Normal 20 3" xfId="321" xr:uid="{00000000-0005-0000-0000-000040030000}"/>
    <cellStyle name="Normal 20 3 2" xfId="524" xr:uid="{00000000-0005-0000-0000-000041030000}"/>
    <cellStyle name="Normal 20 4" xfId="452" xr:uid="{00000000-0005-0000-0000-000042030000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3" xfId="499" xr:uid="{00000000-0005-0000-0000-000048030000}"/>
    <cellStyle name="Normal 21 3" xfId="325" xr:uid="{00000000-0005-0000-0000-000049030000}"/>
    <cellStyle name="Normal 21 3 2" xfId="528" xr:uid="{00000000-0005-0000-0000-00004A030000}"/>
    <cellStyle name="Normal 21 4" xfId="456" xr:uid="{00000000-0005-0000-0000-00004B030000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3" xfId="500" xr:uid="{00000000-0005-0000-0000-000051030000}"/>
    <cellStyle name="Normal 22 3" xfId="326" xr:uid="{00000000-0005-0000-0000-000052030000}"/>
    <cellStyle name="Normal 22 3 2" xfId="529" xr:uid="{00000000-0005-0000-0000-000053030000}"/>
    <cellStyle name="Normal 22 4" xfId="457" xr:uid="{00000000-0005-0000-0000-000054030000}"/>
    <cellStyle name="Normal 22 5" xfId="608" xr:uid="{00000000-0005-0000-0000-00005503000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3" xfId="501" xr:uid="{00000000-0005-0000-0000-00005A030000}"/>
    <cellStyle name="Normal 23 3" xfId="327" xr:uid="{00000000-0005-0000-0000-00005B030000}"/>
    <cellStyle name="Normal 23 3 2" xfId="530" xr:uid="{00000000-0005-0000-0000-00005C030000}"/>
    <cellStyle name="Normal 23 4" xfId="458" xr:uid="{00000000-0005-0000-0000-00005D030000}"/>
    <cellStyle name="Normal 23 5" xfId="1064" xr:uid="{00000000-0005-0000-0000-00005E030000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3" xfId="473" xr:uid="{00000000-0005-0000-0000-000063030000}"/>
    <cellStyle name="Normal 24 3" xfId="299" xr:uid="{00000000-0005-0000-0000-000064030000}"/>
    <cellStyle name="Normal 24 3 2" xfId="502" xr:uid="{00000000-0005-0000-0000-000065030000}"/>
    <cellStyle name="Normal 24 4" xfId="430" xr:uid="{00000000-0005-0000-0000-000066030000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3" xfId="475" xr:uid="{00000000-0005-0000-0000-00006B030000}"/>
    <cellStyle name="Normal 25 3" xfId="301" xr:uid="{00000000-0005-0000-0000-00006C030000}"/>
    <cellStyle name="Normal 25 3 2" xfId="504" xr:uid="{00000000-0005-0000-0000-00006D030000}"/>
    <cellStyle name="Normal 25 4" xfId="432" xr:uid="{00000000-0005-0000-0000-00006E030000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3" xfId="474" xr:uid="{00000000-0005-0000-0000-000073030000}"/>
    <cellStyle name="Normal 26 3" xfId="300" xr:uid="{00000000-0005-0000-0000-000074030000}"/>
    <cellStyle name="Normal 26 3 2" xfId="503" xr:uid="{00000000-0005-0000-0000-000075030000}"/>
    <cellStyle name="Normal 26 4" xfId="431" xr:uid="{00000000-0005-0000-0000-000076030000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3" xfId="459" xr:uid="{00000000-0005-0000-0000-000087030000}"/>
    <cellStyle name="Normal 29" xfId="371" xr:uid="{00000000-0005-0000-0000-000088030000}"/>
    <cellStyle name="Normal 29 2" xfId="574" xr:uid="{00000000-0005-0000-0000-000089030000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1" xfId="373" xr:uid="{00000000-0005-0000-0000-0000A4030000}"/>
    <cellStyle name="Normal 31 2" xfId="576" xr:uid="{00000000-0005-0000-0000-0000A5030000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5" xfId="578" xr:uid="{00000000-0005-0000-0000-0000A9030000}"/>
    <cellStyle name="Normal 36" xfId="581" xr:uid="{00000000-0005-0000-0000-0000AA030000}"/>
    <cellStyle name="Normal 37" xfId="579" xr:uid="{00000000-0005-0000-0000-0000AB030000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3" xfId="880" xr:uid="{00000000-0005-0000-0000-0000DA030000}"/>
    <cellStyle name="Note 3 2 3" xfId="477" xr:uid="{00000000-0005-0000-0000-0000DB030000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463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6"/>
  <sheetViews>
    <sheetView showGridLines="0" tabSelected="1" topLeftCell="B2" zoomScale="80" zoomScaleNormal="80" workbookViewId="0">
      <pane xSplit="2" ySplit="3" topLeftCell="D5" activePane="bottomRight" state="frozen"/>
      <selection activeCell="B2" sqref="B2"/>
      <selection pane="topRight" activeCell="D2" sqref="D2"/>
      <selection pane="bottomLeft" activeCell="B5" sqref="B5"/>
      <selection pane="bottomRight" activeCell="B2" sqref="B2"/>
    </sheetView>
  </sheetViews>
  <sheetFormatPr defaultRowHeight="14.4" outlineLevelCol="1" x14ac:dyDescent="0.3"/>
  <cols>
    <col min="1" max="1" width="6.109375" style="59" hidden="1" customWidth="1"/>
    <col min="2" max="2" width="17.5546875" style="10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33" width="14.6640625" style="1" customWidth="1" outlineLevel="1"/>
    <col min="34" max="36" width="14.6640625" style="1" customWidth="1"/>
    <col min="37" max="37" width="13.44140625" style="1" customWidth="1"/>
    <col min="38" max="39" width="7.6640625" style="1" customWidth="1"/>
    <col min="40" max="40" width="14.6640625" style="9" customWidth="1"/>
    <col min="41" max="41" width="139.6640625" style="13" bestFit="1" customWidth="1"/>
    <col min="42" max="42" width="10" style="23" bestFit="1" customWidth="1"/>
    <col min="43" max="43" width="39.109375" customWidth="1"/>
  </cols>
  <sheetData>
    <row r="1" spans="1:43" ht="15" hidden="1" customHeight="1" x14ac:dyDescent="0.3">
      <c r="B1" s="10" t="s">
        <v>0</v>
      </c>
      <c r="D1" s="1">
        <v>1</v>
      </c>
      <c r="F1" s="1">
        <v>2</v>
      </c>
      <c r="H1" s="1">
        <v>3</v>
      </c>
      <c r="J1" s="1">
        <v>4</v>
      </c>
      <c r="L1" s="1">
        <v>5</v>
      </c>
      <c r="N1" s="1">
        <v>6</v>
      </c>
      <c r="P1" s="1">
        <v>7</v>
      </c>
      <c r="R1" s="1">
        <v>8</v>
      </c>
      <c r="V1" s="1">
        <v>9</v>
      </c>
      <c r="X1" s="1">
        <v>10</v>
      </c>
      <c r="Z1" s="1">
        <v>10</v>
      </c>
      <c r="AB1" s="1">
        <v>11</v>
      </c>
      <c r="AH1" s="1">
        <v>12</v>
      </c>
      <c r="AJ1" s="1">
        <v>13</v>
      </c>
      <c r="AN1" s="8">
        <v>14</v>
      </c>
      <c r="AQ1">
        <v>16</v>
      </c>
    </row>
    <row r="2" spans="1:43" ht="118.2" customHeight="1" x14ac:dyDescent="0.3">
      <c r="B2" s="31" t="s">
        <v>1</v>
      </c>
      <c r="C2" s="78" t="s">
        <v>2</v>
      </c>
      <c r="D2" s="82" t="s">
        <v>3</v>
      </c>
      <c r="E2" s="83"/>
      <c r="F2" s="82" t="s">
        <v>4</v>
      </c>
      <c r="G2" s="83"/>
      <c r="H2" s="82" t="s">
        <v>5</v>
      </c>
      <c r="I2" s="83"/>
      <c r="J2" s="82" t="s">
        <v>6</v>
      </c>
      <c r="K2" s="83"/>
      <c r="L2" s="103" t="s">
        <v>7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8"/>
      <c r="AD2" s="96" t="s">
        <v>8</v>
      </c>
      <c r="AE2" s="94"/>
      <c r="AF2" s="94"/>
      <c r="AG2" s="95"/>
      <c r="AH2" s="103" t="s">
        <v>9</v>
      </c>
      <c r="AI2" s="87"/>
      <c r="AJ2" s="87"/>
      <c r="AK2" s="88"/>
      <c r="AL2" s="44"/>
      <c r="AM2" s="45"/>
      <c r="AN2" s="89" t="s">
        <v>10</v>
      </c>
    </row>
    <row r="3" spans="1:43" s="3" customFormat="1" ht="34.5" customHeight="1" x14ac:dyDescent="0.25">
      <c r="A3" s="59"/>
      <c r="B3" s="61" t="s">
        <v>11</v>
      </c>
      <c r="C3" s="78"/>
      <c r="D3" s="80" t="s">
        <v>12</v>
      </c>
      <c r="E3" s="81"/>
      <c r="F3" s="80" t="s">
        <v>13</v>
      </c>
      <c r="G3" s="81"/>
      <c r="H3" s="80" t="s">
        <v>14</v>
      </c>
      <c r="I3" s="81"/>
      <c r="J3" s="80" t="s">
        <v>12</v>
      </c>
      <c r="K3" s="81"/>
      <c r="L3" s="84" t="s">
        <v>15</v>
      </c>
      <c r="M3" s="85"/>
      <c r="N3" s="92" t="s">
        <v>16</v>
      </c>
      <c r="O3" s="93"/>
      <c r="P3" s="96" t="s">
        <v>17</v>
      </c>
      <c r="Q3" s="97"/>
      <c r="R3" s="96" t="s">
        <v>18</v>
      </c>
      <c r="S3" s="97"/>
      <c r="T3" s="96" t="s">
        <v>19</v>
      </c>
      <c r="U3" s="97"/>
      <c r="V3" s="96" t="s">
        <v>20</v>
      </c>
      <c r="W3" s="97"/>
      <c r="X3" s="96" t="s">
        <v>21</v>
      </c>
      <c r="Y3" s="97"/>
      <c r="Z3" s="98" t="s">
        <v>22</v>
      </c>
      <c r="AA3" s="98"/>
      <c r="AB3" s="96" t="s">
        <v>23</v>
      </c>
      <c r="AC3" s="97"/>
      <c r="AD3" s="96" t="s">
        <v>24</v>
      </c>
      <c r="AE3" s="97"/>
      <c r="AF3" s="96" t="s">
        <v>25</v>
      </c>
      <c r="AG3" s="97"/>
      <c r="AH3" s="86" t="s">
        <v>26</v>
      </c>
      <c r="AI3" s="88"/>
      <c r="AJ3" s="96" t="s">
        <v>27</v>
      </c>
      <c r="AK3" s="97"/>
      <c r="AL3" s="46"/>
      <c r="AM3" s="47"/>
      <c r="AN3" s="90"/>
      <c r="AO3" s="55" t="s">
        <v>322</v>
      </c>
      <c r="AP3" s="24" t="s">
        <v>28</v>
      </c>
    </row>
    <row r="4" spans="1:43" s="3" customFormat="1" ht="33" customHeight="1" thickBot="1" x14ac:dyDescent="0.3">
      <c r="A4" s="60">
        <f>COUNTIF(A5:A38,"x")</f>
        <v>13</v>
      </c>
      <c r="B4" s="48"/>
      <c r="C4" s="79"/>
      <c r="D4" s="39" t="s">
        <v>29</v>
      </c>
      <c r="E4" s="38" t="s">
        <v>30</v>
      </c>
      <c r="F4" s="37" t="s">
        <v>29</v>
      </c>
      <c r="G4" s="36" t="s">
        <v>30</v>
      </c>
      <c r="H4" s="37" t="s">
        <v>29</v>
      </c>
      <c r="I4" s="36" t="s">
        <v>30</v>
      </c>
      <c r="J4" s="37" t="s">
        <v>29</v>
      </c>
      <c r="K4" s="36" t="s">
        <v>30</v>
      </c>
      <c r="L4" s="37" t="s">
        <v>29</v>
      </c>
      <c r="M4" s="36" t="s">
        <v>30</v>
      </c>
      <c r="N4" s="37" t="s">
        <v>29</v>
      </c>
      <c r="O4" s="36" t="s">
        <v>30</v>
      </c>
      <c r="P4" s="37" t="s">
        <v>29</v>
      </c>
      <c r="Q4" s="36" t="s">
        <v>30</v>
      </c>
      <c r="R4" s="37" t="s">
        <v>29</v>
      </c>
      <c r="S4" s="36" t="s">
        <v>30</v>
      </c>
      <c r="T4" s="37" t="s">
        <v>29</v>
      </c>
      <c r="U4" s="36" t="s">
        <v>30</v>
      </c>
      <c r="V4" s="37" t="s">
        <v>29</v>
      </c>
      <c r="W4" s="36" t="s">
        <v>30</v>
      </c>
      <c r="X4" s="37" t="s">
        <v>29</v>
      </c>
      <c r="Y4" s="36" t="s">
        <v>30</v>
      </c>
      <c r="Z4" s="35" t="s">
        <v>29</v>
      </c>
      <c r="AA4" s="40" t="s">
        <v>30</v>
      </c>
      <c r="AB4" s="37" t="s">
        <v>29</v>
      </c>
      <c r="AC4" s="36" t="s">
        <v>30</v>
      </c>
      <c r="AD4" s="39" t="s">
        <v>29</v>
      </c>
      <c r="AE4" s="38" t="s">
        <v>30</v>
      </c>
      <c r="AF4" s="39" t="s">
        <v>29</v>
      </c>
      <c r="AG4" s="38" t="s">
        <v>30</v>
      </c>
      <c r="AH4" s="39" t="s">
        <v>29</v>
      </c>
      <c r="AI4" s="106" t="s">
        <v>30</v>
      </c>
      <c r="AJ4" s="39" t="s">
        <v>29</v>
      </c>
      <c r="AK4" s="106" t="s">
        <v>30</v>
      </c>
      <c r="AL4" s="49"/>
      <c r="AM4" s="50"/>
      <c r="AN4" s="91"/>
      <c r="AO4" s="55"/>
      <c r="AP4" s="24"/>
    </row>
    <row r="5" spans="1:43" s="3" customFormat="1" ht="26.25" customHeight="1" x14ac:dyDescent="0.25">
      <c r="A5" s="60"/>
      <c r="B5" s="28" t="str">
        <f>B3</f>
        <v>CBECC 2022.2.0</v>
      </c>
      <c r="C5" s="41" t="s">
        <v>31</v>
      </c>
      <c r="D5" s="32">
        <f>INDEX(Output!$C$5:$BW$192,MATCH($C5,Output!$C$5:$C$192,0),61)</f>
        <v>110.90300000000001</v>
      </c>
      <c r="E5" s="51">
        <v>112.27</v>
      </c>
      <c r="F5" s="32">
        <f>(INDEX(Output!$C$5:$BW$192,MATCH($C5,Output!$C$5:$C$192,0),20))/$AP5</f>
        <v>3.4479505032837445</v>
      </c>
      <c r="G5" s="51">
        <v>3.51</v>
      </c>
      <c r="H5" s="32">
        <f>(INDEX(Output!$C$5:$BW$192,MATCH($C5,Output!$C$5:$C$192,0),35))/$AP5</f>
        <v>3.3151089546839513E-2</v>
      </c>
      <c r="I5" s="51">
        <v>0.03</v>
      </c>
      <c r="J5" s="32">
        <f t="shared" ref="J5:J38" si="0">SUM(L5,N5,P5,V5,X5,Z5,AB5)</f>
        <v>15.079200930303037</v>
      </c>
      <c r="K5" s="51">
        <v>15.24</v>
      </c>
      <c r="L5" s="32">
        <f>(((INDEX(Output!$C$5:$BW$192,MATCH($C5,Output!$C$5:$C$192,0),13))*3.4121416)+((INDEX(Output!$C$5:$BW$192,MATCH($C5,Output!$C$5:$C$192,0),28))*99.976))/$AP5</f>
        <v>2.0077773127587046</v>
      </c>
      <c r="M5" s="51">
        <v>1.58</v>
      </c>
      <c r="N5" s="32">
        <f>(((INDEX(Output!$C$5:$BW$192,MATCH($C5,Output!$C$5:$C$192,0),14))*3.4121416)+((INDEX(Output!$C$5:$BW$192,MATCH($C5,Output!$C$5:$C$192,0),29))*99.976))/$AP5</f>
        <v>6.719452412606894</v>
      </c>
      <c r="O5" s="51">
        <v>5.9</v>
      </c>
      <c r="P5" s="32">
        <f>(((INDEX(Output!$C$5:$BW$192,MATCH($C5,Output!$C$5:$C$192,0),19))*3.4121416)+((INDEX(Output!$C$5:$BW$192,MATCH($C5,Output!$C$5:$C$192,0),34))*99.976))/$AP5</f>
        <v>3.6389250277162217</v>
      </c>
      <c r="Q5" s="51">
        <v>3.67</v>
      </c>
      <c r="R5" s="32">
        <f>(((INDEX(Output!$C$5:$BW$192,MATCH($C5,Output!$C$5:$C$192,0),36))+(INDEX(Output!$C$5:$BW$192,MATCH($C5,Output!$C$5:$C$192,0),37)))*99.976)/$AP5</f>
        <v>0</v>
      </c>
      <c r="S5" s="51">
        <v>0</v>
      </c>
      <c r="T5" s="32">
        <f>(((INDEX(Output!$C$5:$BW$192,MATCH($C5,Output!$C$5:$C$192,0),21))+(INDEX(Output!$C$5:$BW$192,MATCH($C5,Output!$C$5:$C$192,0),22))+(INDEX(Output!$C$5:$BW$192,MATCH($C5,Output!$C$5:$C$192,0),23))+(INDEX(Output!$C$5:$BW$192,MATCH($C5,Output!$C$5:$C$192,0),24)))*3.4121416)/$AP5</f>
        <v>14.615038052308689</v>
      </c>
      <c r="U5" s="51">
        <v>14.615231133570775</v>
      </c>
      <c r="V5" s="32">
        <f>(((INDEX(Output!$C$5:$BW$192,MATCH($C5,Output!$C$5:$C$192,0),15))*3.4121416)+((INDEX(Output!$C$5:$BW$192,MATCH($C5,Output!$C$5:$C$192,0),30))*99.976))/$AP5</f>
        <v>1.3303953319957185</v>
      </c>
      <c r="W5" s="51">
        <v>2.3839000000000001</v>
      </c>
      <c r="X5" s="32">
        <f>(((INDEX(Output!$C$5:$BW$192,MATCH($C5,Output!$C$5:C$192,0),17))*3.4121416)+((INDEX(Output!$C$5:$BW$192,MATCH($C5,Output!$C$5:C$192,0),32))*99.976))/$AP5</f>
        <v>7.5635196774508737E-2</v>
      </c>
      <c r="Y5" s="51">
        <v>0.02</v>
      </c>
      <c r="Z5" s="32">
        <f>(((INDEX(Output!$C$5:$BW$192,MATCH($C5,Output!$C$5:C$192,0),16))*3.4121416)+((INDEX(Output!$C$5:$BW$192,MATCH($C5,Output!$C$5:C$192,0),31))*99.976))/$AP5</f>
        <v>0</v>
      </c>
      <c r="AA5" s="51">
        <v>0</v>
      </c>
      <c r="AB5" s="32">
        <f>(((INDEX(Output!$C$5:$BW$192,MATCH($C5,Output!$C$5:C$192,0),18))*3.4121416)+((INDEX(Output!$C$5:$BW$192,MATCH($C5,Output!$C$5:C$192,0),33))*99.976))/$AP5</f>
        <v>1.3070156484509898</v>
      </c>
      <c r="AC5" s="51">
        <v>1.69</v>
      </c>
      <c r="AD5" s="33">
        <f>INDEX(Output!$C$5:$CA$192,MATCH($C5,Output!$C$5:$C$192,0),74)+INDEX(Output!$C$5:$CA$192,MATCH($C5,Output!$C$5:$C$192,0),77)</f>
        <v>0</v>
      </c>
      <c r="AE5" s="51">
        <v>0</v>
      </c>
      <c r="AF5" s="33">
        <f>INDEX(Output!$C$5:$CA$192,MATCH($C5,Output!$C$5:$C$192,0),72)+INDEX(Output!$C$5:$CA$192,MATCH($C5,Output!$C$5:$C$192,0),75)</f>
        <v>0</v>
      </c>
      <c r="AG5" s="51">
        <v>0</v>
      </c>
      <c r="AH5" s="34"/>
      <c r="AI5" s="32"/>
      <c r="AJ5" s="34"/>
      <c r="AK5" s="32"/>
      <c r="AL5" s="32"/>
      <c r="AM5" s="32"/>
      <c r="AN5" s="54"/>
      <c r="AO5" s="56"/>
      <c r="AP5" s="2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</row>
    <row r="6" spans="1:43" s="3" customFormat="1" ht="26.25" customHeight="1" x14ac:dyDescent="0.25">
      <c r="A6" s="60"/>
      <c r="B6" s="28" t="str">
        <f t="shared" ref="B6:B69" si="1">B5</f>
        <v>CBECC 2022.2.0</v>
      </c>
      <c r="C6" s="42" t="s">
        <v>32</v>
      </c>
      <c r="D6" s="5">
        <f>INDEX(Output!$C$5:$BW$192,MATCH($C6,Output!$C$5:$C$192,0),61)</f>
        <v>111.81699999999999</v>
      </c>
      <c r="E6" s="51">
        <v>116.35978253535001</v>
      </c>
      <c r="F6" s="5">
        <f>(INDEX(Output!$C$5:$BW$192,MATCH($C6,Output!$C$5:$C$192,0),20))/$AP6</f>
        <v>3.4275506360507046</v>
      </c>
      <c r="G6" s="51">
        <v>3.4921900977002398</v>
      </c>
      <c r="H6" s="5">
        <f>(INDEX(Output!$C$5:$BW$192,MATCH($C6,Output!$C$5:$C$192,0),35))/$AP6</f>
        <v>3.597276039665994E-2</v>
      </c>
      <c r="I6" s="51">
        <v>4.4050321106904898E-2</v>
      </c>
      <c r="J6" s="5">
        <f t="shared" si="0"/>
        <v>15.291668182247822</v>
      </c>
      <c r="K6" s="51">
        <v>16.320878121093902</v>
      </c>
      <c r="L6" s="5">
        <f>(((INDEX(Output!$C$5:$BW$192,MATCH($C6,Output!$C$5:$C$192,0),13))*3.4121416)+((INDEX(Output!$C$5:$BW$192,MATCH($C6,Output!$C$5:$C$192,0),28))*99.976))/$AP6</f>
        <v>2.2899249706354889</v>
      </c>
      <c r="M6" s="51">
        <v>2.716243683219274</v>
      </c>
      <c r="N6" s="5">
        <f>(((INDEX(Output!$C$5:$BW$192,MATCH($C6,Output!$C$5:$C$192,0),14))*3.4121416)+((INDEX(Output!$C$5:$BW$192,MATCH($C6,Output!$C$5:$C$192,0),29))*99.976))/$AP6</f>
        <v>6.6609797896314964</v>
      </c>
      <c r="O6" s="51">
        <v>5.9087586476961231</v>
      </c>
      <c r="P6" s="5">
        <f>(((INDEX(Output!$C$5:$BW$192,MATCH($C6,Output!$C$5:$C$192,0),19))*3.4121416)+((INDEX(Output!$C$5:$BW$192,MATCH($C6,Output!$C$5:$C$192,0),34))*99.976))/$AP6</f>
        <v>3.6389250277162217</v>
      </c>
      <c r="Q6" s="51">
        <v>3.6666604508922744</v>
      </c>
      <c r="R6" s="5">
        <f>(((INDEX(Output!$C$5:$BW$192,MATCH($C6,Output!$C$5:$C$192,0),36))+(INDEX(Output!$C$5:$BW$192,MATCH($C6,Output!$C$5:$C$192,0),37)))*99.976)/$AP6</f>
        <v>0</v>
      </c>
      <c r="S6" s="51">
        <v>0</v>
      </c>
      <c r="T6" s="5">
        <f>(((INDEX(Output!$C$5:$BW$192,MATCH($C6,Output!$C$5:$C$192,0),21))+(INDEX(Output!$C$5:$BW$192,MATCH($C6,Output!$C$5:$C$192,0),22))+(INDEX(Output!$C$5:$BW$192,MATCH($C6,Output!$C$5:$C$192,0),23))+(INDEX(Output!$C$5:$BW$192,MATCH($C6,Output!$C$5:$C$192,0),24)))*3.4121416)/$AP6</f>
        <v>14.615038052308689</v>
      </c>
      <c r="U6" s="51">
        <v>14.615231133570775</v>
      </c>
      <c r="V6" s="5">
        <f>(((INDEX(Output!$C$5:$BW$192,MATCH($C6,Output!$C$5:$C$192,0),15))*3.4121416)+((INDEX(Output!$C$5:$BW$192,MATCH($C6,Output!$C$5:$C$192,0),30))*99.976))/$AP6</f>
        <v>1.3133371054236793</v>
      </c>
      <c r="W6" s="51">
        <v>2.3025899999999999</v>
      </c>
      <c r="X6" s="5">
        <f>(((INDEX(Output!$C$5:$BW$192,MATCH($C6,Output!$C$5:C$192,0),17))*3.4121416)+((INDEX(Output!$C$5:$BW$192,MATCH($C6,Output!$C$5:C$192,0),32))*99.976))/$AP6</f>
        <v>8.1485640389947003E-2</v>
      </c>
      <c r="Y6" s="51">
        <v>3.3117645961922168E-2</v>
      </c>
      <c r="Z6" s="5">
        <f>(((INDEX(Output!$C$5:$BW$192,MATCH($C6,Output!$C$5:C$192,0),16))*3.4121416)+((INDEX(Output!$C$5:$BW$192,MATCH($C6,Output!$C$5:C$192,0),31))*99.976))/$AP6</f>
        <v>0</v>
      </c>
      <c r="AA6" s="51">
        <v>0</v>
      </c>
      <c r="AB6" s="5">
        <f>(((INDEX(Output!$C$5:$BW$192,MATCH($C6,Output!$C$5:C$192,0),18))*3.4121416)+((INDEX(Output!$C$5:$BW$192,MATCH($C6,Output!$C$5:C$192,0),33))*99.976))/$AP6</f>
        <v>1.3070156484509898</v>
      </c>
      <c r="AC6" s="51">
        <v>1.6935125962668058</v>
      </c>
      <c r="AD6" s="7">
        <f>INDEX(Output!$C$5:$CA$192,MATCH($C6,Output!$C$5:$C$192,0),74)+INDEX(Output!$C$5:$CA$192,MATCH($C6,Output!$C$5:$C$192,0),77)</f>
        <v>0</v>
      </c>
      <c r="AE6" s="51">
        <v>0</v>
      </c>
      <c r="AF6" s="7">
        <f>INDEX(Output!$C$5:$CA$192,MATCH($C6,Output!$C$5:$C$192,0),72)+INDEX(Output!$C$5:$CA$192,MATCH($C6,Output!$C$5:$C$192,0),75)</f>
        <v>0</v>
      </c>
      <c r="AG6" s="51">
        <v>0</v>
      </c>
      <c r="AH6" s="29">
        <f>IF($D$5=0,"",(D6-D$5)/D$5)</f>
        <v>8.2414362100212551E-3</v>
      </c>
      <c r="AI6" s="104">
        <f>IF($E$5=0,"",(E6-E$5)/E$5)</f>
        <v>3.6428097758528649E-2</v>
      </c>
      <c r="AJ6" s="29">
        <f>IF($J$5=0,"",(J6-J$5)/J$5)</f>
        <v>1.409008693012458E-2</v>
      </c>
      <c r="AK6" s="104">
        <f>IF($K$5=0,"",(K6-K$5)/K$5)</f>
        <v>7.092376122663395E-2</v>
      </c>
      <c r="AL6" s="5" t="str">
        <f>IF(AND(AH6&gt;=0,AI6&gt;=0), "Yes", "No")</f>
        <v>Yes</v>
      </c>
      <c r="AM6" s="5" t="str">
        <f t="shared" ref="AM6:AM17" si="2">IF(AND(AH6&lt;0,AI6&lt;0), "No", "Yes")</f>
        <v>Yes</v>
      </c>
      <c r="AN6" s="53" t="str">
        <f>IF((AL6=AM6),(IF(AND(AI6&gt;(-0.5%*D$5),AI6&lt;(0.5%*D$5),AE6&lt;=AD6,AG6&lt;=AF6,(COUNTBLANK(D6:AK6)=0)),"Pass","Fail")),IF(COUNTA(D6:AK6)=0,"","Fail"))</f>
        <v>Pass</v>
      </c>
      <c r="AO6" s="56"/>
      <c r="AP6" s="2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</row>
    <row r="7" spans="1:43" s="3" customFormat="1" ht="26.25" customHeight="1" x14ac:dyDescent="0.25">
      <c r="A7" s="60"/>
      <c r="B7" s="28" t="str">
        <f t="shared" si="1"/>
        <v>CBECC 2022.2.0</v>
      </c>
      <c r="C7" s="42" t="s">
        <v>33</v>
      </c>
      <c r="D7" s="5">
        <f>INDEX(Output!$C$5:$BW$192,MATCH($C7,Output!$C$5:$C$192,0),61)</f>
        <v>113.262</v>
      </c>
      <c r="E7" s="51">
        <v>119.952147499384</v>
      </c>
      <c r="F7" s="5">
        <f>(INDEX(Output!$C$5:$BW$192,MATCH($C7,Output!$C$5:$C$192,0),20))/$AP7</f>
        <v>3.4126702941384877</v>
      </c>
      <c r="G7" s="51">
        <v>3.4586965254848199</v>
      </c>
      <c r="H7" s="5">
        <f>(INDEX(Output!$C$5:$BW$192,MATCH($C7,Output!$C$5:$C$192,0),35))/$AP7</f>
        <v>4.0098232633074639E-2</v>
      </c>
      <c r="I7" s="51">
        <v>5.5115809573534902E-2</v>
      </c>
      <c r="J7" s="5">
        <f t="shared" si="0"/>
        <v>15.65338453652711</v>
      </c>
      <c r="K7" s="51">
        <v>17.313142167190101</v>
      </c>
      <c r="L7" s="5">
        <f>(((INDEX(Output!$C$5:$BW$192,MATCH($C7,Output!$C$5:$C$192,0),13))*3.4121416)+((INDEX(Output!$C$5:$BW$192,MATCH($C7,Output!$C$5:$C$192,0),28))*99.976))/$AP7</f>
        <v>2.7024896459482681</v>
      </c>
      <c r="M7" s="51">
        <v>3.8247338094616516</v>
      </c>
      <c r="N7" s="5">
        <f>(((INDEX(Output!$C$5:$BW$192,MATCH($C7,Output!$C$5:$C$192,0),14))*3.4121416)+((INDEX(Output!$C$5:$BW$192,MATCH($C7,Output!$C$5:$C$192,0),29))*99.976))/$AP7</f>
        <v>6.6175229871372681</v>
      </c>
      <c r="O7" s="51">
        <v>5.8767225464784527</v>
      </c>
      <c r="P7" s="5">
        <f>(((INDEX(Output!$C$5:$BW$192,MATCH($C7,Output!$C$5:$C$192,0),19))*3.4121416)+((INDEX(Output!$C$5:$BW$192,MATCH($C7,Output!$C$5:$C$192,0),34))*99.976))/$AP7</f>
        <v>3.6389250277162217</v>
      </c>
      <c r="Q7" s="51">
        <v>3.6666604508922744</v>
      </c>
      <c r="R7" s="5">
        <f>(((INDEX(Output!$C$5:$BW$192,MATCH($C7,Output!$C$5:$C$192,0),36))+(INDEX(Output!$C$5:$BW$192,MATCH($C7,Output!$C$5:$C$192,0),37)))*99.976)/$AP7</f>
        <v>0</v>
      </c>
      <c r="S7" s="51">
        <v>0</v>
      </c>
      <c r="T7" s="5">
        <f>(((INDEX(Output!$C$5:$BW$192,MATCH($C7,Output!$C$5:$C$192,0),21))+(INDEX(Output!$C$5:$BW$192,MATCH($C7,Output!$C$5:$C$192,0),22))+(INDEX(Output!$C$5:$BW$192,MATCH($C7,Output!$C$5:$C$192,0),23))+(INDEX(Output!$C$5:$BW$192,MATCH($C7,Output!$C$5:$C$192,0),24)))*3.4121416)/$AP7</f>
        <v>14.615038052308689</v>
      </c>
      <c r="U7" s="51">
        <v>14.615231133570775</v>
      </c>
      <c r="V7" s="5">
        <f>(((INDEX(Output!$C$5:$BW$192,MATCH($C7,Output!$C$5:$C$192,0),15))*3.4121416)+((INDEX(Output!$C$5:$BW$192,MATCH($C7,Output!$C$5:$C$192,0),30))*99.976))/$AP7</f>
        <v>1.2982131201339604</v>
      </c>
      <c r="W7" s="51">
        <v>2.213419</v>
      </c>
      <c r="X7" s="5">
        <f>(((INDEX(Output!$C$5:$BW$192,MATCH($C7,Output!$C$5:C$192,0),17))*3.4121416)+((INDEX(Output!$C$5:$BW$192,MATCH($C7,Output!$C$5:C$192,0),32))*99.976))/$AP7</f>
        <v>8.9216242883429858E-2</v>
      </c>
      <c r="Y7" s="51">
        <v>3.8096481250116547E-2</v>
      </c>
      <c r="Z7" s="5">
        <f>(((INDEX(Output!$C$5:$BW$192,MATCH($C7,Output!$C$5:C$192,0),16))*3.4121416)+((INDEX(Output!$C$5:$BW$192,MATCH($C7,Output!$C$5:C$192,0),31))*99.976))/$AP7</f>
        <v>0</v>
      </c>
      <c r="AA7" s="51">
        <v>0</v>
      </c>
      <c r="AB7" s="5">
        <f>(((INDEX(Output!$C$5:$BW$192,MATCH($C7,Output!$C$5:C$192,0),18))*3.4121416)+((INDEX(Output!$C$5:$BW$192,MATCH($C7,Output!$C$5:C$192,0),33))*99.976))/$AP7</f>
        <v>1.3070175127079611</v>
      </c>
      <c r="AC7" s="51">
        <v>1.6935125962668058</v>
      </c>
      <c r="AD7" s="7">
        <f>INDEX(Output!$C$5:$CA$192,MATCH($C7,Output!$C$5:$C$192,0),74)+INDEX(Output!$C$5:$CA$192,MATCH($C7,Output!$C$5:$C$192,0),77)</f>
        <v>0</v>
      </c>
      <c r="AE7" s="51">
        <v>0</v>
      </c>
      <c r="AF7" s="7">
        <f>INDEX(Output!$C$5:$CA$192,MATCH($C7,Output!$C$5:$C$192,0),72)+INDEX(Output!$C$5:$CA$192,MATCH($C7,Output!$C$5:$C$192,0),75)</f>
        <v>0.25</v>
      </c>
      <c r="AG7" s="51">
        <v>0</v>
      </c>
      <c r="AH7" s="29">
        <f>IF($D$5=0,"",(D7-D$5)/D$5)</f>
        <v>2.1270840283851605E-2</v>
      </c>
      <c r="AI7" s="104">
        <f>IF($E$5=0,"",(E7-E$5)/E$5)</f>
        <v>6.8425647985962429E-2</v>
      </c>
      <c r="AJ7" s="29">
        <f>IF($J$5=0,"",(J7-J$5)/J$5)</f>
        <v>3.8077853652722322E-2</v>
      </c>
      <c r="AK7" s="104">
        <f>IF($K$5=0,"",(K7-K$5)/K$5)</f>
        <v>0.13603295060302498</v>
      </c>
      <c r="AL7" s="5" t="str">
        <f t="shared" ref="AL7:AL62" si="3">IF(AND(AH7&gt;=0,AI7&gt;=0), "Yes", "No")</f>
        <v>Yes</v>
      </c>
      <c r="AM7" s="5" t="str">
        <f t="shared" si="2"/>
        <v>Yes</v>
      </c>
      <c r="AN7" s="53" t="str">
        <f>IF((AL7=AM7),(IF(AND(AI7&gt;(-0.5%*D$5),AI7&lt;(0.5%*D$5),AE7&lt;=AD7,AG7&lt;=AF7,(COUNTBLANK(D7:AK7)=0)),"Pass","Fail")),IF(COUNTA(D7:AK7)=0,"","Fail"))</f>
        <v>Pass</v>
      </c>
      <c r="AO7" s="56"/>
      <c r="AP7" s="2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</row>
    <row r="8" spans="1:43" s="3" customFormat="1" ht="26.25" customHeight="1" x14ac:dyDescent="0.25">
      <c r="A8" s="60"/>
      <c r="B8" s="28" t="str">
        <f t="shared" si="1"/>
        <v>CBECC 2022.2.0</v>
      </c>
      <c r="C8" s="42" t="s">
        <v>34</v>
      </c>
      <c r="D8" s="5">
        <f>INDEX(Output!$C$5:$BW$192,MATCH($C8,Output!$C$5:$C$192,0),61)</f>
        <v>115.319</v>
      </c>
      <c r="E8" s="51">
        <v>123.827545424476</v>
      </c>
      <c r="F8" s="5">
        <f>(INDEX(Output!$C$5:$BW$192,MATCH($C8,Output!$C$5:$C$192,0),20))/$AP8</f>
        <v>3.4045401825172763</v>
      </c>
      <c r="G8" s="51">
        <v>3.4311282500902398</v>
      </c>
      <c r="H8" s="5">
        <f>(INDEX(Output!$C$5:$BW$192,MATCH($C8,Output!$C$5:$C$192,0),35))/$AP8</f>
        <v>4.5731877869314048E-2</v>
      </c>
      <c r="I8" s="51">
        <v>6.6673216663248103E-2</v>
      </c>
      <c r="J8" s="5">
        <f t="shared" si="0"/>
        <v>16.188862529471638</v>
      </c>
      <c r="K8" s="51">
        <v>18.374816025508</v>
      </c>
      <c r="L8" s="5">
        <f>(((INDEX(Output!$C$5:$BW$192,MATCH($C8,Output!$C$5:$C$192,0),13))*3.4121416)+((INDEX(Output!$C$5:$BW$192,MATCH($C8,Output!$C$5:$C$192,0),28))*99.976))/$AP8</f>
        <v>3.2658525265371932</v>
      </c>
      <c r="M8" s="51">
        <v>4.9825088108602014</v>
      </c>
      <c r="N8" s="5">
        <f>(((INDEX(Output!$C$5:$BW$192,MATCH($C8,Output!$C$5:$C$192,0),14))*3.4121416)+((INDEX(Output!$C$5:$BW$192,MATCH($C8,Output!$C$5:$C$192,0),29))*99.976))/$AP8</f>
        <v>6.5833556329068124</v>
      </c>
      <c r="O8" s="51">
        <v>5.8527793835194961</v>
      </c>
      <c r="P8" s="5">
        <f>(((INDEX(Output!$C$5:$BW$192,MATCH($C8,Output!$C$5:$C$192,0),19))*3.4121416)+((INDEX(Output!$C$5:$BW$192,MATCH($C8,Output!$C$5:$C$192,0),34))*99.976))/$AP8</f>
        <v>3.6389250277162217</v>
      </c>
      <c r="Q8" s="51">
        <v>3.6666604508922744</v>
      </c>
      <c r="R8" s="5">
        <f>(((INDEX(Output!$C$5:$BW$192,MATCH($C8,Output!$C$5:$C$192,0),36))+(INDEX(Output!$C$5:$BW$192,MATCH($C8,Output!$C$5:$C$192,0),37)))*99.976)/$AP8</f>
        <v>0</v>
      </c>
      <c r="S8" s="51">
        <v>0</v>
      </c>
      <c r="T8" s="5">
        <f>(((INDEX(Output!$C$5:$BW$192,MATCH($C8,Output!$C$5:$C$192,0),21))+(INDEX(Output!$C$5:$BW$192,MATCH($C8,Output!$C$5:$C$192,0),22))+(INDEX(Output!$C$5:$BW$192,MATCH($C8,Output!$C$5:$C$192,0),23))+(INDEX(Output!$C$5:$BW$192,MATCH($C8,Output!$C$5:$C$192,0),24)))*3.4121416)/$AP8</f>
        <v>14.615038052308689</v>
      </c>
      <c r="U8" s="51">
        <v>14.615231133570775</v>
      </c>
      <c r="V8" s="5">
        <f>(((INDEX(Output!$C$5:$BW$192,MATCH($C8,Output!$C$5:$C$192,0),15))*3.4121416)+((INDEX(Output!$C$5:$BW$192,MATCH($C8,Output!$C$5:$C$192,0),30))*99.976))/$AP8</f>
        <v>1.293364791656566</v>
      </c>
      <c r="W8" s="51">
        <v>2.137</v>
      </c>
      <c r="X8" s="5">
        <f>(((INDEX(Output!$C$5:$BW$192,MATCH($C8,Output!$C$5:C$192,0),17))*3.4121416)+((INDEX(Output!$C$5:$BW$192,MATCH($C8,Output!$C$5:C$192,0),32))*99.976))/$AP8</f>
        <v>0.10034703794688575</v>
      </c>
      <c r="Y8" s="51">
        <v>4.1919182501351931E-2</v>
      </c>
      <c r="Z8" s="5">
        <f>(((INDEX(Output!$C$5:$BW$192,MATCH($C8,Output!$C$5:C$192,0),16))*3.4121416)+((INDEX(Output!$C$5:$BW$192,MATCH($C8,Output!$C$5:C$192,0),31))*99.976))/$AP8</f>
        <v>0</v>
      </c>
      <c r="AA8" s="51">
        <v>0</v>
      </c>
      <c r="AB8" s="5">
        <f>(((INDEX(Output!$C$5:$BW$192,MATCH($C8,Output!$C$5:C$192,0),18))*3.4121416)+((INDEX(Output!$C$5:$BW$192,MATCH($C8,Output!$C$5:C$192,0),33))*99.976))/$AP8</f>
        <v>1.3070175127079611</v>
      </c>
      <c r="AC8" s="51">
        <v>1.6935125962668058</v>
      </c>
      <c r="AD8" s="7">
        <f>INDEX(Output!$C$5:$CA$192,MATCH($C8,Output!$C$5:$C$192,0),74)+INDEX(Output!$C$5:$CA$192,MATCH($C8,Output!$C$5:$C$192,0),77)</f>
        <v>0</v>
      </c>
      <c r="AE8" s="51">
        <v>0</v>
      </c>
      <c r="AF8" s="7">
        <f>INDEX(Output!$C$5:$CA$192,MATCH($C8,Output!$C$5:$C$192,0),72)+INDEX(Output!$C$5:$CA$192,MATCH($C8,Output!$C$5:$C$192,0),75)</f>
        <v>2</v>
      </c>
      <c r="AG8" s="51">
        <v>0</v>
      </c>
      <c r="AH8" s="29">
        <f>IF($D$5=0,"",(D8-D$5)/D$5)</f>
        <v>3.9818580200715908E-2</v>
      </c>
      <c r="AI8" s="104">
        <f>IF($E$5=0,"",(E8-E$5)/E$5)</f>
        <v>0.10294420080587872</v>
      </c>
      <c r="AJ8" s="29">
        <f>IF($J$5=0,"",(J8-J$5)/J$5)</f>
        <v>7.3588886062167597E-2</v>
      </c>
      <c r="AK8" s="104">
        <f>IF($K$5=0,"",(K8-K$5)/K$5)</f>
        <v>0.20569658960026246</v>
      </c>
      <c r="AL8" s="5" t="str">
        <f t="shared" si="3"/>
        <v>Yes</v>
      </c>
      <c r="AM8" s="5" t="str">
        <f t="shared" si="2"/>
        <v>Yes</v>
      </c>
      <c r="AN8" s="53" t="str">
        <f>IF((AL8=AM8),(IF(AND(AI8&gt;(-0.5%*D$5),AI8&lt;(0.5%*D$5),AE8&lt;=AD8,AG8&lt;=AF8,(COUNTBLANK(D8:AK8)=0)),"Pass","Fail")),IF(COUNTA(D8:AK8)=0,"","Fail"))</f>
        <v>Pass</v>
      </c>
      <c r="AO8" s="56"/>
      <c r="AP8" s="2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</row>
    <row r="9" spans="1:43" s="3" customFormat="1" ht="26.25" customHeight="1" x14ac:dyDescent="0.25">
      <c r="A9" s="60" t="s">
        <v>35</v>
      </c>
      <c r="B9" s="28" t="str">
        <f t="shared" si="1"/>
        <v>CBECC 2022.2.0</v>
      </c>
      <c r="C9" s="42" t="s">
        <v>36</v>
      </c>
      <c r="D9" s="5">
        <f>INDEX(Output!$C$5:$BW$192,MATCH($C9,Output!$C$5:$C$192,0),61)</f>
        <v>113.262</v>
      </c>
      <c r="E9" s="51">
        <v>115.37389151388101</v>
      </c>
      <c r="F9" s="5">
        <f>(INDEX(Output!$C$5:$BW$192,MATCH($C9,Output!$C$5:$C$192,0),20))/$AP9</f>
        <v>3.4126702941384877</v>
      </c>
      <c r="G9" s="51">
        <v>3.3331562104741899</v>
      </c>
      <c r="H9" s="5">
        <f>(INDEX(Output!$C$5:$BW$192,MATCH($C9,Output!$C$5:$C$192,0),35))/$AP9</f>
        <v>4.0098232633074639E-2</v>
      </c>
      <c r="I9" s="51">
        <v>4.7486683760045598E-2</v>
      </c>
      <c r="J9" s="5">
        <f t="shared" si="0"/>
        <v>15.65338453652711</v>
      </c>
      <c r="K9" s="51">
        <v>16.121868293954801</v>
      </c>
      <c r="L9" s="5">
        <f>(((INDEX(Output!$C$5:$BW$192,MATCH($C9,Output!$C$5:$C$192,0),13))*3.4121416)+((INDEX(Output!$C$5:$BW$192,MATCH($C9,Output!$C$5:$C$192,0),28))*99.976))/$AP9</f>
        <v>2.7024896459482681</v>
      </c>
      <c r="M9" s="51">
        <v>3.0604732690622263</v>
      </c>
      <c r="N9" s="5">
        <f>(((INDEX(Output!$C$5:$BW$192,MATCH($C9,Output!$C$5:$C$192,0),14))*3.4121416)+((INDEX(Output!$C$5:$BW$192,MATCH($C9,Output!$C$5:$C$192,0),29))*99.976))/$AP9</f>
        <v>6.6175229871372681</v>
      </c>
      <c r="O9" s="51">
        <v>3.9515729017099597</v>
      </c>
      <c r="P9" s="5">
        <f>(((INDEX(Output!$C$5:$BW$192,MATCH($C9,Output!$C$5:$C$192,0),19))*3.4121416)+((INDEX(Output!$C$5:$BW$192,MATCH($C9,Output!$C$5:$C$192,0),34))*99.976))/$AP9</f>
        <v>3.6389250277162217</v>
      </c>
      <c r="Q9" s="51">
        <v>3.6666604508922744</v>
      </c>
      <c r="R9" s="5">
        <f>(((INDEX(Output!$C$5:$BW$192,MATCH($C9,Output!$C$5:$C$192,0),36))+(INDEX(Output!$C$5:$BW$192,MATCH($C9,Output!$C$5:$C$192,0),37)))*99.976)/$AP9</f>
        <v>0</v>
      </c>
      <c r="S9" s="51">
        <v>0</v>
      </c>
      <c r="T9" s="5">
        <f>(((INDEX(Output!$C$5:$BW$192,MATCH($C9,Output!$C$5:$C$192,0),21))+(INDEX(Output!$C$5:$BW$192,MATCH($C9,Output!$C$5:$C$192,0),22))+(INDEX(Output!$C$5:$BW$192,MATCH($C9,Output!$C$5:$C$192,0),23))+(INDEX(Output!$C$5:$BW$192,MATCH($C9,Output!$C$5:$C$192,0),24)))*3.4121416)/$AP9</f>
        <v>14.615038052308689</v>
      </c>
      <c r="U9" s="51">
        <v>14.615231133570775</v>
      </c>
      <c r="V9" s="5">
        <f>(((INDEX(Output!$C$5:$BW$192,MATCH($C9,Output!$C$5:$C$192,0),15))*3.4121416)+((INDEX(Output!$C$5:$BW$192,MATCH($C9,Output!$C$5:$C$192,0),30))*99.976))/$AP9</f>
        <v>1.2982131201339604</v>
      </c>
      <c r="W9" s="51">
        <v>3.7161689999999998</v>
      </c>
      <c r="X9" s="5">
        <f>(((INDEX(Output!$C$5:$BW$192,MATCH($C9,Output!$C$5:C$192,0),17))*3.4121416)+((INDEX(Output!$C$5:$BW$192,MATCH($C9,Output!$C$5:C$192,0),32))*99.976))/$AP9</f>
        <v>8.9216242883429858E-2</v>
      </c>
      <c r="Y9" s="51">
        <v>3.3434650455927049E-2</v>
      </c>
      <c r="Z9" s="5">
        <f>(((INDEX(Output!$C$5:$BW$192,MATCH($C9,Output!$C$5:C$192,0),16))*3.4121416)+((INDEX(Output!$C$5:$BW$192,MATCH($C9,Output!$C$5:C$192,0),31))*99.976))/$AP9</f>
        <v>0</v>
      </c>
      <c r="AA9" s="51">
        <v>0</v>
      </c>
      <c r="AB9" s="5">
        <f>(((INDEX(Output!$C$5:$BW$192,MATCH($C9,Output!$C$5:C$192,0),18))*3.4121416)+((INDEX(Output!$C$5:$BW$192,MATCH($C9,Output!$C$5:C$192,0),33))*99.976))/$AP9</f>
        <v>1.3070175127079611</v>
      </c>
      <c r="AC9" s="51">
        <v>1.6935125962668058</v>
      </c>
      <c r="AD9" s="7">
        <f>INDEX(Output!$C$5:$CA$192,MATCH($C9,Output!$C$5:$C$192,0),74)+INDEX(Output!$C$5:$CA$192,MATCH($C9,Output!$C$5:$C$192,0),77)</f>
        <v>0</v>
      </c>
      <c r="AE9" s="51">
        <v>0</v>
      </c>
      <c r="AF9" s="7">
        <f>INDEX(Output!$C$5:$CA$192,MATCH($C9,Output!$C$5:$C$192,0),72)+INDEX(Output!$C$5:$CA$192,MATCH($C9,Output!$C$5:$C$192,0),75)</f>
        <v>0.25</v>
      </c>
      <c r="AG9" s="51">
        <v>0</v>
      </c>
      <c r="AH9" s="29">
        <f>IF($D$5=0,"",(D9-D$5)/D$5)</f>
        <v>2.1270840283851605E-2</v>
      </c>
      <c r="AI9" s="104">
        <f>IF($E$5=0,"",(E9-E$5)/E$5)</f>
        <v>2.7646668868629286E-2</v>
      </c>
      <c r="AJ9" s="29">
        <f>IF($J$5=0,"",(J9-J$5)/J$5)</f>
        <v>3.8077853652722322E-2</v>
      </c>
      <c r="AK9" s="104">
        <f>IF($K$5=0,"",(K9-K$5)/K$5)</f>
        <v>5.7865373619081416E-2</v>
      </c>
      <c r="AL9" s="5" t="str">
        <f t="shared" si="3"/>
        <v>Yes</v>
      </c>
      <c r="AM9" s="5" t="str">
        <f>IF(AND(AH9&lt;0,AI9&lt;0), "No", "Yes")</f>
        <v>Yes</v>
      </c>
      <c r="AN9" s="53" t="str">
        <f>IF((AL9=AM9),(IF(AND(AI9&gt;(-0.5%*D$5),AI9&lt;(0.5%*D$5),AE9&lt;=AD9,AG9&lt;=AF9,(COUNTBLANK(D9:AK9)=0)),"Pass","Fail")),IF(COUNTA(D9:AK9)=0,"","Fail"))</f>
        <v>Pass</v>
      </c>
      <c r="AO9" s="56"/>
      <c r="AP9" s="2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</row>
    <row r="10" spans="1:43" s="3" customFormat="1" ht="26.25" customHeight="1" x14ac:dyDescent="0.25">
      <c r="A10" s="60"/>
      <c r="B10" s="28" t="str">
        <f t="shared" si="1"/>
        <v>CBECC 2022.2.0</v>
      </c>
      <c r="C10" s="41" t="s">
        <v>37</v>
      </c>
      <c r="D10" s="32">
        <f>INDEX(Output!$C$5:$BW$192,MATCH($C10,Output!$C$5:$C$192,0),61)</f>
        <v>96.197699999999998</v>
      </c>
      <c r="E10" s="51">
        <v>129.730631558254</v>
      </c>
      <c r="F10" s="32">
        <f>(INDEX(Output!$C$5:$BW$192,MATCH($C10,Output!$C$5:$C$192,0),20))/$AP10</f>
        <v>2.97421322973431</v>
      </c>
      <c r="G10" s="51">
        <v>4.4195447709836202</v>
      </c>
      <c r="H10" s="32">
        <f>(INDEX(Output!$C$5:$BW$192,MATCH($C10,Output!$C$5:$C$192,0),35))/$AP10</f>
        <v>4.1973449073284812E-2</v>
      </c>
      <c r="I10" s="51">
        <v>1.8314865309904501E-2</v>
      </c>
      <c r="J10" s="32">
        <f t="shared" si="0"/>
        <v>14.344765876951902</v>
      </c>
      <c r="K10" s="51">
        <v>16.911597708734899</v>
      </c>
      <c r="L10" s="32">
        <f>(((INDEX(Output!$C$5:$BW$192,MATCH($C10,Output!$C$5:$C$192,0),13))*3.4121416)+((INDEX(Output!$C$5:$BW$192,MATCH($C10,Output!$C$5:$C$192,0),28))*99.976))/$AP10</f>
        <v>3.0845210787081401</v>
      </c>
      <c r="M10" s="51">
        <v>0.63413954178692267</v>
      </c>
      <c r="N10" s="32">
        <f>(((INDEX(Output!$C$5:$BW$192,MATCH($C10,Output!$C$5:$C$192,0),14))*3.4121416)+((INDEX(Output!$C$5:$BW$192,MATCH($C10,Output!$C$5:$C$192,0),29))*99.976))/$AP10</f>
        <v>2.7276177709576426</v>
      </c>
      <c r="O10" s="51">
        <v>3.5033123474444885</v>
      </c>
      <c r="P10" s="32">
        <f>(((INDEX(Output!$C$5:$BW$192,MATCH($C10,Output!$C$5:$C$192,0),19))*3.4121416)+((INDEX(Output!$C$5:$BW$192,MATCH($C10,Output!$C$5:$C$192,0),34))*99.976))/$AP10</f>
        <v>3.942848769225153</v>
      </c>
      <c r="Q10" s="51">
        <v>3.947979197294766</v>
      </c>
      <c r="R10" s="32">
        <f>(((INDEX(Output!$C$5:$BW$192,MATCH($C10,Output!$C$5:$C$192,0),36))+(INDEX(Output!$C$5:$BW$192,MATCH($C10,Output!$C$5:$C$192,0),37)))*99.976)/$AP10</f>
        <v>0</v>
      </c>
      <c r="S10" s="51">
        <v>0</v>
      </c>
      <c r="T10" s="32">
        <f>(((INDEX(Output!$C$5:$BW$192,MATCH($C10,Output!$C$5:$C$192,0),21))+(INDEX(Output!$C$5:$BW$192,MATCH($C10,Output!$C$5:$C$192,0),22))+(INDEX(Output!$C$5:$BW$192,MATCH($C10,Output!$C$5:$C$192,0),23))+(INDEX(Output!$C$5:$BW$192,MATCH($C10,Output!$C$5:$C$192,0),24)))*3.4121416)/$AP10</f>
        <v>14.615046377132268</v>
      </c>
      <c r="U10" s="51">
        <v>14.614985489050099</v>
      </c>
      <c r="V10" s="32">
        <f>(((INDEX(Output!$C$5:$BW$192,MATCH($C10,Output!$C$5:$C$192,0),15))*3.4121416)+((INDEX(Output!$C$5:$BW$192,MATCH($C10,Output!$C$5:$C$192,0),30))*99.976))/$AP10</f>
        <v>1.6101749134682071</v>
      </c>
      <c r="W10" s="51">
        <v>5.4888000000000003</v>
      </c>
      <c r="X10" s="32">
        <f>(((INDEX(Output!$C$5:$BW$192,MATCH($C10,Output!$C$5:C$192,0),17))*3.4121416)+((INDEX(Output!$C$5:$BW$192,MATCH($C10,Output!$C$5:C$192,0),32))*99.976))/$AP10</f>
        <v>1.8174400566976006</v>
      </c>
      <c r="Y10" s="51">
        <v>0.21003271231415052</v>
      </c>
      <c r="Z10" s="32">
        <f>(((INDEX(Output!$C$5:$BW$192,MATCH($C10,Output!$C$5:C$192,0),16))*3.4121416)+((INDEX(Output!$C$5:$BW$192,MATCH($C10,Output!$C$5:C$192,0),31))*99.976))/$AP10</f>
        <v>4.9656104784421645E-2</v>
      </c>
      <c r="AA10" s="51">
        <v>1.9280389258487451</v>
      </c>
      <c r="AB10" s="32">
        <f>(((INDEX(Output!$C$5:$BW$192,MATCH($C10,Output!$C$5:C$192,0),18))*3.4121416)+((INDEX(Output!$C$5:$BW$192,MATCH($C10,Output!$C$5:C$192,0),33))*99.976))/$AP10</f>
        <v>1.1125071831107385</v>
      </c>
      <c r="AC10" s="51">
        <v>1.1991981371430176</v>
      </c>
      <c r="AD10" s="33">
        <f>INDEX(Output!$C$5:$CA$192,MATCH($C10,Output!$C$5:$C$192,0),74)+INDEX(Output!$C$5:$CA$192,MATCH($C10,Output!$C$5:$C$192,0),77)</f>
        <v>0</v>
      </c>
      <c r="AE10" s="51">
        <v>1</v>
      </c>
      <c r="AF10" s="33">
        <f>INDEX(Output!$C$5:$CA$192,MATCH($C10,Output!$C$5:$C$192,0),72)+INDEX(Output!$C$5:$CA$192,MATCH($C10,Output!$C$5:$C$192,0),75)</f>
        <v>45</v>
      </c>
      <c r="AG10" s="51">
        <v>195</v>
      </c>
      <c r="AH10" s="34"/>
      <c r="AI10" s="32"/>
      <c r="AJ10" s="34"/>
      <c r="AK10" s="71"/>
      <c r="AL10" s="32"/>
      <c r="AM10" s="32"/>
      <c r="AN10" s="54"/>
      <c r="AO10" s="56"/>
      <c r="AP10" s="2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</row>
    <row r="11" spans="1:43" s="3" customFormat="1" ht="26.25" customHeight="1" x14ac:dyDescent="0.25">
      <c r="A11" s="60"/>
      <c r="B11" s="28" t="str">
        <f t="shared" si="1"/>
        <v>CBECC 2022.2.0</v>
      </c>
      <c r="C11" s="101" t="s">
        <v>38</v>
      </c>
      <c r="D11" s="5">
        <f>INDEX(Output!$C$5:$BW$192,MATCH($C11,Output!$C$5:$C$192,0),61)</f>
        <v>94.738200000000006</v>
      </c>
      <c r="E11" s="51">
        <v>134.13999999999999</v>
      </c>
      <c r="F11" s="5">
        <f>(INDEX(Output!$C$5:$BW$192,MATCH($C11,Output!$C$5:$C$192,0),20))/$AP11</f>
        <v>2.9425037455699985</v>
      </c>
      <c r="G11" s="51">
        <v>4.8899999999999997</v>
      </c>
      <c r="H11" s="5">
        <f>(INDEX(Output!$C$5:$BW$192,MATCH($C11,Output!$C$5:$C$192,0),35))/$AP11</f>
        <v>4.2462830106560712E-2</v>
      </c>
      <c r="I11" s="51">
        <v>0.02</v>
      </c>
      <c r="J11" s="5">
        <f t="shared" si="0"/>
        <v>14.285510431098889</v>
      </c>
      <c r="K11" s="51">
        <v>18.52</v>
      </c>
      <c r="L11" s="5">
        <f>(((INDEX(Output!$C$5:$BW$192,MATCH($C11,Output!$C$5:$C$192,0),13))*3.4121416)+((INDEX(Output!$C$5:$BW$192,MATCH($C11,Output!$C$5:$C$192,0),28))*99.976))/$AP11</f>
        <v>3.1334585029853845</v>
      </c>
      <c r="M11" s="51">
        <v>0.63416399999999995</v>
      </c>
      <c r="N11" s="5">
        <f>(((INDEX(Output!$C$5:$BW$192,MATCH($C11,Output!$C$5:$C$192,0),14))*3.4121416)+((INDEX(Output!$C$5:$BW$192,MATCH($C11,Output!$C$5:$C$192,0),29))*99.976))/$AP11</f>
        <v>2.7170512590000984</v>
      </c>
      <c r="O11" s="51">
        <v>3.5986600000000002</v>
      </c>
      <c r="P11" s="5">
        <f>(((INDEX(Output!$C$5:$BW$192,MATCH($C11,Output!$C$5:$C$192,0),19))*3.4121416)+((INDEX(Output!$C$5:$BW$192,MATCH($C11,Output!$C$5:$C$192,0),34))*99.976))/$AP11</f>
        <v>3.942848769225153</v>
      </c>
      <c r="Q11" s="51">
        <v>3.9479790000000001</v>
      </c>
      <c r="R11" s="5">
        <f>(((INDEX(Output!$C$5:$BW$192,MATCH($C11,Output!$C$5:$C$192,0),36))+(INDEX(Output!$C$5:$BW$192,MATCH($C11,Output!$C$5:$C$192,0),37)))*99.976)/$AP11</f>
        <v>0</v>
      </c>
      <c r="S11" s="51">
        <v>0</v>
      </c>
      <c r="T11" s="5">
        <f>(((INDEX(Output!$C$5:$BW$192,MATCH($C11,Output!$C$5:$C$192,0),21))+(INDEX(Output!$C$5:$BW$192,MATCH($C11,Output!$C$5:$C$192,0),22))+(INDEX(Output!$C$5:$BW$192,MATCH($C11,Output!$C$5:$C$192,0),23))+(INDEX(Output!$C$5:$BW$192,MATCH($C11,Output!$C$5:$C$192,0),24)))*3.4121416)/$AP11</f>
        <v>14.615046377132268</v>
      </c>
      <c r="U11" s="51">
        <v>14.614990000000001</v>
      </c>
      <c r="V11" s="5">
        <f>(((INDEX(Output!$C$5:$BW$192,MATCH($C11,Output!$C$5:$C$192,0),15))*3.4121416)+((INDEX(Output!$C$5:$BW$192,MATCH($C11,Output!$C$5:$C$192,0),30))*99.976))/$AP11</f>
        <v>1.5801315277858115</v>
      </c>
      <c r="W11" s="51">
        <v>5.6529999999999996</v>
      </c>
      <c r="X11" s="5">
        <f>(((INDEX(Output!$C$5:$BW$192,MATCH($C11,Output!$C$5:C$192,0),17))*3.4121416)+((INDEX(Output!$C$5:$BW$192,MATCH($C11,Output!$C$5:C$192,0),32))*99.976))/$AP11</f>
        <v>1.7546774393642859</v>
      </c>
      <c r="Y11" s="51">
        <v>1.649597</v>
      </c>
      <c r="Z11" s="5">
        <f>(((INDEX(Output!$C$5:$BW$192,MATCH($C11,Output!$C$5:C$192,0),16))*3.4121416)+((INDEX(Output!$C$5:$BW$192,MATCH($C11,Output!$C$5:C$192,0),31))*99.976))/$AP11</f>
        <v>4.4835749627416564E-2</v>
      </c>
      <c r="AA11" s="51">
        <v>1.8406560000000001</v>
      </c>
      <c r="AB11" s="5">
        <f>(((INDEX(Output!$C$5:$BW$192,MATCH($C11,Output!$C$5:C$192,0),18))*3.4121416)+((INDEX(Output!$C$5:$BW$192,MATCH($C11,Output!$C$5:C$192,0),33))*99.976))/$AP11</f>
        <v>1.1125071831107385</v>
      </c>
      <c r="AC11" s="51">
        <v>1.1990000000000001</v>
      </c>
      <c r="AD11" s="7">
        <f>INDEX(Output!$C$5:$CA$192,MATCH($C11,Output!$C$5:$C$192,0),74)+INDEX(Output!$C$5:$CA$192,MATCH($C11,Output!$C$5:$C$192,0),77)</f>
        <v>0</v>
      </c>
      <c r="AE11" s="51">
        <v>0</v>
      </c>
      <c r="AF11" s="7">
        <f>INDEX(Output!$C$5:$CA$192,MATCH($C11,Output!$C$5:$C$192,0),72)+INDEX(Output!$C$5:$CA$192,MATCH($C11,Output!$C$5:$C$192,0),75)</f>
        <v>41.75</v>
      </c>
      <c r="AG11" s="51">
        <v>0</v>
      </c>
      <c r="AH11" s="29">
        <f>IF($D$10=0,"",(D11-D$10)/D$10)</f>
        <v>-1.5171880408783072E-2</v>
      </c>
      <c r="AI11" s="104">
        <f>IF($E$10=0,"",(E11-E$10)/E$10)</f>
        <v>3.3988645463165018E-2</v>
      </c>
      <c r="AJ11" s="29">
        <f>IF($J$10=0,"",(J11-J$10)/J$10)</f>
        <v>-4.1308060627340513E-3</v>
      </c>
      <c r="AK11" s="104">
        <f>IF($K$10=0,"",(K11-K$10)/K$10)</f>
        <v>9.5106465927483327E-2</v>
      </c>
      <c r="AL11" s="5" t="str">
        <f t="shared" si="3"/>
        <v>No</v>
      </c>
      <c r="AM11" s="5" t="str">
        <f t="shared" si="2"/>
        <v>Yes</v>
      </c>
      <c r="AN11" s="53" t="str">
        <f>IF((AL11=AM11),(IF(AND(AI11&gt;(-0.5%*D$10),AI11&lt;(0.5%*D$10),AE11&lt;=AD11,AG11&lt;=AF11,(COUNTBLANK(D11:AK11)=0)),"Pass","Fail")),IF(COUNTA(D11:AK11)=0,"","Fail"))</f>
        <v>Fail</v>
      </c>
      <c r="AO11" s="99" t="s">
        <v>323</v>
      </c>
      <c r="AP11" s="2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</row>
    <row r="12" spans="1:43" s="3" customFormat="1" ht="26.25" customHeight="1" x14ac:dyDescent="0.25">
      <c r="A12" s="60" t="s">
        <v>35</v>
      </c>
      <c r="B12" s="28" t="str">
        <f t="shared" si="1"/>
        <v>CBECC 2022.2.0</v>
      </c>
      <c r="C12" s="101" t="s">
        <v>39</v>
      </c>
      <c r="D12" s="5">
        <f>INDEX(Output!$C$5:$BW$192,MATCH($C12,Output!$C$5:$C$192,0),61)</f>
        <v>94.654200000000003</v>
      </c>
      <c r="E12" s="51">
        <v>165.03</v>
      </c>
      <c r="F12" s="5">
        <f>(INDEX(Output!$C$5:$BW$192,MATCH($C12,Output!$C$5:$C$192,0),20))/$AP12</f>
        <v>2.9362260298562544</v>
      </c>
      <c r="G12" s="51">
        <v>5.71</v>
      </c>
      <c r="H12" s="5">
        <f>(INDEX(Output!$C$5:$BW$192,MATCH($C12,Output!$C$5:$C$192,0),35))/$AP12</f>
        <v>4.2754453066553816E-2</v>
      </c>
      <c r="I12" s="51">
        <v>0.02</v>
      </c>
      <c r="J12" s="5">
        <f t="shared" si="0"/>
        <v>14.29323676666807</v>
      </c>
      <c r="K12" s="51">
        <v>21.3</v>
      </c>
      <c r="L12" s="5">
        <f>(((INDEX(Output!$C$5:$BW$192,MATCH($C12,Output!$C$5:$C$192,0),13))*3.4121416)+((INDEX(Output!$C$5:$BW$192,MATCH($C12,Output!$C$5:$C$192,0),28))*99.976))/$AP12</f>
        <v>3.1626404695769605</v>
      </c>
      <c r="M12" s="51">
        <v>0.63417400000000002</v>
      </c>
      <c r="N12" s="5">
        <f>(((INDEX(Output!$C$5:$BW$192,MATCH($C12,Output!$C$5:$C$192,0),14))*3.4121416)+((INDEX(Output!$C$5:$BW$192,MATCH($C12,Output!$C$5:$C$192,0),29))*99.976))/$AP12</f>
        <v>2.7658803152287756</v>
      </c>
      <c r="O12" s="51">
        <v>6.4775919999999996</v>
      </c>
      <c r="P12" s="5">
        <f>(((INDEX(Output!$C$5:$BW$192,MATCH($C12,Output!$C$5:$C$192,0),19))*3.4121416)+((INDEX(Output!$C$5:$BW$192,MATCH($C12,Output!$C$5:$C$192,0),34))*99.976))/$AP12</f>
        <v>3.942848769225153</v>
      </c>
      <c r="Q12" s="51">
        <v>3.9479790000000001</v>
      </c>
      <c r="R12" s="5">
        <f>(((INDEX(Output!$C$5:$BW$192,MATCH($C12,Output!$C$5:$C$192,0),36))+(INDEX(Output!$C$5:$BW$192,MATCH($C12,Output!$C$5:$C$192,0),37)))*99.976)/$AP12</f>
        <v>0</v>
      </c>
      <c r="S12" s="51">
        <v>0</v>
      </c>
      <c r="T12" s="5">
        <f>(((INDEX(Output!$C$5:$BW$192,MATCH($C12,Output!$C$5:$C$192,0),21))+(INDEX(Output!$C$5:$BW$192,MATCH($C12,Output!$C$5:$C$192,0),22))+(INDEX(Output!$C$5:$BW$192,MATCH($C12,Output!$C$5:$C$192,0),23))+(INDEX(Output!$C$5:$BW$192,MATCH($C12,Output!$C$5:$C$192,0),24)))*3.4121416)/$AP12</f>
        <v>14.615046377132268</v>
      </c>
      <c r="U12" s="51">
        <v>14.614990000000001</v>
      </c>
      <c r="V12" s="5">
        <f>(((INDEX(Output!$C$5:$BW$192,MATCH($C12,Output!$C$5:$C$192,0),15))*3.4121416)+((INDEX(Output!$C$5:$BW$192,MATCH($C12,Output!$C$5:$C$192,0),30))*99.976))/$AP12</f>
        <v>1.5555698623611831</v>
      </c>
      <c r="W12" s="51">
        <v>5.4889000000000001</v>
      </c>
      <c r="X12" s="5">
        <f>(((INDEX(Output!$C$5:$BW$192,MATCH($C12,Output!$C$5:C$192,0),17))*3.4121416)+((INDEX(Output!$C$5:$BW$192,MATCH($C12,Output!$C$5:C$192,0),32))*99.976))/$AP12</f>
        <v>1.705177710744521</v>
      </c>
      <c r="Y12" s="51">
        <v>1.5945800000000001</v>
      </c>
      <c r="Z12" s="5">
        <f>(((INDEX(Output!$C$5:$BW$192,MATCH($C12,Output!$C$5:C$192,0),16))*3.4121416)+((INDEX(Output!$C$5:$BW$192,MATCH($C12,Output!$C$5:C$192,0),31))*99.976))/$AP12</f>
        <v>4.8612456420739331E-2</v>
      </c>
      <c r="AA12" s="51">
        <v>1.9550000000000001</v>
      </c>
      <c r="AB12" s="5">
        <f>(((INDEX(Output!$C$5:$BW$192,MATCH($C12,Output!$C$5:C$192,0),18))*3.4121416)+((INDEX(Output!$C$5:$BW$192,MATCH($C12,Output!$C$5:C$192,0),33))*99.976))/$AP12</f>
        <v>1.1125071831107385</v>
      </c>
      <c r="AC12" s="51">
        <v>1.1990000000000001</v>
      </c>
      <c r="AD12" s="7">
        <f>INDEX(Output!$C$5:$CA$192,MATCH($C12,Output!$C$5:$C$192,0),74)+INDEX(Output!$C$5:$CA$192,MATCH($C12,Output!$C$5:$C$192,0),77)</f>
        <v>0</v>
      </c>
      <c r="AE12" s="51">
        <v>0</v>
      </c>
      <c r="AF12" s="7">
        <f>INDEX(Output!$C$5:$CA$192,MATCH($C12,Output!$C$5:$C$192,0),72)+INDEX(Output!$C$5:$CA$192,MATCH($C12,Output!$C$5:$C$192,0),75)</f>
        <v>43.75</v>
      </c>
      <c r="AG12" s="51">
        <v>0</v>
      </c>
      <c r="AH12" s="29">
        <f>IF($D$10=0,"",(D12-D$10)/D$10)</f>
        <v>-1.60450821589289E-2</v>
      </c>
      <c r="AI12" s="104">
        <f>IF($E$10=0,"",(E12-E$10)/E$10)</f>
        <v>0.27209740689418621</v>
      </c>
      <c r="AJ12" s="29">
        <f>IF($J$10=0,"",(J12-J$10)/J$10)</f>
        <v>-3.5921890064880982E-3</v>
      </c>
      <c r="AK12" s="104">
        <f>IF($K$10=0,"",(K12-K$10)/K$10)</f>
        <v>0.25949069785396306</v>
      </c>
      <c r="AL12" s="5" t="str">
        <f t="shared" si="3"/>
        <v>No</v>
      </c>
      <c r="AM12" s="5" t="str">
        <f>IF(AND(AH12&lt;0,AI12&lt;0), "No", "Yes")</f>
        <v>Yes</v>
      </c>
      <c r="AN12" s="53" t="str">
        <f>IF((AL12=AM12),(IF(AND(AI12&gt;(-0.5%*D$10),AI12&lt;(0.5%*D$10),AE12&lt;=AD12,AG12&lt;=AF12,(COUNTBLANK(D12:AK12)=0)),"Pass","Fail")),IF(COUNTA(D12:AK12)=0,"","Fail"))</f>
        <v>Fail</v>
      </c>
      <c r="AO12" s="99" t="s">
        <v>323</v>
      </c>
      <c r="AP12" s="2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</row>
    <row r="13" spans="1:43" s="3" customFormat="1" ht="26.25" customHeight="1" x14ac:dyDescent="0.25">
      <c r="A13" s="60"/>
      <c r="B13" s="28" t="str">
        <f t="shared" si="1"/>
        <v>CBECC 2022.2.0</v>
      </c>
      <c r="C13" s="41" t="s">
        <v>37</v>
      </c>
      <c r="D13" s="32">
        <f>INDEX(Output!$C$5:$BW$192,MATCH($C13,Output!$C$5:$C$192,0),61)</f>
        <v>96.197699999999998</v>
      </c>
      <c r="E13" s="51">
        <v>129.730631558254</v>
      </c>
      <c r="F13" s="32">
        <f>(INDEX(Output!$C$5:$BW$192,MATCH($C13,Output!$C$5:$C$192,0),20))/$AP13</f>
        <v>2.97421322973431</v>
      </c>
      <c r="G13" s="51">
        <v>4.4195447709836202</v>
      </c>
      <c r="H13" s="32">
        <f>(INDEX(Output!$C$5:$BW$192,MATCH($C13,Output!$C$5:$C$192,0),35))/$AP13</f>
        <v>4.1973449073284812E-2</v>
      </c>
      <c r="I13" s="51">
        <v>1.8314865309904501E-2</v>
      </c>
      <c r="J13" s="32">
        <f t="shared" si="0"/>
        <v>14.344765876951902</v>
      </c>
      <c r="K13" s="51">
        <v>16.911597708734899</v>
      </c>
      <c r="L13" s="32">
        <f>(((INDEX(Output!$C$5:$BW$192,MATCH($C13,Output!$C$5:$C$192,0),13))*3.4121416)+((INDEX(Output!$C$5:$BW$192,MATCH($C13,Output!$C$5:$C$192,0),28))*99.976))/$AP13</f>
        <v>3.0845210787081401</v>
      </c>
      <c r="M13" s="51">
        <v>0.63413954178692267</v>
      </c>
      <c r="N13" s="32">
        <f>(((INDEX(Output!$C$5:$BW$192,MATCH($C13,Output!$C$5:$C$192,0),14))*3.4121416)+((INDEX(Output!$C$5:$BW$192,MATCH($C13,Output!$C$5:$C$192,0),29))*99.976))/$AP13</f>
        <v>2.7276177709576426</v>
      </c>
      <c r="O13" s="51">
        <v>3.5033123474444885</v>
      </c>
      <c r="P13" s="32">
        <f>(((INDEX(Output!$C$5:$BW$192,MATCH($C13,Output!$C$5:$C$192,0),19))*3.4121416)+((INDEX(Output!$C$5:$BW$192,MATCH($C13,Output!$C$5:$C$192,0),34))*99.976))/$AP13</f>
        <v>3.942848769225153</v>
      </c>
      <c r="Q13" s="51">
        <v>3.947979197294766</v>
      </c>
      <c r="R13" s="32">
        <f>(((INDEX(Output!$C$5:$BW$192,MATCH($C13,Output!$C$5:$C$192,0),36))+(INDEX(Output!$C$5:$BW$192,MATCH($C13,Output!$C$5:$C$192,0),37)))*99.976)/$AP13</f>
        <v>0</v>
      </c>
      <c r="S13" s="51">
        <v>0</v>
      </c>
      <c r="T13" s="32">
        <f>(((INDEX(Output!$C$5:$BW$192,MATCH($C13,Output!$C$5:$C$192,0),21))+(INDEX(Output!$C$5:$BW$192,MATCH($C13,Output!$C$5:$C$192,0),22))+(INDEX(Output!$C$5:$BW$192,MATCH($C13,Output!$C$5:$C$192,0),23))+(INDEX(Output!$C$5:$BW$192,MATCH($C13,Output!$C$5:$C$192,0),24)))*3.4121416)/$AP13</f>
        <v>14.615046377132268</v>
      </c>
      <c r="U13" s="51">
        <v>14.614985489050099</v>
      </c>
      <c r="V13" s="32">
        <f>(((INDEX(Output!$C$5:$BW$192,MATCH($C13,Output!$C$5:$C$192,0),15))*3.4121416)+((INDEX(Output!$C$5:$BW$192,MATCH($C13,Output!$C$5:$C$192,0),30))*99.976))/$AP13</f>
        <v>1.6101749134682071</v>
      </c>
      <c r="W13" s="51">
        <v>5.4888000000000003</v>
      </c>
      <c r="X13" s="32">
        <f>(((INDEX(Output!$C$5:$BW$192,MATCH($C13,Output!$C$5:C$192,0),17))*3.4121416)+((INDEX(Output!$C$5:$BW$192,MATCH($C13,Output!$C$5:C$192,0),32))*99.976))/$AP13</f>
        <v>1.8174400566976006</v>
      </c>
      <c r="Y13" s="51">
        <v>0.21003271231415052</v>
      </c>
      <c r="Z13" s="32">
        <f>(((INDEX(Output!$C$5:$BW$192,MATCH($C13,Output!$C$5:C$192,0),16))*3.4121416)+((INDEX(Output!$C$5:$BW$192,MATCH($C13,Output!$C$5:C$192,0),31))*99.976))/$AP13</f>
        <v>4.9656104784421645E-2</v>
      </c>
      <c r="AA13" s="51">
        <v>1.9280389258487451</v>
      </c>
      <c r="AB13" s="32">
        <f>(((INDEX(Output!$C$5:$BW$192,MATCH($C13,Output!$C$5:C$192,0),18))*3.4121416)+((INDEX(Output!$C$5:$BW$192,MATCH($C13,Output!$C$5:C$192,0),33))*99.976))/$AP13</f>
        <v>1.1125071831107385</v>
      </c>
      <c r="AC13" s="51">
        <v>1.1991981371430176</v>
      </c>
      <c r="AD13" s="33">
        <f>INDEX(Output!$C$5:$CA$192,MATCH($C13,Output!$C$5:$C$192,0),74)+INDEX(Output!$C$5:$CA$192,MATCH($C13,Output!$C$5:$C$192,0),77)</f>
        <v>0</v>
      </c>
      <c r="AE13" s="51">
        <v>1</v>
      </c>
      <c r="AF13" s="33">
        <f>INDEX(Output!$C$5:$CA$192,MATCH($C13,Output!$C$5:$C$192,0),72)+INDEX(Output!$C$5:$CA$192,MATCH($C13,Output!$C$5:$C$192,0),75)</f>
        <v>45</v>
      </c>
      <c r="AG13" s="51">
        <v>195</v>
      </c>
      <c r="AH13" s="34"/>
      <c r="AI13" s="32"/>
      <c r="AJ13" s="34"/>
      <c r="AK13" s="71"/>
      <c r="AL13" s="32" t="str">
        <f t="shared" si="3"/>
        <v>Yes</v>
      </c>
      <c r="AM13" s="32"/>
      <c r="AN13" s="54"/>
      <c r="AO13" s="56"/>
      <c r="AP13" s="2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</row>
    <row r="14" spans="1:43" s="3" customFormat="1" ht="26.25" customHeight="1" x14ac:dyDescent="0.25">
      <c r="A14" s="60" t="s">
        <v>35</v>
      </c>
      <c r="B14" s="28" t="str">
        <f t="shared" si="1"/>
        <v>CBECC 2022.2.0</v>
      </c>
      <c r="C14" s="42" t="s">
        <v>40</v>
      </c>
      <c r="D14" s="5">
        <f>INDEX(Output!$C$5:$BW$192,MATCH($C14,Output!$C$5:$C$192,0),61)</f>
        <v>102.4</v>
      </c>
      <c r="E14" s="51">
        <v>133.30322839262999</v>
      </c>
      <c r="F14" s="5">
        <f>(INDEX(Output!$C$5:$BW$192,MATCH($C14,Output!$C$5:$C$192,0),20))/$AP14</f>
        <v>3.1374739514911081</v>
      </c>
      <c r="G14" s="51">
        <v>4.5601329924590503</v>
      </c>
      <c r="H14" s="5">
        <f>(INDEX(Output!$C$5:$BW$192,MATCH($C14,Output!$C$5:$C$192,0),35))/$AP14</f>
        <v>4.9123225743046874E-2</v>
      </c>
      <c r="I14" s="51">
        <v>1.8093746131583301E-2</v>
      </c>
      <c r="J14" s="5">
        <f t="shared" si="0"/>
        <v>15.616633977134496</v>
      </c>
      <c r="K14" s="51">
        <v>17.369192665703402</v>
      </c>
      <c r="L14" s="5">
        <f>(((INDEX(Output!$C$5:$BW$192,MATCH($C14,Output!$C$5:$C$192,0),13))*3.4121416)+((INDEX(Output!$C$5:$BW$192,MATCH($C14,Output!$C$5:$C$192,0),28))*99.976))/$AP14</f>
        <v>3.7994963589511053</v>
      </c>
      <c r="M14" s="51">
        <v>0.61195694249171162</v>
      </c>
      <c r="N14" s="5">
        <f>(((INDEX(Output!$C$5:$BW$192,MATCH($C14,Output!$C$5:$C$192,0),14))*3.4121416)+((INDEX(Output!$C$5:$BW$192,MATCH($C14,Output!$C$5:$C$192,0),29))*99.976))/$AP14</f>
        <v>3.1742171474637426</v>
      </c>
      <c r="O14" s="51">
        <v>3.7736031079706933</v>
      </c>
      <c r="P14" s="5">
        <f>(((INDEX(Output!$C$5:$BW$192,MATCH($C14,Output!$C$5:$C$192,0),19))*3.4121416)+((INDEX(Output!$C$5:$BW$192,MATCH($C14,Output!$C$5:$C$192,0),34))*99.976))/$AP14</f>
        <v>3.942848769225153</v>
      </c>
      <c r="Q14" s="51">
        <v>3.947979197294766</v>
      </c>
      <c r="R14" s="5">
        <f>(((INDEX(Output!$C$5:$BW$192,MATCH($C14,Output!$C$5:$C$192,0),36))+(INDEX(Output!$C$5:$BW$192,MATCH($C14,Output!$C$5:$C$192,0),37)))*99.976)/$AP14</f>
        <v>0</v>
      </c>
      <c r="S14" s="51">
        <v>0</v>
      </c>
      <c r="T14" s="5">
        <f>(((INDEX(Output!$C$5:$BW$192,MATCH($C14,Output!$C$5:$C$192,0),21))+(INDEX(Output!$C$5:$BW$192,MATCH($C14,Output!$C$5:$C$192,0),22))+(INDEX(Output!$C$5:$BW$192,MATCH($C14,Output!$C$5:$C$192,0),23))+(INDEX(Output!$C$5:$BW$192,MATCH($C14,Output!$C$5:$C$192,0),24)))*3.4121416)/$AP14</f>
        <v>14.615046377132268</v>
      </c>
      <c r="U14" s="51">
        <v>14.614985489050099</v>
      </c>
      <c r="V14" s="5">
        <f>(((INDEX(Output!$C$5:$BW$192,MATCH($C14,Output!$C$5:$C$192,0),15))*3.4121416)+((INDEX(Output!$C$5:$BW$192,MATCH($C14,Output!$C$5:$C$192,0),30))*99.976))/$AP14</f>
        <v>1.9503632184536763</v>
      </c>
      <c r="W14" s="51">
        <v>5.6039000000000003</v>
      </c>
      <c r="X14" s="5">
        <f>(((INDEX(Output!$C$5:$BW$192,MATCH($C14,Output!$C$5:C$192,0),17))*3.4121416)+((INDEX(Output!$C$5:$BW$192,MATCH($C14,Output!$C$5:C$192,0),32))*99.976))/$AP14</f>
        <v>1.5769492557260589</v>
      </c>
      <c r="Y14" s="51">
        <v>0.22058850074911399</v>
      </c>
      <c r="Z14" s="5">
        <f>(((INDEX(Output!$C$5:$BW$192,MATCH($C14,Output!$C$5:C$192,0),16))*3.4121416)+((INDEX(Output!$C$5:$BW$192,MATCH($C14,Output!$C$5:C$192,0),31))*99.976))/$AP14</f>
        <v>6.0252044204023754E-2</v>
      </c>
      <c r="AA14" s="51">
        <v>2.0119637617356179</v>
      </c>
      <c r="AB14" s="5">
        <f>(((INDEX(Output!$C$5:$BW$192,MATCH($C14,Output!$C$5:C$192,0),18))*3.4121416)+((INDEX(Output!$C$5:$BW$192,MATCH($C14,Output!$C$5:C$192,0),33))*99.976))/$AP14</f>
        <v>1.1125071831107385</v>
      </c>
      <c r="AC14" s="51">
        <v>1.1991981371430176</v>
      </c>
      <c r="AD14" s="7">
        <f>INDEX(Output!$C$5:$CA$192,MATCH($C14,Output!$C$5:$C$192,0),74)+INDEX(Output!$C$5:$CA$192,MATCH($C14,Output!$C$5:$C$192,0),77)</f>
        <v>4</v>
      </c>
      <c r="AE14" s="51">
        <v>0</v>
      </c>
      <c r="AF14" s="7">
        <f>INDEX(Output!$C$5:$CA$192,MATCH($C14,Output!$C$5:$C$192,0),72)+INDEX(Output!$C$5:$CA$192,MATCH($C14,Output!$C$5:$C$192,0),75)</f>
        <v>1047.25</v>
      </c>
      <c r="AG14" s="51">
        <v>64</v>
      </c>
      <c r="AH14" s="29">
        <f>IF($D$13=0,"",(D14-D$13)/D$13)</f>
        <v>6.44745144634436E-2</v>
      </c>
      <c r="AI14" s="104">
        <f>IF($E$13=0,"",(E14-E$13)/E$13)</f>
        <v>2.7538575827958978E-2</v>
      </c>
      <c r="AJ14" s="30">
        <f>IF($J$13=0,"",(J14-J$13)/J$13)</f>
        <v>8.8664263403987434E-2</v>
      </c>
      <c r="AK14" s="104">
        <f>IF($K$13=0,"",(K14-K$13)/K$13)</f>
        <v>2.7058055947733049E-2</v>
      </c>
      <c r="AL14" s="5" t="str">
        <f t="shared" si="3"/>
        <v>Yes</v>
      </c>
      <c r="AM14" s="5" t="str">
        <f t="shared" si="2"/>
        <v>Yes</v>
      </c>
      <c r="AN14" s="53" t="str">
        <f>IF((AL14=AM14),(IF(AND(AI14&gt;(-0.5%*D$13),AI14&lt;(0.5%*D$13),AE14&lt;=AD14,AG14&lt;=AF14,(COUNTBLANK(D14:AK14)=0)),"Pass","Fail")),IF(COUNTA(D14:AK14)=0,"","Fail"))</f>
        <v>Pass</v>
      </c>
      <c r="AO14" s="56"/>
      <c r="AP14" s="2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</row>
    <row r="15" spans="1:43" s="3" customFormat="1" ht="26.25" customHeight="1" x14ac:dyDescent="0.25">
      <c r="A15" s="60"/>
      <c r="B15" s="28" t="str">
        <f t="shared" si="1"/>
        <v>CBECC 2022.2.0</v>
      </c>
      <c r="C15" s="42" t="s">
        <v>41</v>
      </c>
      <c r="D15" s="5">
        <f>INDEX(Output!$C$5:$BW$192,MATCH($C15,Output!$C$5:$C$192,0),61)</f>
        <v>104.77800000000001</v>
      </c>
      <c r="E15" s="51">
        <v>130.66999999999999</v>
      </c>
      <c r="F15" s="5">
        <f>(INDEX(Output!$C$5:$BW$192,MATCH($C15,Output!$C$5:$C$192,0),20))/$AP15</f>
        <v>3.2202876517532477</v>
      </c>
      <c r="G15" s="51">
        <v>4.47</v>
      </c>
      <c r="H15" s="5">
        <f>(INDEX(Output!$C$5:$BW$192,MATCH($C15,Output!$C$5:$C$192,0),35))/$AP15</f>
        <v>5.0211296278096791E-2</v>
      </c>
      <c r="I15" s="51">
        <v>0.02</v>
      </c>
      <c r="J15" s="5">
        <f t="shared" si="0"/>
        <v>16.00803729598432</v>
      </c>
      <c r="K15" s="51">
        <v>17.02</v>
      </c>
      <c r="L15" s="5">
        <f>(((INDEX(Output!$C$5:$BW$192,MATCH($C15,Output!$C$5:$C$192,0),13))*3.4121416)+((INDEX(Output!$C$5:$BW$192,MATCH($C15,Output!$C$5:$C$192,0),28))*99.976))/$AP15</f>
        <v>3.9083225418256369</v>
      </c>
      <c r="M15" s="51">
        <v>0.56690600000000002</v>
      </c>
      <c r="N15" s="5">
        <f>(((INDEX(Output!$C$5:$BW$192,MATCH($C15,Output!$C$5:$C$192,0),14))*3.4121416)+((INDEX(Output!$C$5:$BW$192,MATCH($C15,Output!$C$5:$C$192,0),29))*99.976))/$AP15</f>
        <v>3.2099817792578658</v>
      </c>
      <c r="O15" s="51">
        <v>3.8069999999999999</v>
      </c>
      <c r="P15" s="5">
        <f>(((INDEX(Output!$C$5:$BW$192,MATCH($C15,Output!$C$5:$C$192,0),19))*3.4121416)+((INDEX(Output!$C$5:$BW$192,MATCH($C15,Output!$C$5:$C$192,0),34))*99.976))/$AP15</f>
        <v>3.942848769225153</v>
      </c>
      <c r="Q15" s="51">
        <v>3.9479790000000001</v>
      </c>
      <c r="R15" s="5">
        <f>(((INDEX(Output!$C$5:$BW$192,MATCH($C15,Output!$C$5:$C$192,0),36))+(INDEX(Output!$C$5:$BW$192,MATCH($C15,Output!$C$5:$C$192,0),37)))*99.976)/$AP15</f>
        <v>0</v>
      </c>
      <c r="S15" s="51">
        <v>0</v>
      </c>
      <c r="T15" s="5">
        <f>(((INDEX(Output!$C$5:$BW$192,MATCH($C15,Output!$C$5:$C$192,0),21))+(INDEX(Output!$C$5:$BW$192,MATCH($C15,Output!$C$5:$C$192,0),22))+(INDEX(Output!$C$5:$BW$192,MATCH($C15,Output!$C$5:$C$192,0),23))+(INDEX(Output!$C$5:$BW$192,MATCH($C15,Output!$C$5:$C$192,0),24)))*3.4121416)/$AP15</f>
        <v>14.615046377132268</v>
      </c>
      <c r="U15" s="51">
        <v>14.614990000000001</v>
      </c>
      <c r="V15" s="5">
        <f>(((INDEX(Output!$C$5:$BW$192,MATCH($C15,Output!$C$5:$C$192,0),15))*3.4121416)+((INDEX(Output!$C$5:$BW$192,MATCH($C15,Output!$C$5:$C$192,0),30))*99.976))/$AP15</f>
        <v>1.9515745349151306</v>
      </c>
      <c r="W15" s="51">
        <v>5.44</v>
      </c>
      <c r="X15" s="5">
        <f>(((INDEX(Output!$C$5:$BW$192,MATCH($C15,Output!$C$5:C$192,0),17))*3.4121416)+((INDEX(Output!$C$5:$BW$192,MATCH($C15,Output!$C$5:C$192,0),32))*99.976))/$AP15</f>
        <v>1.8243794628666095</v>
      </c>
      <c r="Y15" s="51">
        <v>0.22197</v>
      </c>
      <c r="Z15" s="5">
        <f>(((INDEX(Output!$C$5:$BW$192,MATCH($C15,Output!$C$5:C$192,0),16))*3.4121416)+((INDEX(Output!$C$5:$BW$192,MATCH($C15,Output!$C$5:C$192,0),31))*99.976))/$AP15</f>
        <v>5.8423024783186145E-2</v>
      </c>
      <c r="AA15" s="51">
        <v>2.0143</v>
      </c>
      <c r="AB15" s="5">
        <f>(((INDEX(Output!$C$5:$BW$192,MATCH($C15,Output!$C$5:C$192,0),18))*3.4121416)+((INDEX(Output!$C$5:$BW$192,MATCH($C15,Output!$C$5:C$192,0),33))*99.976))/$AP15</f>
        <v>1.1125071831107385</v>
      </c>
      <c r="AC15" s="51">
        <v>1.1990000000000001</v>
      </c>
      <c r="AD15" s="7">
        <f>INDEX(Output!$C$5:$CA$192,MATCH($C15,Output!$C$5:$C$192,0),74)+INDEX(Output!$C$5:$CA$192,MATCH($C15,Output!$C$5:$C$192,0),77)</f>
        <v>3</v>
      </c>
      <c r="AE15" s="51">
        <v>0</v>
      </c>
      <c r="AF15" s="7">
        <f>INDEX(Output!$C$5:$CA$192,MATCH($C15,Output!$C$5:$C$192,0),72)+INDEX(Output!$C$5:$CA$192,MATCH($C15,Output!$C$5:$C$192,0),75)</f>
        <v>608.25</v>
      </c>
      <c r="AG15" s="51">
        <v>28</v>
      </c>
      <c r="AH15" s="29">
        <f>IF($D$13=0,"",(D15-D$13)/D$13)</f>
        <v>8.9194440199713801E-2</v>
      </c>
      <c r="AI15" s="104">
        <f>IF($E$13=0,"",(E15-E$13)/E$13)</f>
        <v>7.2409147358861925E-3</v>
      </c>
      <c r="AJ15" s="30">
        <f>IF($J$13=0,"",(J15-J$13)/J$13)</f>
        <v>0.11594970829777276</v>
      </c>
      <c r="AK15" s="104">
        <f>IF($K$13=0,"",(K15-K$13)/K$13)</f>
        <v>6.4099379095986101E-3</v>
      </c>
      <c r="AL15" s="5" t="str">
        <f t="shared" si="3"/>
        <v>Yes</v>
      </c>
      <c r="AM15" s="5" t="str">
        <f>IF(AND(AH15&lt;0,AI15&lt;0), "No", "Yes")</f>
        <v>Yes</v>
      </c>
      <c r="AN15" s="53" t="str">
        <f>IF((AL15=AM15),(IF(AND(AI15&gt;(-0.5%*D$13),AI15&lt;(0.5%*D$13),AE15&lt;=AD15,AG15&lt;=AF15,(COUNTBLANK(D15:AK15)=0)),"Pass","Fail")),IF(COUNTA(D15:AK15)=0,"","Fail"))</f>
        <v>Pass</v>
      </c>
      <c r="AO15" s="56"/>
      <c r="AP15" s="2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</row>
    <row r="16" spans="1:43" s="3" customFormat="1" ht="26.25" customHeight="1" x14ac:dyDescent="0.25">
      <c r="A16" s="60"/>
      <c r="B16" s="28" t="str">
        <f t="shared" si="1"/>
        <v>CBECC 2022.2.0</v>
      </c>
      <c r="C16" s="41" t="s">
        <v>39</v>
      </c>
      <c r="D16" s="32">
        <f>INDEX(Output!$C$5:$BW$192,MATCH($C16,Output!$C$5:$C$192,0),61)</f>
        <v>94.654200000000003</v>
      </c>
      <c r="E16" s="51">
        <f>E12</f>
        <v>165.03</v>
      </c>
      <c r="F16" s="32">
        <f>(INDEX(Output!$C$5:$BW$192,MATCH($C16,Output!$C$5:$C$192,0),20))/$AP16</f>
        <v>2.9362260298562544</v>
      </c>
      <c r="G16" s="51">
        <f>G12</f>
        <v>5.71</v>
      </c>
      <c r="H16" s="32">
        <f>(INDEX(Output!$C$5:$BW$192,MATCH($C16,Output!$C$5:$C$192,0),35))/$AP16</f>
        <v>4.2754453066553816E-2</v>
      </c>
      <c r="I16" s="51">
        <f>I12</f>
        <v>0.02</v>
      </c>
      <c r="J16" s="32">
        <f t="shared" si="0"/>
        <v>14.29323676666807</v>
      </c>
      <c r="K16" s="51">
        <f>K12</f>
        <v>21.3</v>
      </c>
      <c r="L16" s="32">
        <f>(((INDEX(Output!$C$5:$BW$192,MATCH($C16,Output!$C$5:$C$192,0),13))*3.4121416)+((INDEX(Output!$C$5:$BW$192,MATCH($C16,Output!$C$5:$C$192,0),28))*99.976))/$AP16</f>
        <v>3.1626404695769605</v>
      </c>
      <c r="M16" s="51">
        <f>M12</f>
        <v>0.63417400000000002</v>
      </c>
      <c r="N16" s="32">
        <f>(((INDEX(Output!$C$5:$BW$192,MATCH($C16,Output!$C$5:$C$192,0),14))*3.4121416)+((INDEX(Output!$C$5:$BW$192,MATCH($C16,Output!$C$5:$C$192,0),29))*99.976))/$AP16</f>
        <v>2.7658803152287756</v>
      </c>
      <c r="O16" s="51">
        <f>O12</f>
        <v>6.4775919999999996</v>
      </c>
      <c r="P16" s="32">
        <f>(((INDEX(Output!$C$5:$BW$192,MATCH($C16,Output!$C$5:$C$192,0),19))*3.4121416)+((INDEX(Output!$C$5:$BW$192,MATCH($C16,Output!$C$5:$C$192,0),34))*99.976))/$AP16</f>
        <v>3.942848769225153</v>
      </c>
      <c r="Q16" s="51">
        <f>Q12</f>
        <v>3.9479790000000001</v>
      </c>
      <c r="R16" s="32">
        <f>(((INDEX(Output!$C$5:$BW$192,MATCH($C16,Output!$C$5:$C$192,0),36))+(INDEX(Output!$C$5:$BW$192,MATCH($C16,Output!$C$5:$C$192,0),37)))*99.976)/$AP16</f>
        <v>0</v>
      </c>
      <c r="S16" s="51">
        <f>S12</f>
        <v>0</v>
      </c>
      <c r="T16" s="32">
        <f>(((INDEX(Output!$C$5:$BW$192,MATCH($C16,Output!$C$5:$C$192,0),21))+(INDEX(Output!$C$5:$BW$192,MATCH($C16,Output!$C$5:$C$192,0),22))+(INDEX(Output!$C$5:$BW$192,MATCH($C16,Output!$C$5:$C$192,0),23))+(INDEX(Output!$C$5:$BW$192,MATCH($C16,Output!$C$5:$C$192,0),24)))*3.4121416)/$AP16</f>
        <v>14.615046377132268</v>
      </c>
      <c r="U16" s="51">
        <f>U12</f>
        <v>14.614990000000001</v>
      </c>
      <c r="V16" s="32">
        <f>(((INDEX(Output!$C$5:$BW$192,MATCH($C16,Output!$C$5:$C$192,0),15))*3.4121416)+((INDEX(Output!$C$5:$BW$192,MATCH($C16,Output!$C$5:$C$192,0),30))*99.976))/$AP16</f>
        <v>1.5555698623611831</v>
      </c>
      <c r="W16" s="51">
        <f>W12</f>
        <v>5.4889000000000001</v>
      </c>
      <c r="X16" s="32">
        <f>(((INDEX(Output!$C$5:$BW$192,MATCH($C16,Output!$C$5:C$192,0),17))*3.4121416)+((INDEX(Output!$C$5:$BW$192,MATCH($C16,Output!$C$5:C$192,0),32))*99.976))/$AP16</f>
        <v>1.705177710744521</v>
      </c>
      <c r="Y16" s="51">
        <f>Y12</f>
        <v>1.5945800000000001</v>
      </c>
      <c r="Z16" s="32">
        <f>(((INDEX(Output!$C$5:$BW$192,MATCH($C16,Output!$C$5:C$192,0),16))*3.4121416)+((INDEX(Output!$C$5:$BW$192,MATCH($C16,Output!$C$5:C$192,0),31))*99.976))/$AP16</f>
        <v>4.8612456420739331E-2</v>
      </c>
      <c r="AA16" s="51">
        <f>AA12</f>
        <v>1.9550000000000001</v>
      </c>
      <c r="AB16" s="32">
        <f>(((INDEX(Output!$C$5:$BW$192,MATCH($C16,Output!$C$5:C$192,0),18))*3.4121416)+((INDEX(Output!$C$5:$BW$192,MATCH($C16,Output!$C$5:C$192,0),33))*99.976))/$AP16</f>
        <v>1.1125071831107385</v>
      </c>
      <c r="AC16" s="51">
        <f>AC12</f>
        <v>1.1990000000000001</v>
      </c>
      <c r="AD16" s="33">
        <f>INDEX(Output!$C$5:$CA$192,MATCH($C16,Output!$C$5:$C$192,0),74)+INDEX(Output!$C$5:$CA$192,MATCH($C16,Output!$C$5:$C$192,0),77)</f>
        <v>0</v>
      </c>
      <c r="AE16" s="51">
        <f>AE12</f>
        <v>0</v>
      </c>
      <c r="AF16" s="33">
        <f>INDEX(Output!$C$5:$CA$192,MATCH($C16,Output!$C$5:$C$192,0),72)+INDEX(Output!$C$5:$CA$192,MATCH($C16,Output!$C$5:$C$192,0),75)</f>
        <v>43.75</v>
      </c>
      <c r="AG16" s="51">
        <f>AG12</f>
        <v>0</v>
      </c>
      <c r="AH16" s="34"/>
      <c r="AI16" s="32"/>
      <c r="AJ16" s="34"/>
      <c r="AK16" s="71"/>
      <c r="AL16" s="32"/>
      <c r="AM16" s="32"/>
      <c r="AN16" s="54"/>
      <c r="AO16" s="56"/>
      <c r="AP16" s="2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</row>
    <row r="17" spans="1:43" s="3" customFormat="1" ht="26.25" customHeight="1" x14ac:dyDescent="0.25">
      <c r="A17" s="60"/>
      <c r="B17" s="28" t="str">
        <f t="shared" si="1"/>
        <v>CBECC 2022.2.0</v>
      </c>
      <c r="C17" s="101" t="s">
        <v>42</v>
      </c>
      <c r="D17" s="5">
        <f>INDEX(Output!$C$5:$BW$192,MATCH($C17,Output!$C$5:$C$192,0),61)</f>
        <v>94.658199999999994</v>
      </c>
      <c r="E17" s="51"/>
      <c r="F17" s="5">
        <f>(INDEX(Output!$C$5:$BW$192,MATCH($C17,Output!$C$5:$C$192,0),20))/$AP17</f>
        <v>2.9357847846623168</v>
      </c>
      <c r="G17" s="51"/>
      <c r="H17" s="5">
        <f>(INDEX(Output!$C$5:$BW$192,MATCH($C17,Output!$C$5:$C$192,0),35))/$AP17</f>
        <v>4.2748636652633731E-2</v>
      </c>
      <c r="I17" s="51"/>
      <c r="J17" s="5">
        <f t="shared" si="0"/>
        <v>14.291160561898558</v>
      </c>
      <c r="K17" s="51"/>
      <c r="L17" s="5">
        <f>(((INDEX(Output!$C$5:$BW$192,MATCH($C17,Output!$C$5:$C$192,0),13))*3.4121416)+((INDEX(Output!$C$5:$BW$192,MATCH($C17,Output!$C$5:$C$192,0),28))*99.976))/$AP17</f>
        <v>3.162038785964425</v>
      </c>
      <c r="M17" s="51"/>
      <c r="N17" s="5">
        <f>(((INDEX(Output!$C$5:$BW$192,MATCH($C17,Output!$C$5:$C$192,0),14))*3.4121416)+((INDEX(Output!$C$5:$BW$192,MATCH($C17,Output!$C$5:$C$192,0),29))*99.976))/$AP17</f>
        <v>2.7641694162719195</v>
      </c>
      <c r="O17" s="51"/>
      <c r="P17" s="5">
        <f>(((INDEX(Output!$C$5:$BW$192,MATCH($C17,Output!$C$5:$C$192,0),19))*3.4121416)+((INDEX(Output!$C$5:$BW$192,MATCH($C17,Output!$C$5:$C$192,0),34))*99.976))/$AP17</f>
        <v>3.942848769225153</v>
      </c>
      <c r="Q17" s="51"/>
      <c r="R17" s="5">
        <f>(((INDEX(Output!$C$5:$BW$192,MATCH($C17,Output!$C$5:$C$192,0),36))+(INDEX(Output!$C$5:$BW$192,MATCH($C17,Output!$C$5:$C$192,0),37)))*99.976)/$AP17</f>
        <v>0</v>
      </c>
      <c r="S17" s="51"/>
      <c r="T17" s="5">
        <f>(((INDEX(Output!$C$5:$BW$192,MATCH($C17,Output!$C$5:$C$192,0),21))+(INDEX(Output!$C$5:$BW$192,MATCH($C17,Output!$C$5:$C$192,0),22))+(INDEX(Output!$C$5:$BW$192,MATCH($C17,Output!$C$5:$C$192,0),23))+(INDEX(Output!$C$5:$BW$192,MATCH($C17,Output!$C$5:$C$192,0),24)))*3.4121416)/$AP17</f>
        <v>14.615046377132268</v>
      </c>
      <c r="U17" s="51"/>
      <c r="V17" s="5">
        <f>(((INDEX(Output!$C$5:$BW$192,MATCH($C17,Output!$C$5:$C$192,0),15))*3.4121416)+((INDEX(Output!$C$5:$BW$192,MATCH($C17,Output!$C$5:$C$192,0),30))*99.976))/$AP17</f>
        <v>1.5567264300560182</v>
      </c>
      <c r="W17" s="51"/>
      <c r="X17" s="5">
        <f>(((INDEX(Output!$C$5:$BW$192,MATCH($C17,Output!$C$5:C$192,0),17))*3.4121416)+((INDEX(Output!$C$5:$BW$192,MATCH($C17,Output!$C$5:C$192,0),32))*99.976))/$AP17</f>
        <v>1.7042743560953009</v>
      </c>
      <c r="Y17" s="51"/>
      <c r="Z17" s="5">
        <f>(((INDEX(Output!$C$5:$BW$192,MATCH($C17,Output!$C$5:C$192,0),16))*3.4121416)+((INDEX(Output!$C$5:$BW$192,MATCH($C17,Output!$C$5:C$192,0),31))*99.976))/$AP17</f>
        <v>4.8595621175003857E-2</v>
      </c>
      <c r="AA17" s="51"/>
      <c r="AB17" s="5">
        <f>(((INDEX(Output!$C$5:$BW$192,MATCH($C17,Output!$C$5:C$192,0),18))*3.4121416)+((INDEX(Output!$C$5:$BW$192,MATCH($C17,Output!$C$5:C$192,0),33))*99.976))/$AP17</f>
        <v>1.1125071831107385</v>
      </c>
      <c r="AC17" s="51"/>
      <c r="AD17" s="7">
        <f>INDEX(Output!$C$5:$CA$192,MATCH($C17,Output!$C$5:$C$192,0),74)+INDEX(Output!$C$5:$CA$192,MATCH($C17,Output!$C$5:$C$192,0),77)</f>
        <v>0</v>
      </c>
      <c r="AE17" s="51"/>
      <c r="AF17" s="7">
        <f>INDEX(Output!$C$5:$CA$192,MATCH($C17,Output!$C$5:$C$192,0),72)+INDEX(Output!$C$5:$CA$192,MATCH($C17,Output!$C$5:$C$192,0),75)</f>
        <v>43.25</v>
      </c>
      <c r="AG17" s="51"/>
      <c r="AH17" s="29">
        <f>IF($D$16=0,"",(D17-D$16)/D$16)</f>
        <v>4.2259086231679922E-5</v>
      </c>
      <c r="AI17" s="104">
        <f>IF($E$16=0,"",(E17-E$16)/E$16)</f>
        <v>-1</v>
      </c>
      <c r="AJ17" s="29">
        <f>IF($J$16=0,"",(J17-J$16)/J$16)</f>
        <v>-1.4525784490983362E-4</v>
      </c>
      <c r="AK17" s="104">
        <f>IF($K$16=0,"",(K17-K$16)/K$16)</f>
        <v>-1</v>
      </c>
      <c r="AL17" s="5" t="str">
        <f t="shared" si="3"/>
        <v>No</v>
      </c>
      <c r="AM17" s="5" t="str">
        <f t="shared" si="2"/>
        <v>Yes</v>
      </c>
      <c r="AN17" s="53" t="str">
        <f>IF((AL17=AM17),(IF(AND(AI17&gt;(-0.5%*D$16),AI17&lt;(0.5%*D$16),AE17&lt;=AD17,AG17&lt;=AF17,(COUNTBLANK(D17:AK17)=0)),"Pass","Fail")),IF(COUNTA(D17:AK17)=0,"","Fail"))</f>
        <v>Fail</v>
      </c>
      <c r="AO17" s="99" t="s">
        <v>324</v>
      </c>
      <c r="AP17" s="2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</row>
    <row r="18" spans="1:43" s="4" customFormat="1" ht="25.5" customHeight="1" x14ac:dyDescent="0.25">
      <c r="A18" s="60"/>
      <c r="B18" s="28" t="str">
        <f t="shared" si="1"/>
        <v>CBECC 2022.2.0</v>
      </c>
      <c r="C18" s="102" t="s">
        <v>43</v>
      </c>
      <c r="D18" s="5">
        <f>INDEX(Output!$C$5:$BW$192,MATCH($C18,Output!$C$5:$C$192,0),61)</f>
        <v>94.994299999999996</v>
      </c>
      <c r="E18" s="51"/>
      <c r="F18" s="5">
        <f>(INDEX(Output!$C$5:$BW$192,MATCH($C18,Output!$C$5:$C$192,0),20))/$AP18</f>
        <v>2.9569043841721339</v>
      </c>
      <c r="G18" s="51"/>
      <c r="H18" s="5">
        <f>(INDEX(Output!$C$5:$BW$192,MATCH($C18,Output!$C$5:$C$192,0),35))/$AP18</f>
        <v>4.1927318893918639E-2</v>
      </c>
      <c r="I18" s="51"/>
      <c r="J18" s="5">
        <f t="shared" si="0"/>
        <v>14.281146778910538</v>
      </c>
      <c r="K18" s="51"/>
      <c r="L18" s="5">
        <f>(((INDEX(Output!$C$5:$BW$192,MATCH($C18,Output!$C$5:$C$192,0),13))*3.4121416)+((INDEX(Output!$C$5:$BW$192,MATCH($C18,Output!$C$5:$C$192,0),28))*99.976))/$AP18</f>
        <v>3.0799281999861901</v>
      </c>
      <c r="M18" s="51"/>
      <c r="N18" s="5">
        <f>(((INDEX(Output!$C$5:$BW$192,MATCH($C18,Output!$C$5:$C$192,0),14))*3.4121416)+((INDEX(Output!$C$5:$BW$192,MATCH($C18,Output!$C$5:$C$192,0),29))*99.976))/$AP18</f>
        <v>2.7889569203588529</v>
      </c>
      <c r="O18" s="51"/>
      <c r="P18" s="5">
        <f>(((INDEX(Output!$C$5:$BW$192,MATCH($C18,Output!$C$5:$C$192,0),19))*3.4121416)+((INDEX(Output!$C$5:$BW$192,MATCH($C18,Output!$C$5:$C$192,0),34))*99.976))/$AP18</f>
        <v>3.942848769225153</v>
      </c>
      <c r="Q18" s="51"/>
      <c r="R18" s="5">
        <f>(((INDEX(Output!$C$5:$BW$192,MATCH($C18,Output!$C$5:$C$192,0),36))+(INDEX(Output!$C$5:$BW$192,MATCH($C18,Output!$C$5:$C$192,0),37)))*99.976)/$AP18</f>
        <v>0</v>
      </c>
      <c r="S18" s="51"/>
      <c r="T18" s="5">
        <f>(((INDEX(Output!$C$5:$BW$192,MATCH($C18,Output!$C$5:$C$192,0),21))+(INDEX(Output!$C$5:$BW$192,MATCH($C18,Output!$C$5:$C$192,0),22))+(INDEX(Output!$C$5:$BW$192,MATCH($C18,Output!$C$5:$C$192,0),23))+(INDEX(Output!$C$5:$BW$192,MATCH($C18,Output!$C$5:$C$192,0),24)))*3.4121416)/$AP18</f>
        <v>14.615046377132268</v>
      </c>
      <c r="U18" s="51"/>
      <c r="V18" s="5">
        <f>(((INDEX(Output!$C$5:$BW$192,MATCH($C18,Output!$C$5:$C$192,0),15))*3.4121416)+((INDEX(Output!$C$5:$BW$192,MATCH($C18,Output!$C$5:$C$192,0),30))*99.976))/$AP18</f>
        <v>1.6095453026520841</v>
      </c>
      <c r="W18" s="51"/>
      <c r="X18" s="5">
        <f>(((INDEX(Output!$C$5:$BW$192,MATCH($C18,Output!$C$5:C$192,0),17))*3.4121416)+((INDEX(Output!$C$5:$BW$192,MATCH($C18,Output!$C$5:C$192,0),32))*99.976))/$AP18</f>
        <v>1.6982314609796847</v>
      </c>
      <c r="Y18" s="51"/>
      <c r="Z18" s="5">
        <f>(((INDEX(Output!$C$5:$BW$192,MATCH($C18,Output!$C$5:C$192,0),16))*3.4121416)+((INDEX(Output!$C$5:$BW$192,MATCH($C18,Output!$C$5:C$192,0),31))*99.976))/$AP18</f>
        <v>4.9128942597835082E-2</v>
      </c>
      <c r="AA18" s="51"/>
      <c r="AB18" s="5">
        <f>(((INDEX(Output!$C$5:$BW$192,MATCH($C18,Output!$C$5:C$192,0),18))*3.4121416)+((INDEX(Output!$C$5:$BW$192,MATCH($C18,Output!$C$5:C$192,0),33))*99.976))/$AP18</f>
        <v>1.1125071831107385</v>
      </c>
      <c r="AC18" s="51"/>
      <c r="AD18" s="7">
        <f>INDEX(Output!$C$5:$CA$192,MATCH($C18,Output!$C$5:$C$192,0),74)+INDEX(Output!$C$5:$CA$192,MATCH($C18,Output!$C$5:$C$192,0),77)</f>
        <v>0</v>
      </c>
      <c r="AE18" s="51"/>
      <c r="AF18" s="7">
        <f>INDEX(Output!$C$5:$CA$192,MATCH($C18,Output!$C$5:$C$192,0),72)+INDEX(Output!$C$5:$CA$192,MATCH($C18,Output!$C$5:$C$192,0),75)</f>
        <v>45.75</v>
      </c>
      <c r="AG18" s="51"/>
      <c r="AH18" s="29">
        <f>IF($D$16=0,"",(D18-D$16)/D$16)</f>
        <v>3.5930788068568803E-3</v>
      </c>
      <c r="AI18" s="104">
        <f>IF($E$16=0,"",(E18-E$16)/E$16)</f>
        <v>-1</v>
      </c>
      <c r="AJ18" s="29">
        <f>IF($J$16=0,"",(J18-J$16)/J$16)</f>
        <v>-8.4585373872251006E-4</v>
      </c>
      <c r="AK18" s="104">
        <f>IF($K$16=0,"",(K18-K$16)/K$16)</f>
        <v>-1</v>
      </c>
      <c r="AL18" s="5" t="str">
        <f t="shared" si="3"/>
        <v>No</v>
      </c>
      <c r="AM18" s="5" t="str">
        <f>IF(AND(AH18&lt;0,AI18&lt;0), "No", "Yes")</f>
        <v>Yes</v>
      </c>
      <c r="AN18" s="53" t="str">
        <f>IF((AL18=AM18),(IF(AND(AI18&gt;(-0.5%*D$16),AI18&lt;(0.5%*D$16),AE18&lt;=AD18,AG18&lt;=AF18,(COUNTBLANK(D18:AK18)=0)),"Pass","Fail")),IF(COUNTA(D18:AK18)=0,"","Fail"))</f>
        <v>Fail</v>
      </c>
      <c r="AO18" s="99" t="s">
        <v>325</v>
      </c>
      <c r="AP18" s="25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AQ18" s="12"/>
    </row>
    <row r="19" spans="1:43" s="6" customFormat="1" ht="25.5" customHeight="1" x14ac:dyDescent="0.25">
      <c r="A19" s="60" t="s">
        <v>35</v>
      </c>
      <c r="B19" s="28" t="str">
        <f t="shared" si="1"/>
        <v>CBECC 2022.2.0</v>
      </c>
      <c r="C19" s="43" t="s">
        <v>44</v>
      </c>
      <c r="D19" s="5">
        <f>INDEX(Output!$C$5:$BW$192,MATCH($C19,Output!$C$5:$C$192,0),61)</f>
        <v>94.495000000000005</v>
      </c>
      <c r="E19" s="51">
        <v>164.93</v>
      </c>
      <c r="F19" s="5">
        <f>(INDEX(Output!$C$5:$BW$192,MATCH($C19,Output!$C$5:$C$192,0),20))/$AP19</f>
        <v>2.9285644087615252</v>
      </c>
      <c r="G19" s="51">
        <v>5.7</v>
      </c>
      <c r="H19" s="5">
        <f>(INDEX(Output!$C$5:$BW$192,MATCH($C19,Output!$C$5:$C$192,0),35))/$AP19</f>
        <v>4.2868575118985779E-2</v>
      </c>
      <c r="I19" s="51">
        <v>0.02</v>
      </c>
      <c r="J19" s="5">
        <f t="shared" si="0"/>
        <v>14.278489708555972</v>
      </c>
      <c r="K19" s="51">
        <v>21.28</v>
      </c>
      <c r="L19" s="5">
        <f>(((INDEX(Output!$C$5:$BW$192,MATCH($C19,Output!$C$5:$C$192,0),13))*3.4121416)+((INDEX(Output!$C$5:$BW$192,MATCH($C19,Output!$C$5:$C$192,0),28))*99.976))/$AP19</f>
        <v>3.1740324778275766</v>
      </c>
      <c r="M19" s="51">
        <v>0.63470000000000004</v>
      </c>
      <c r="N19" s="5">
        <f>(((INDEX(Output!$C$5:$BW$192,MATCH($C19,Output!$C$5:$C$192,0),14))*3.4121416)+((INDEX(Output!$C$5:$BW$192,MATCH($C19,Output!$C$5:$C$192,0),29))*99.976))/$AP19</f>
        <v>2.7706366143288359</v>
      </c>
      <c r="O19" s="51">
        <v>6.4638900000000001</v>
      </c>
      <c r="P19" s="5">
        <f>(((INDEX(Output!$C$5:$BW$192,MATCH($C19,Output!$C$5:$C$192,0),19))*3.4121416)+((INDEX(Output!$C$5:$BW$192,MATCH($C19,Output!$C$5:$C$192,0),34))*99.976))/$AP19</f>
        <v>3.942848769225153</v>
      </c>
      <c r="Q19" s="51">
        <v>3.9479000000000002</v>
      </c>
      <c r="R19" s="5">
        <f>(((INDEX(Output!$C$5:$BW$192,MATCH($C19,Output!$C$5:$C$192,0),36))+(INDEX(Output!$C$5:$BW$192,MATCH($C19,Output!$C$5:$C$192,0),37)))*99.976)/$AP19</f>
        <v>0</v>
      </c>
      <c r="S19" s="51">
        <v>0</v>
      </c>
      <c r="T19" s="5">
        <f>(((INDEX(Output!$C$5:$BW$192,MATCH($C19,Output!$C$5:$C$192,0),21))+(INDEX(Output!$C$5:$BW$192,MATCH($C19,Output!$C$5:$C$192,0),22))+(INDEX(Output!$C$5:$BW$192,MATCH($C19,Output!$C$5:$C$192,0),23))+(INDEX(Output!$C$5:$BW$192,MATCH($C19,Output!$C$5:$C$192,0),24)))*3.4121416)/$AP19</f>
        <v>14.615046377132268</v>
      </c>
      <c r="U19" s="51">
        <v>14.614990000000001</v>
      </c>
      <c r="V19" s="5">
        <f>(((INDEX(Output!$C$5:$BW$192,MATCH($C19,Output!$C$5:$C$192,0),15))*3.4121416)+((INDEX(Output!$C$5:$BW$192,MATCH($C19,Output!$C$5:$C$192,0),30))*99.976))/$AP19</f>
        <v>1.525889187257641</v>
      </c>
      <c r="W19" s="51">
        <v>5.4889000000000001</v>
      </c>
      <c r="X19" s="5">
        <f>(((INDEX(Output!$C$5:$BW$192,MATCH($C19,Output!$C$5:C$192,0),17))*3.4121416)+((INDEX(Output!$C$5:$BW$192,MATCH($C19,Output!$C$5:C$192,0),32))*99.976))/$AP19</f>
        <v>1.7039390198997573</v>
      </c>
      <c r="Y19" s="51">
        <v>1.5944</v>
      </c>
      <c r="Z19" s="5">
        <f>(((INDEX(Output!$C$5:$BW$192,MATCH($C19,Output!$C$5:C$192,0),16))*3.4121416)+((INDEX(Output!$C$5:$BW$192,MATCH($C19,Output!$C$5:C$192,0),31))*99.976))/$AP19</f>
        <v>4.8638462084883538E-2</v>
      </c>
      <c r="AA19" s="51">
        <v>1.9514</v>
      </c>
      <c r="AB19" s="5">
        <f>(((INDEX(Output!$C$5:$BW$192,MATCH($C19,Output!$C$5:C$192,0),18))*3.4121416)+((INDEX(Output!$C$5:$BW$192,MATCH($C19,Output!$C$5:C$192,0),33))*99.976))/$AP19</f>
        <v>1.1125051779321244</v>
      </c>
      <c r="AC19" s="51">
        <v>1.1991799999999999</v>
      </c>
      <c r="AD19" s="7">
        <f>INDEX(Output!$C$5:$CA$192,MATCH($C19,Output!$C$5:$C$192,0),74)+INDEX(Output!$C$5:$CA$192,MATCH($C19,Output!$C$5:$C$192,0),77)</f>
        <v>0</v>
      </c>
      <c r="AE19" s="51">
        <v>0</v>
      </c>
      <c r="AF19" s="7">
        <f>INDEX(Output!$C$5:$CA$192,MATCH($C19,Output!$C$5:$C$192,0),72)+INDEX(Output!$C$5:$CA$192,MATCH($C19,Output!$C$5:$C$192,0),75)</f>
        <v>45</v>
      </c>
      <c r="AG19" s="51">
        <v>0</v>
      </c>
      <c r="AH19" s="29">
        <f>IF($D$16=0,"",(D19-D$16)/D$16)</f>
        <v>-1.6819116320247642E-3</v>
      </c>
      <c r="AI19" s="104">
        <f>IF($E$16=0,"",(E19-E$16)/E$16)</f>
        <v>-6.0595043325452531E-4</v>
      </c>
      <c r="AJ19" s="29">
        <f>IF($J$16=0,"",(J19-J$16)/J$16)</f>
        <v>-1.0317507750580563E-3</v>
      </c>
      <c r="AK19" s="104">
        <f>IF($K$16=0,"",(K19-K$16)/K$16)</f>
        <v>-9.3896713615021466E-4</v>
      </c>
      <c r="AL19" s="5" t="str">
        <f t="shared" si="3"/>
        <v>No</v>
      </c>
      <c r="AM19" s="5" t="str">
        <f>IF(AND(AH19&lt;0,AI19&lt;0), "No", "Yes")</f>
        <v>No</v>
      </c>
      <c r="AN19" s="53" t="str">
        <f>IF((AL19=AM19),(IF(AND(AI19&gt;(-0.5%*D$16),AI19&lt;(0.5%*D$16),AE19&lt;=AD19,AG19&lt;=AF19,(COUNTBLANK(D19:AK19)=0)),"Pass","Fail")),IF(COUNTA(D19:AK19)=0,"","Fail"))</f>
        <v>Pass</v>
      </c>
      <c r="AO19" s="58"/>
      <c r="AP19" s="25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AQ19" s="11"/>
    </row>
    <row r="20" spans="1:43" s="6" customFormat="1" ht="25.5" customHeight="1" x14ac:dyDescent="0.25">
      <c r="A20" s="60" t="s">
        <v>35</v>
      </c>
      <c r="B20" s="28" t="str">
        <f t="shared" si="1"/>
        <v>CBECC 2022.2.0</v>
      </c>
      <c r="C20" s="43" t="s">
        <v>45</v>
      </c>
      <c r="D20" s="5">
        <f>INDEX(Output!$C$5:$BW$192,MATCH($C20,Output!$C$5:$C$192,0),61)</f>
        <v>94.628900000000002</v>
      </c>
      <c r="E20" s="51">
        <v>164.92</v>
      </c>
      <c r="F20" s="5">
        <f>(INDEX(Output!$C$5:$BW$192,MATCH($C20,Output!$C$5:$C$192,0),20))/$AP20</f>
        <v>2.9357045582634194</v>
      </c>
      <c r="G20" s="51">
        <v>5.7</v>
      </c>
      <c r="H20" s="5">
        <f>(INDEX(Output!$C$5:$BW$192,MATCH($C20,Output!$C$5:$C$192,0),35))/$AP20</f>
        <v>4.2625489130325774E-2</v>
      </c>
      <c r="I20" s="51">
        <v>0.02</v>
      </c>
      <c r="J20" s="5">
        <f t="shared" si="0"/>
        <v>14.278614659527564</v>
      </c>
      <c r="K20" s="51">
        <v>21.28</v>
      </c>
      <c r="L20" s="5">
        <f>(((INDEX(Output!$C$5:$BW$192,MATCH($C20,Output!$C$5:$C$192,0),13))*3.4121416)+((INDEX(Output!$C$5:$BW$192,MATCH($C20,Output!$C$5:$C$192,0),28))*99.976))/$AP20</f>
        <v>3.1497442694039957</v>
      </c>
      <c r="M20" s="51">
        <v>0.63417000000000001</v>
      </c>
      <c r="N20" s="5">
        <f>(((INDEX(Output!$C$5:$BW$192,MATCH($C20,Output!$C$5:$C$192,0),14))*3.4121416)+((INDEX(Output!$C$5:$BW$192,MATCH($C20,Output!$C$5:$C$192,0),29))*99.976))/$AP20</f>
        <v>2.7662088078284919</v>
      </c>
      <c r="O20" s="51">
        <v>6.4630999999999998</v>
      </c>
      <c r="P20" s="5">
        <f>(((INDEX(Output!$C$5:$BW$192,MATCH($C20,Output!$C$5:$C$192,0),19))*3.4121416)+((INDEX(Output!$C$5:$BW$192,MATCH($C20,Output!$C$5:$C$192,0),34))*99.976))/$AP20</f>
        <v>3.942848769225153</v>
      </c>
      <c r="Q20" s="51">
        <v>3.9479790000000001</v>
      </c>
      <c r="R20" s="5">
        <f>(((INDEX(Output!$C$5:$BW$192,MATCH($C20,Output!$C$5:$C$192,0),36))+(INDEX(Output!$C$5:$BW$192,MATCH($C20,Output!$C$5:$C$192,0),37)))*99.976)/$AP20</f>
        <v>0</v>
      </c>
      <c r="S20" s="51">
        <v>0</v>
      </c>
      <c r="T20" s="5">
        <f>(((INDEX(Output!$C$5:$BW$192,MATCH($C20,Output!$C$5:$C$192,0),21))+(INDEX(Output!$C$5:$BW$192,MATCH($C20,Output!$C$5:$C$192,0),22))+(INDEX(Output!$C$5:$BW$192,MATCH($C20,Output!$C$5:$C$192,0),23))+(INDEX(Output!$C$5:$BW$192,MATCH($C20,Output!$C$5:$C$192,0),24)))*3.4121416)/$AP20</f>
        <v>14.615046377132268</v>
      </c>
      <c r="U20" s="51">
        <v>14.614990000000001</v>
      </c>
      <c r="V20" s="5">
        <f>(((INDEX(Output!$C$5:$BW$192,MATCH($C20,Output!$C$5:$C$192,0),15))*3.4121416)+((INDEX(Output!$C$5:$BW$192,MATCH($C20,Output!$C$5:$C$192,0),30))*99.976))/$AP20</f>
        <v>1.56339209239193</v>
      </c>
      <c r="W20" s="51">
        <v>5.4888960000000004</v>
      </c>
      <c r="X20" s="5">
        <f>(((INDEX(Output!$C$5:$BW$192,MATCH($C20,Output!$C$5:C$192,0),17))*3.4121416)+((INDEX(Output!$C$5:$BW$192,MATCH($C20,Output!$C$5:C$192,0),32))*99.976))/$AP20</f>
        <v>1.694645416766114</v>
      </c>
      <c r="Y20" s="51">
        <v>1.5945499999999999</v>
      </c>
      <c r="Z20" s="5">
        <f>(((INDEX(Output!$C$5:$BW$192,MATCH($C20,Output!$C$5:C$192,0),16))*3.4121416)+((INDEX(Output!$C$5:$BW$192,MATCH($C20,Output!$C$5:C$192,0),31))*99.976))/$AP20</f>
        <v>4.9270125979754865E-2</v>
      </c>
      <c r="AA20" s="51">
        <v>1.9488000000000001</v>
      </c>
      <c r="AB20" s="5">
        <f>(((INDEX(Output!$C$5:$BW$192,MATCH($C20,Output!$C$5:C$192,0),18))*3.4121416)+((INDEX(Output!$C$5:$BW$192,MATCH($C20,Output!$C$5:C$192,0),33))*99.976))/$AP20</f>
        <v>1.1125051779321244</v>
      </c>
      <c r="AC20" s="51">
        <v>1.1990000000000001</v>
      </c>
      <c r="AD20" s="7">
        <f>INDEX(Output!$C$5:$CA$192,MATCH($C20,Output!$C$5:$C$192,0),74)+INDEX(Output!$C$5:$CA$192,MATCH($C20,Output!$C$5:$C$192,0),77)</f>
        <v>0</v>
      </c>
      <c r="AE20" s="51">
        <v>0</v>
      </c>
      <c r="AF20" s="7">
        <f>INDEX(Output!$C$5:$CA$192,MATCH($C20,Output!$C$5:$C$192,0),72)+INDEX(Output!$C$5:$CA$192,MATCH($C20,Output!$C$5:$C$192,0),75)</f>
        <v>43.75</v>
      </c>
      <c r="AG20" s="51">
        <v>0</v>
      </c>
      <c r="AH20" s="29">
        <f>IF($D$16=0,"",(D20-D$16)/D$16)</f>
        <v>-2.6728872041601359E-4</v>
      </c>
      <c r="AI20" s="104">
        <f>IF($E$16=0,"",(E20-E$16)/E$16)</f>
        <v>-6.6654547658009846E-4</v>
      </c>
      <c r="AJ20" s="29">
        <f>IF($J$16=0,"",(J20-J$16)/J$16)</f>
        <v>-1.0230088103349935E-3</v>
      </c>
      <c r="AK20" s="104">
        <f>IF($K$16=0,"",(K20-K$16)/K$16)</f>
        <v>-9.3896713615021466E-4</v>
      </c>
      <c r="AL20" s="5" t="str">
        <f t="shared" si="3"/>
        <v>No</v>
      </c>
      <c r="AM20" s="5" t="str">
        <f>IF(AND(AH20&lt;0,AI20&lt;0), "No", "Yes")</f>
        <v>No</v>
      </c>
      <c r="AN20" s="53" t="str">
        <f>IF((AL20=AM20),(IF(AND(AI20&gt;(-0.5%*D$16),AI20&lt;(0.5%*D$16),AE20&lt;=AD20,AG20&lt;=AF20,(COUNTBLANK(D20:AK20)=0)),"Pass","Fail")),IF(COUNTA(D20:AK20)=0,"","Fail"))</f>
        <v>Pass</v>
      </c>
      <c r="AO20" s="58"/>
      <c r="AP20" s="25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AQ20" s="11"/>
    </row>
    <row r="21" spans="1:43" s="3" customFormat="1" ht="26.25" customHeight="1" x14ac:dyDescent="0.25">
      <c r="A21" s="60"/>
      <c r="B21" s="28" t="str">
        <f t="shared" si="1"/>
        <v>CBECC 2022.2.0</v>
      </c>
      <c r="C21" s="41" t="s">
        <v>46</v>
      </c>
      <c r="D21" s="32">
        <f>INDEX(Output!$C$5:$BW$192,MATCH($C21,Output!$C$5:$C$192,0),61)</f>
        <v>281.56</v>
      </c>
      <c r="E21" s="51">
        <v>245.646845175436</v>
      </c>
      <c r="F21" s="32">
        <f>(INDEX(Output!$C$5:$BW$192,MATCH($C21,Output!$C$5:$C$192,0),20))/$AP21</f>
        <v>8.8197743770126742</v>
      </c>
      <c r="G21" s="51">
        <v>7.3279541393627703</v>
      </c>
      <c r="H21" s="32">
        <f>(INDEX(Output!$C$5:$BW$192,MATCH($C21,Output!$C$5:$C$192,0),35))/$AP21</f>
        <v>3.3943883304631751E-2</v>
      </c>
      <c r="I21" s="51">
        <v>4.3839937304075698E-2</v>
      </c>
      <c r="J21" s="32">
        <f t="shared" si="0"/>
        <v>33.487864949020278</v>
      </c>
      <c r="K21" s="51">
        <v>29.388008590157298</v>
      </c>
      <c r="L21" s="32">
        <f>(((INDEX(Output!$C$5:$BW$192,MATCH($C21,Output!$C$5:$C$192,0),13))*3.4121416)+((INDEX(Output!$C$5:$BW$192,MATCH($C21,Output!$C$5:$C$192,0),28))*99.976))/$AP21</f>
        <v>0.89411058962427381</v>
      </c>
      <c r="M21" s="51">
        <v>1.3079428408582014</v>
      </c>
      <c r="N21" s="32">
        <f>(((INDEX(Output!$C$5:$BW$192,MATCH($C21,Output!$C$5:$C$192,0),14))*3.4121416)+((INDEX(Output!$C$5:$BW$192,MATCH($C21,Output!$C$5:$C$192,0),29))*99.976))/$AP21</f>
        <v>13.112069293634761</v>
      </c>
      <c r="O21" s="51">
        <v>12.902617758417131</v>
      </c>
      <c r="P21" s="32">
        <f>(((INDEX(Output!$C$5:$BW$192,MATCH($C21,Output!$C$5:$C$192,0),19))*3.4121416)+((INDEX(Output!$C$5:$BW$192,MATCH($C21,Output!$C$5:$C$192,0),34))*99.976))/$AP21</f>
        <v>6.7817896175352468</v>
      </c>
      <c r="Q21" s="51">
        <v>4.9095794487644016</v>
      </c>
      <c r="R21" s="32">
        <f>(((INDEX(Output!$C$5:$BW$192,MATCH($C21,Output!$C$5:$C$192,0),36))+(INDEX(Output!$C$5:$BW$192,MATCH($C21,Output!$C$5:$C$192,0),37)))*99.976)/$AP21</f>
        <v>0</v>
      </c>
      <c r="S21" s="51">
        <v>0</v>
      </c>
      <c r="T21" s="32">
        <f>(((INDEX(Output!$C$5:$BW$192,MATCH($C21,Output!$C$5:$C$192,0),21))+(INDEX(Output!$C$5:$BW$192,MATCH($C21,Output!$C$5:$C$192,0),22))+(INDEX(Output!$C$5:$BW$192,MATCH($C21,Output!$C$5:$C$192,0),23))+(INDEX(Output!$C$5:$BW$192,MATCH($C21,Output!$C$5:$C$192,0),24)))*3.4121416)/$AP21</f>
        <v>10.805578481479031</v>
      </c>
      <c r="U21" s="51">
        <v>10.659487847575623</v>
      </c>
      <c r="V21" s="32">
        <f>(((INDEX(Output!$C$5:$BW$192,MATCH($C21,Output!$C$5:$C$192,0),15))*3.4121416)+((INDEX(Output!$C$5:$BW$192,MATCH($C21,Output!$C$5:$C$192,0),30))*99.976))/$AP21</f>
        <v>10.200432360586408</v>
      </c>
      <c r="W21" s="51">
        <v>7.1919149999999998</v>
      </c>
      <c r="X21" s="32">
        <f>(((INDEX(Output!$C$5:$BW$192,MATCH($C21,Output!$C$5:C$192,0),17))*3.4121416)+((INDEX(Output!$C$5:$BW$192,MATCH($C21,Output!$C$5:C$192,0),32))*99.976))/$AP21</f>
        <v>0</v>
      </c>
      <c r="Y21" s="51">
        <v>0</v>
      </c>
      <c r="Z21" s="32">
        <f>(((INDEX(Output!$C$5:$BW$192,MATCH($C21,Output!$C$5:C$192,0),16))*3.4121416)+((INDEX(Output!$C$5:$BW$192,MATCH($C21,Output!$C$5:C$192,0),31))*99.976))/$AP21</f>
        <v>0</v>
      </c>
      <c r="AA21" s="51">
        <v>0</v>
      </c>
      <c r="AB21" s="32">
        <f>(((INDEX(Output!$C$5:$BW$192,MATCH($C21,Output!$C$5:C$192,0),18))*3.4121416)+((INDEX(Output!$C$5:$BW$192,MATCH($C21,Output!$C$5:C$192,0),33))*99.976))/$AP21</f>
        <v>2.4994630876395894</v>
      </c>
      <c r="AC21" s="51">
        <v>3.0760493425070226</v>
      </c>
      <c r="AD21" s="33">
        <f>INDEX(Output!$C$5:$CA$192,MATCH($C21,Output!$C$5:$C$192,0),74)+INDEX(Output!$C$5:$CA$192,MATCH($C21,Output!$C$5:$C$192,0),77)</f>
        <v>0</v>
      </c>
      <c r="AE21" s="51">
        <v>0</v>
      </c>
      <c r="AF21" s="33">
        <f>INDEX(Output!$C$5:$CA$192,MATCH($C21,Output!$C$5:$C$192,0),72)+INDEX(Output!$C$5:$CA$192,MATCH($C21,Output!$C$5:$C$192,0),75)</f>
        <v>0</v>
      </c>
      <c r="AG21" s="51">
        <v>0</v>
      </c>
      <c r="AH21" s="34"/>
      <c r="AI21" s="32"/>
      <c r="AJ21" s="34"/>
      <c r="AK21" s="71"/>
      <c r="AL21" s="32"/>
      <c r="AM21" s="32"/>
      <c r="AN21" s="54"/>
      <c r="AO21" s="56"/>
      <c r="AP21" s="2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</row>
    <row r="22" spans="1:43" s="6" customFormat="1" ht="25.5" customHeight="1" x14ac:dyDescent="0.25">
      <c r="A22" s="60" t="s">
        <v>35</v>
      </c>
      <c r="B22" s="28" t="str">
        <f t="shared" si="1"/>
        <v>CBECC 2022.2.0</v>
      </c>
      <c r="C22" s="43" t="s">
        <v>47</v>
      </c>
      <c r="D22" s="5">
        <f>INDEX(Output!$C$5:$BW$192,MATCH($C22,Output!$C$5:$C$192,0),61)</f>
        <v>281.64100000000002</v>
      </c>
      <c r="E22" s="51">
        <v>245.84</v>
      </c>
      <c r="F22" s="5">
        <f>(INDEX(Output!$C$5:$BW$192,MATCH($C22,Output!$C$5:$C$192,0),20))/$AP22</f>
        <v>9.0623740488781959</v>
      </c>
      <c r="G22" s="51">
        <v>7.63</v>
      </c>
      <c r="H22" s="5">
        <f>(INDEX(Output!$C$5:$BW$192,MATCH($C22,Output!$C$5:$C$192,0),35))/$AP22</f>
        <v>8.9432522767891685E-3</v>
      </c>
      <c r="I22" s="51">
        <v>0.01</v>
      </c>
      <c r="J22" s="5">
        <f t="shared" si="0"/>
        <v>31.816158511236779</v>
      </c>
      <c r="K22" s="51">
        <v>27.33</v>
      </c>
      <c r="L22" s="5">
        <f>(((INDEX(Output!$C$5:$BW$192,MATCH($C22,Output!$C$5:$C$192,0),13))*3.4121416)+((INDEX(Output!$C$5:$BW$192,MATCH($C22,Output!$C$5:$C$192,0),28))*99.976))/$AP22</f>
        <v>0.89411058962427381</v>
      </c>
      <c r="M22" s="51">
        <v>1.3079000000000001</v>
      </c>
      <c r="N22" s="5">
        <f>(((INDEX(Output!$C$5:$BW$192,MATCH($C22,Output!$C$5:$C$192,0),14))*3.4121416)+((INDEX(Output!$C$5:$BW$192,MATCH($C22,Output!$C$5:$C$192,0),29))*99.976))/$AP22</f>
        <v>13.112069293634761</v>
      </c>
      <c r="O22" s="51">
        <v>12.90347</v>
      </c>
      <c r="P22" s="5">
        <f>(((INDEX(Output!$C$5:$BW$192,MATCH($C22,Output!$C$5:$C$192,0),19))*3.4121416)+((INDEX(Output!$C$5:$BW$192,MATCH($C22,Output!$C$5:$C$192,0),34))*99.976))/$AP22</f>
        <v>6.7817896175352468</v>
      </c>
      <c r="Q22" s="51">
        <v>4.9095000000000004</v>
      </c>
      <c r="R22" s="5">
        <f>(((INDEX(Output!$C$5:$BW$192,MATCH($C22,Output!$C$5:$C$192,0),36))+(INDEX(Output!$C$5:$BW$192,MATCH($C22,Output!$C$5:$C$192,0),37)))*99.976)/$AP22</f>
        <v>0</v>
      </c>
      <c r="S22" s="51">
        <v>0</v>
      </c>
      <c r="T22" s="5">
        <f>(((INDEX(Output!$C$5:$BW$192,MATCH($C22,Output!$C$5:$C$192,0),21))+(INDEX(Output!$C$5:$BW$192,MATCH($C22,Output!$C$5:$C$192,0),22))+(INDEX(Output!$C$5:$BW$192,MATCH($C22,Output!$C$5:$C$192,0),23))+(INDEX(Output!$C$5:$BW$192,MATCH($C22,Output!$C$5:$C$192,0),24)))*3.4121416)/$AP22</f>
        <v>10.805578481479031</v>
      </c>
      <c r="U22" s="51">
        <v>10.659000000000001</v>
      </c>
      <c r="V22" s="5">
        <f>(((INDEX(Output!$C$5:$BW$192,MATCH($C22,Output!$C$5:$C$192,0),15))*3.4121416)+((INDEX(Output!$C$5:$BW$192,MATCH($C22,Output!$C$5:$C$192,0),30))*99.976))/$AP22</f>
        <v>10.254316834722003</v>
      </c>
      <c r="W22" s="51">
        <v>7.2538</v>
      </c>
      <c r="X22" s="5">
        <f>(((INDEX(Output!$C$5:$BW$192,MATCH($C22,Output!$C$5:C$192,0),17))*3.4121416)+((INDEX(Output!$C$5:$BW$192,MATCH($C22,Output!$C$5:C$192,0),32))*99.976))/$AP22</f>
        <v>0</v>
      </c>
      <c r="Y22" s="51">
        <v>8.5499999999999997E-4</v>
      </c>
      <c r="Z22" s="5">
        <f>(((INDEX(Output!$C$5:$BW$192,MATCH($C22,Output!$C$5:C$192,0),16))*3.4121416)+((INDEX(Output!$C$5:$BW$192,MATCH($C22,Output!$C$5:C$192,0),31))*99.976))/$AP22</f>
        <v>0</v>
      </c>
      <c r="AA22" s="51">
        <v>0</v>
      </c>
      <c r="AB22" s="5">
        <f>(((INDEX(Output!$C$5:$BW$192,MATCH($C22,Output!$C$5:C$192,0),18))*3.4121416)+((INDEX(Output!$C$5:$BW$192,MATCH($C22,Output!$C$5:C$192,0),33))*99.976))/$AP22</f>
        <v>0.77387217572049127</v>
      </c>
      <c r="AC22" s="51">
        <v>0.95789999999999997</v>
      </c>
      <c r="AD22" s="7">
        <f>INDEX(Output!$C$5:$CA$192,MATCH($C22,Output!$C$5:$C$192,0),74)+INDEX(Output!$C$5:$CA$192,MATCH($C22,Output!$C$5:$C$192,0),77)</f>
        <v>0</v>
      </c>
      <c r="AE22" s="51">
        <v>0</v>
      </c>
      <c r="AF22" s="7">
        <f>INDEX(Output!$C$5:$CA$192,MATCH($C22,Output!$C$5:$C$192,0),72)+INDEX(Output!$C$5:$CA$192,MATCH($C22,Output!$C$5:$C$192,0),75)</f>
        <v>0</v>
      </c>
      <c r="AG22" s="51">
        <v>0</v>
      </c>
      <c r="AH22" s="29">
        <f>IF($D$21=0,"",(D22-D$21)/D$21)</f>
        <v>2.8768290950425228E-4</v>
      </c>
      <c r="AI22" s="104">
        <f>IF($E$21=0,"",(E22-E$21)/E$21)</f>
        <v>7.8631103292231249E-4</v>
      </c>
      <c r="AJ22" s="29">
        <f>IF($J$21=0,"",(J22-J$21)/J$21)</f>
        <v>-4.9919767662954764E-2</v>
      </c>
      <c r="AK22" s="104">
        <f>IF($K$21=0,"",(K22-K$21)/K$21)</f>
        <v>-7.0028854927127418E-2</v>
      </c>
      <c r="AL22" s="5" t="str">
        <f t="shared" si="3"/>
        <v>Yes</v>
      </c>
      <c r="AM22" s="5" t="str">
        <f>IF(AND(AH22&lt;0,AI22&lt;0), "No", "Yes")</f>
        <v>Yes</v>
      </c>
      <c r="AN22" s="53" t="str">
        <f>IF((AL22=AM22),(IF(AND(AI22&gt;(-0.5%*D$21),AI22&lt;(0.5%*D$21),AE22&lt;=AD22,AG22&lt;=AF22,(COUNTBLANK(D22:AK22)=0)),"Pass","Fail")),IF(COUNTA(D22:AK22)=0,"","Fail"))</f>
        <v>Pass</v>
      </c>
      <c r="AO22" s="58"/>
      <c r="AP22" s="25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AQ22" s="11"/>
    </row>
    <row r="23" spans="1:43" s="6" customFormat="1" ht="25.5" customHeight="1" x14ac:dyDescent="0.25">
      <c r="A23" s="60" t="s">
        <v>35</v>
      </c>
      <c r="B23" s="28" t="str">
        <f t="shared" si="1"/>
        <v>CBECC 2022.2.0</v>
      </c>
      <c r="C23" s="43" t="s">
        <v>48</v>
      </c>
      <c r="D23" s="5">
        <f>INDEX(Output!$C$5:$BW$192,MATCH($C23,Output!$C$5:$C$192,0),61)</f>
        <v>279.68099999999998</v>
      </c>
      <c r="E23" s="51">
        <v>243.554</v>
      </c>
      <c r="F23" s="5">
        <f>(INDEX(Output!$C$5:$BW$192,MATCH($C23,Output!$C$5:$C$192,0),20))/$AP23</f>
        <v>8.9886862814547026</v>
      </c>
      <c r="G23" s="51">
        <v>7.54</v>
      </c>
      <c r="H23" s="5">
        <f>(INDEX(Output!$C$5:$BW$192,MATCH($C23,Output!$C$5:$C$192,0),35))/$AP23</f>
        <v>8.9432522767891685E-3</v>
      </c>
      <c r="I23" s="51">
        <v>0.01</v>
      </c>
      <c r="J23" s="5">
        <f t="shared" si="0"/>
        <v>31.564737916798126</v>
      </c>
      <c r="K23" s="51">
        <v>27.04</v>
      </c>
      <c r="L23" s="5">
        <f>(((INDEX(Output!$C$5:$BW$192,MATCH($C23,Output!$C$5:$C$192,0),13))*3.4121416)+((INDEX(Output!$C$5:$BW$192,MATCH($C23,Output!$C$5:$C$192,0),28))*99.976))/$AP23</f>
        <v>0.89411058962427381</v>
      </c>
      <c r="M23" s="51">
        <v>1.3079000000000001</v>
      </c>
      <c r="N23" s="5">
        <f>(((INDEX(Output!$C$5:$BW$192,MATCH($C23,Output!$C$5:$C$192,0),14))*3.4121416)+((INDEX(Output!$C$5:$BW$192,MATCH($C23,Output!$C$5:$C$192,0),29))*99.976))/$AP23</f>
        <v>13.112069293634761</v>
      </c>
      <c r="O23" s="51">
        <v>12.90347</v>
      </c>
      <c r="P23" s="5">
        <f>(((INDEX(Output!$C$5:$BW$192,MATCH($C23,Output!$C$5:$C$192,0),19))*3.4121416)+((INDEX(Output!$C$5:$BW$192,MATCH($C23,Output!$C$5:$C$192,0),34))*99.976))/$AP23</f>
        <v>6.7817896175352468</v>
      </c>
      <c r="Q23" s="51">
        <v>4.9095789999999999</v>
      </c>
      <c r="R23" s="5">
        <f>(((INDEX(Output!$C$5:$BW$192,MATCH($C23,Output!$C$5:$C$192,0),36))+(INDEX(Output!$C$5:$BW$192,MATCH($C23,Output!$C$5:$C$192,0),37)))*99.976)/$AP23</f>
        <v>0</v>
      </c>
      <c r="S23" s="51">
        <v>0</v>
      </c>
      <c r="T23" s="5">
        <f>(((INDEX(Output!$C$5:$BW$192,MATCH($C23,Output!$C$5:$C$192,0),21))+(INDEX(Output!$C$5:$BW$192,MATCH($C23,Output!$C$5:$C$192,0),22))+(INDEX(Output!$C$5:$BW$192,MATCH($C23,Output!$C$5:$C$192,0),23))+(INDEX(Output!$C$5:$BW$192,MATCH($C23,Output!$C$5:$C$192,0),24)))*3.4121416)/$AP23</f>
        <v>10.805578481479031</v>
      </c>
      <c r="U23" s="51">
        <v>10.65949</v>
      </c>
      <c r="V23" s="5">
        <f>(((INDEX(Output!$C$5:$BW$192,MATCH($C23,Output!$C$5:$C$192,0),15))*3.4121416)+((INDEX(Output!$C$5:$BW$192,MATCH($C23,Output!$C$5:$C$192,0),30))*99.976))/$AP23</f>
        <v>10.237869498455813</v>
      </c>
      <c r="W23" s="51">
        <v>7.2362900000000003</v>
      </c>
      <c r="X23" s="5">
        <f>(((INDEX(Output!$C$5:$BW$192,MATCH($C23,Output!$C$5:C$192,0),17))*3.4121416)+((INDEX(Output!$C$5:$BW$192,MATCH($C23,Output!$C$5:C$192,0),32))*99.976))/$AP23</f>
        <v>0</v>
      </c>
      <c r="Y23" s="51">
        <v>8.5500000000000003E-3</v>
      </c>
      <c r="Z23" s="5">
        <f>(((INDEX(Output!$C$5:$BW$192,MATCH($C23,Output!$C$5:C$192,0),16))*3.4121416)+((INDEX(Output!$C$5:$BW$192,MATCH($C23,Output!$C$5:C$192,0),31))*99.976))/$AP23</f>
        <v>0</v>
      </c>
      <c r="AA23" s="51">
        <v>0</v>
      </c>
      <c r="AB23" s="5">
        <f>(((INDEX(Output!$C$5:$BW$192,MATCH($C23,Output!$C$5:C$192,0),18))*3.4121416)+((INDEX(Output!$C$5:$BW$192,MATCH($C23,Output!$C$5:C$192,0),33))*99.976))/$AP23</f>
        <v>0.53889891754802932</v>
      </c>
      <c r="AC23" s="51">
        <v>0.68322300000000002</v>
      </c>
      <c r="AD23" s="7">
        <f>INDEX(Output!$C$5:$CA$192,MATCH($C23,Output!$C$5:$C$192,0),74)+INDEX(Output!$C$5:$CA$192,MATCH($C23,Output!$C$5:$C$192,0),77)</f>
        <v>0</v>
      </c>
      <c r="AE23" s="51">
        <v>0</v>
      </c>
      <c r="AF23" s="7">
        <f>INDEX(Output!$C$5:$CA$192,MATCH($C23,Output!$C$5:$C$192,0),72)+INDEX(Output!$C$5:$CA$192,MATCH($C23,Output!$C$5:$C$192,0),75)</f>
        <v>0</v>
      </c>
      <c r="AG23" s="51">
        <v>0</v>
      </c>
      <c r="AH23" s="29">
        <f>IF($D$21=0,"",(D23-D$21)/D$21)</f>
        <v>-6.6735331723256821E-3</v>
      </c>
      <c r="AI23" s="104">
        <f>IF($E$21=0,"",(E23-E$21)/E$21)</f>
        <v>-8.5197315436366765E-3</v>
      </c>
      <c r="AJ23" s="29">
        <f>IF($J$21=0,"",(J23-J$21)/J$21)</f>
        <v>-5.7427579666538706E-2</v>
      </c>
      <c r="AK23" s="104">
        <f>IF($K$21=0,"",(K23-K$21)/K$21)</f>
        <v>-7.9896825365149096E-2</v>
      </c>
      <c r="AL23" s="5" t="str">
        <f t="shared" si="3"/>
        <v>No</v>
      </c>
      <c r="AM23" s="5" t="str">
        <f>IF(AND(AH23&lt;0,AI23&lt;0), "No", "Yes")</f>
        <v>No</v>
      </c>
      <c r="AN23" s="53" t="str">
        <f>IF((AL23=AM23),(IF(AND(AI23&gt;(-0.5%*D$21),AI23&lt;(0.5%*D$21),AE23&lt;=AD23,AG23&lt;=AF23,(COUNTBLANK(D23:AK23)=0)),"Pass","Fail")),IF(COUNTA(D23:AK23)=0,"","Fail"))</f>
        <v>Pass</v>
      </c>
      <c r="AO23" s="58"/>
      <c r="AP23" s="25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AQ23" s="11"/>
    </row>
    <row r="24" spans="1:43" s="4" customFormat="1" ht="25.5" customHeight="1" x14ac:dyDescent="0.25">
      <c r="A24" s="60"/>
      <c r="B24" s="28" t="str">
        <f t="shared" si="1"/>
        <v>CBECC 2022.2.0</v>
      </c>
      <c r="C24" s="43" t="s">
        <v>49</v>
      </c>
      <c r="D24" s="5">
        <f>INDEX(Output!$C$5:$BW$192,MATCH($C24,Output!$C$5:$C$192,0),61)</f>
        <v>279.38299999999998</v>
      </c>
      <c r="E24" s="51">
        <v>243.53</v>
      </c>
      <c r="F24" s="5">
        <f>(INDEX(Output!$C$5:$BW$192,MATCH($C24,Output!$C$5:$C$192,0),20))/$AP24</f>
        <v>8.9775313376568917</v>
      </c>
      <c r="G24" s="51">
        <v>7.54</v>
      </c>
      <c r="H24" s="5">
        <f>(INDEX(Output!$C$5:$BW$192,MATCH($C24,Output!$C$5:$C$192,0),35))/$AP24</f>
        <v>8.9432522767891685E-3</v>
      </c>
      <c r="I24" s="51">
        <v>0.01</v>
      </c>
      <c r="J24" s="5">
        <f t="shared" si="0"/>
        <v>31.526749293075877</v>
      </c>
      <c r="K24" s="51">
        <v>27.04</v>
      </c>
      <c r="L24" s="5">
        <f>(((INDEX(Output!$C$5:$BW$192,MATCH($C24,Output!$C$5:$C$192,0),13))*3.4121416)+((INDEX(Output!$C$5:$BW$192,MATCH($C24,Output!$C$5:$C$192,0),28))*99.976))/$AP24</f>
        <v>0.89411058962427381</v>
      </c>
      <c r="M24" s="51">
        <v>1.307984</v>
      </c>
      <c r="N24" s="5">
        <f>(((INDEX(Output!$C$5:$BW$192,MATCH($C24,Output!$C$5:$C$192,0),14))*3.4121416)+((INDEX(Output!$C$5:$BW$192,MATCH($C24,Output!$C$5:$C$192,0),29))*99.976))/$AP24</f>
        <v>13.112069293634761</v>
      </c>
      <c r="O24" s="51">
        <v>12.90347</v>
      </c>
      <c r="P24" s="5">
        <f>(((INDEX(Output!$C$5:$BW$192,MATCH($C24,Output!$C$5:$C$192,0),19))*3.4121416)+((INDEX(Output!$C$5:$BW$192,MATCH($C24,Output!$C$5:$C$192,0),34))*99.976))/$AP24</f>
        <v>6.7817896175352468</v>
      </c>
      <c r="Q24" s="51">
        <v>4.9095000000000004</v>
      </c>
      <c r="R24" s="5">
        <f>(((INDEX(Output!$C$5:$BW$192,MATCH($C24,Output!$C$5:$C$192,0),36))+(INDEX(Output!$C$5:$BW$192,MATCH($C24,Output!$C$5:$C$192,0),37)))*99.976)/$AP24</f>
        <v>0</v>
      </c>
      <c r="S24" s="51">
        <v>0</v>
      </c>
      <c r="T24" s="5">
        <f>(((INDEX(Output!$C$5:$BW$192,MATCH($C24,Output!$C$5:$C$192,0),21))+(INDEX(Output!$C$5:$BW$192,MATCH($C24,Output!$C$5:$C$192,0),22))+(INDEX(Output!$C$5:$BW$192,MATCH($C24,Output!$C$5:$C$192,0),23))+(INDEX(Output!$C$5:$BW$192,MATCH($C24,Output!$C$5:$C$192,0),24)))*3.4121416)/$AP24</f>
        <v>10.805578481479031</v>
      </c>
      <c r="U24" s="51">
        <v>10.659000000000001</v>
      </c>
      <c r="V24" s="5">
        <f>(((INDEX(Output!$C$5:$BW$192,MATCH($C24,Output!$C$5:$C$192,0),15))*3.4121416)+((INDEX(Output!$C$5:$BW$192,MATCH($C24,Output!$C$5:$C$192,0),30))*99.976))/$AP24</f>
        <v>10.237869498455813</v>
      </c>
      <c r="W24" s="51">
        <v>7.2358799999999999</v>
      </c>
      <c r="X24" s="5">
        <f>(((INDEX(Output!$C$5:$BW$192,MATCH($C24,Output!$C$5:C$192,0),17))*3.4121416)+((INDEX(Output!$C$5:$BW$192,MATCH($C24,Output!$C$5:C$192,0),32))*99.976))/$AP24</f>
        <v>0</v>
      </c>
      <c r="Y24" s="51">
        <v>8.0000000000000004E-4</v>
      </c>
      <c r="Z24" s="5">
        <f>(((INDEX(Output!$C$5:$BW$192,MATCH($C24,Output!$C$5:C$192,0),16))*3.4121416)+((INDEX(Output!$C$5:$BW$192,MATCH($C24,Output!$C$5:C$192,0),31))*99.976))/$AP24</f>
        <v>0</v>
      </c>
      <c r="AA24" s="51">
        <v>0</v>
      </c>
      <c r="AB24" s="5">
        <f>(((INDEX(Output!$C$5:$BW$192,MATCH($C24,Output!$C$5:C$192,0),18))*3.4121416)+((INDEX(Output!$C$5:$BW$192,MATCH($C24,Output!$C$5:C$192,0),33))*99.976))/$AP24</f>
        <v>0.50091029382577934</v>
      </c>
      <c r="AC24" s="51">
        <v>0.68322300000000002</v>
      </c>
      <c r="AD24" s="7">
        <f>INDEX(Output!$C$5:$CA$192,MATCH($C24,Output!$C$5:$C$192,0),74)+INDEX(Output!$C$5:$CA$192,MATCH($C24,Output!$C$5:$C$192,0),77)</f>
        <v>0</v>
      </c>
      <c r="AE24" s="51">
        <v>0</v>
      </c>
      <c r="AF24" s="7">
        <f>INDEX(Output!$C$5:$CA$192,MATCH($C24,Output!$C$5:$C$192,0),72)+INDEX(Output!$C$5:$CA$192,MATCH($C24,Output!$C$5:$C$192,0),75)</f>
        <v>0</v>
      </c>
      <c r="AG24" s="51">
        <v>0</v>
      </c>
      <c r="AH24" s="29">
        <f>IF($D$21=0,"",(D24-D$21)/D$21)</f>
        <v>-7.7319221480324652E-3</v>
      </c>
      <c r="AI24" s="104">
        <f>IF($E$21=0,"",(E24-E$21)/E$21)</f>
        <v>-8.6174327780362495E-3</v>
      </c>
      <c r="AJ24" s="29">
        <f>IF($J$21=0,"",(J24-J$21)/J$21)</f>
        <v>-5.8561979359683693E-2</v>
      </c>
      <c r="AK24" s="104">
        <f>IF($K$21=0,"",(K24-K$21)/K$21)</f>
        <v>-7.9896825365149096E-2</v>
      </c>
      <c r="AL24" s="5" t="str">
        <f t="shared" si="3"/>
        <v>No</v>
      </c>
      <c r="AM24" s="5" t="str">
        <f>IF(AND(AH24&lt;0,AI24&lt;0), "No", "Yes")</f>
        <v>No</v>
      </c>
      <c r="AN24" s="53" t="str">
        <f>IF((AL24=AM24),(IF(AND(AI24&gt;(-0.5%*D$21),AI24&lt;(0.5%*D$21),AE24&lt;=AD24,AG24&lt;=AF24,(COUNTBLANK(D24:AK24)=0)),"Pass","Fail")),IF(COUNTA(D24:AK24)=0,"","Fail"))</f>
        <v>Pass</v>
      </c>
      <c r="AO24" s="57"/>
      <c r="AP24" s="25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AQ24" s="12"/>
    </row>
    <row r="25" spans="1:43" s="6" customFormat="1" ht="25.5" customHeight="1" x14ac:dyDescent="0.25">
      <c r="A25" s="60"/>
      <c r="B25" s="28" t="str">
        <f t="shared" si="1"/>
        <v>CBECC 2022.2.0</v>
      </c>
      <c r="C25" s="102" t="s">
        <v>50</v>
      </c>
      <c r="D25" s="5">
        <f>INDEX(Output!$C$5:$BW$192,MATCH($C25,Output!$C$5:$C$192,0),61)</f>
        <v>278.53300000000002</v>
      </c>
      <c r="E25" s="51"/>
      <c r="F25" s="5">
        <f>(INDEX(Output!$C$5:$BW$192,MATCH($C25,Output!$C$5:$C$192,0),20))/$AP25</f>
        <v>8.911415904344322</v>
      </c>
      <c r="G25" s="51"/>
      <c r="H25" s="5">
        <f>(INDEX(Output!$C$5:$BW$192,MATCH($C25,Output!$C$5:$C$192,0),35))/$AP25</f>
        <v>1.2524355639149783E-2</v>
      </c>
      <c r="I25" s="51"/>
      <c r="J25" s="5">
        <f t="shared" si="0"/>
        <v>31.659213190751654</v>
      </c>
      <c r="K25" s="51"/>
      <c r="L25" s="5">
        <f>(((INDEX(Output!$C$5:$BW$192,MATCH($C25,Output!$C$5:$C$192,0),13))*3.4121416)+((INDEX(Output!$C$5:$BW$192,MATCH($C25,Output!$C$5:$C$192,0),28))*99.976))/$AP25</f>
        <v>1.2521349793796386</v>
      </c>
      <c r="M25" s="51"/>
      <c r="N25" s="5">
        <f>(((INDEX(Output!$C$5:$BW$192,MATCH($C25,Output!$C$5:$C$192,0),14))*3.4121416)+((INDEX(Output!$C$5:$BW$192,MATCH($C25,Output!$C$5:$C$192,0),29))*99.976))/$AP25</f>
        <v>12.873471787124588</v>
      </c>
      <c r="O25" s="51"/>
      <c r="P25" s="5">
        <f>(((INDEX(Output!$C$5:$BW$192,MATCH($C25,Output!$C$5:$C$192,0),19))*3.4121416)+((INDEX(Output!$C$5:$BW$192,MATCH($C25,Output!$C$5:$C$192,0),34))*99.976))/$AP25</f>
        <v>6.7817896175352468</v>
      </c>
      <c r="Q25" s="51"/>
      <c r="R25" s="5">
        <f>(((INDEX(Output!$C$5:$BW$192,MATCH($C25,Output!$C$5:$C$192,0),36))+(INDEX(Output!$C$5:$BW$192,MATCH($C25,Output!$C$5:$C$192,0),37)))*99.976)/$AP25</f>
        <v>0</v>
      </c>
      <c r="S25" s="51"/>
      <c r="T25" s="5">
        <f>(((INDEX(Output!$C$5:$BW$192,MATCH($C25,Output!$C$5:$C$192,0),21))+(INDEX(Output!$C$5:$BW$192,MATCH($C25,Output!$C$5:$C$192,0),22))+(INDEX(Output!$C$5:$BW$192,MATCH($C25,Output!$C$5:$C$192,0),23))+(INDEX(Output!$C$5:$BW$192,MATCH($C25,Output!$C$5:$C$192,0),24)))*3.4121416)/$AP25</f>
        <v>10.805578481479031</v>
      </c>
      <c r="U25" s="51"/>
      <c r="V25" s="5">
        <f>(((INDEX(Output!$C$5:$BW$192,MATCH($C25,Output!$C$5:$C$192,0),15))*3.4121416)+((INDEX(Output!$C$5:$BW$192,MATCH($C25,Output!$C$5:$C$192,0),30))*99.976))/$AP25</f>
        <v>10.23950867554991</v>
      </c>
      <c r="W25" s="51"/>
      <c r="X25" s="5">
        <f>(((INDEX(Output!$C$5:$BW$192,MATCH($C25,Output!$C$5:C$192,0),17))*3.4121416)+((INDEX(Output!$C$5:$BW$192,MATCH($C25,Output!$C$5:C$192,0),32))*99.976))/$AP25</f>
        <v>0</v>
      </c>
      <c r="Y25" s="51"/>
      <c r="Z25" s="5">
        <f>(((INDEX(Output!$C$5:$BW$192,MATCH($C25,Output!$C$5:C$192,0),16))*3.4121416)+((INDEX(Output!$C$5:$BW$192,MATCH($C25,Output!$C$5:C$192,0),31))*99.976))/$AP25</f>
        <v>0</v>
      </c>
      <c r="AA25" s="51"/>
      <c r="AB25" s="5">
        <f>(((INDEX(Output!$C$5:$BW$192,MATCH($C25,Output!$C$5:C$192,0),18))*3.4121416)+((INDEX(Output!$C$5:$BW$192,MATCH($C25,Output!$C$5:C$192,0),33))*99.976))/$AP25</f>
        <v>0.51230813116227192</v>
      </c>
      <c r="AC25" s="51"/>
      <c r="AD25" s="7">
        <f>INDEX(Output!$C$5:$CA$192,MATCH($C25,Output!$C$5:$C$192,0),74)+INDEX(Output!$C$5:$CA$192,MATCH($C25,Output!$C$5:$C$192,0),77)</f>
        <v>0</v>
      </c>
      <c r="AE25" s="51"/>
      <c r="AF25" s="7">
        <f>INDEX(Output!$C$5:$CA$192,MATCH($C25,Output!$C$5:$C$192,0),72)+INDEX(Output!$C$5:$CA$192,MATCH($C25,Output!$C$5:$C$192,0),75)</f>
        <v>0</v>
      </c>
      <c r="AG25" s="51"/>
      <c r="AH25" s="29">
        <f>IF($D$21=0,"",(D25-D$21)/D$21)</f>
        <v>-1.0750816877397311E-2</v>
      </c>
      <c r="AI25" s="104">
        <f>IF($E$21=0,"",(E25-E$21)/E$21)</f>
        <v>-1</v>
      </c>
      <c r="AJ25" s="29">
        <f>IF($J$21=0,"",(J25-J$21)/J$21)</f>
        <v>-5.4606400290148176E-2</v>
      </c>
      <c r="AK25" s="104">
        <f>IF($K$21=0,"",(K25-K$21)/K$21)</f>
        <v>-1</v>
      </c>
      <c r="AL25" s="5" t="str">
        <f t="shared" si="3"/>
        <v>No</v>
      </c>
      <c r="AM25" s="5" t="str">
        <f>IF(AND(AH25&lt;0,AI25&lt;0), "No", "Yes")</f>
        <v>No</v>
      </c>
      <c r="AN25" s="53" t="str">
        <f>IF((AL25=AM25),(IF(AND(AI25&gt;(-0.5%*D$21),AI25&lt;(0.5%*D$21),AE25&lt;=AD25,AG25&lt;=AF25,(COUNTBLANK(D25:AK25)=0)),"Pass","Fail")),IF(COUNTA(D25:AK25)=0,"","Fail"))</f>
        <v>Fail</v>
      </c>
      <c r="AO25" s="100" t="s">
        <v>326</v>
      </c>
      <c r="AP25" s="25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AQ25" s="11"/>
    </row>
    <row r="26" spans="1:43" s="3" customFormat="1" ht="26.25" customHeight="1" x14ac:dyDescent="0.25">
      <c r="A26" s="60"/>
      <c r="B26" s="28" t="str">
        <f t="shared" si="1"/>
        <v>CBECC 2022.2.0</v>
      </c>
      <c r="C26" s="41" t="s">
        <v>46</v>
      </c>
      <c r="D26" s="32">
        <f>INDEX(Output!$C$5:$BW$192,MATCH($C26,Output!$C$5:$C$192,0),61)</f>
        <v>281.56</v>
      </c>
      <c r="E26" s="51">
        <v>245.646845175436</v>
      </c>
      <c r="F26" s="32">
        <f>(INDEX(Output!$C$5:$BW$192,MATCH($C26,Output!$C$5:$C$192,0),20))/$AP26</f>
        <v>8.8197743770126742</v>
      </c>
      <c r="G26" s="51">
        <v>7.3279541393627703</v>
      </c>
      <c r="H26" s="32">
        <f>(INDEX(Output!$C$5:$BW$192,MATCH($C26,Output!$C$5:$C$192,0),35))/$AP26</f>
        <v>3.3943883304631751E-2</v>
      </c>
      <c r="I26" s="51">
        <v>4.3839937304075698E-2</v>
      </c>
      <c r="J26" s="32">
        <f t="shared" si="0"/>
        <v>33.487864949020278</v>
      </c>
      <c r="K26" s="51">
        <v>29.388008590157298</v>
      </c>
      <c r="L26" s="32">
        <f>(((INDEX(Output!$C$5:$BW$192,MATCH($C26,Output!$C$5:$C$192,0),13))*3.4121416)+((INDEX(Output!$C$5:$BW$192,MATCH($C26,Output!$C$5:$C$192,0),28))*99.976))/$AP26</f>
        <v>0.89411058962427381</v>
      </c>
      <c r="M26" s="51">
        <v>1.3079428408582014</v>
      </c>
      <c r="N26" s="32">
        <f>(((INDEX(Output!$C$5:$BW$192,MATCH($C26,Output!$C$5:$C$192,0),14))*3.4121416)+((INDEX(Output!$C$5:$BW$192,MATCH($C26,Output!$C$5:$C$192,0),29))*99.976))/$AP26</f>
        <v>13.112069293634761</v>
      </c>
      <c r="O26" s="51">
        <v>12.902617758417131</v>
      </c>
      <c r="P26" s="32">
        <f>(((INDEX(Output!$C$5:$BW$192,MATCH($C26,Output!$C$5:$C$192,0),19))*3.4121416)+((INDEX(Output!$C$5:$BW$192,MATCH($C26,Output!$C$5:$C$192,0),34))*99.976))/$AP26</f>
        <v>6.7817896175352468</v>
      </c>
      <c r="Q26" s="51">
        <v>4.9095794487644016</v>
      </c>
      <c r="R26" s="32">
        <f>(((INDEX(Output!$C$5:$BW$192,MATCH($C26,Output!$C$5:$C$192,0),36))+(INDEX(Output!$C$5:$BW$192,MATCH($C26,Output!$C$5:$C$192,0),37)))*99.976)/$AP26</f>
        <v>0</v>
      </c>
      <c r="S26" s="51">
        <v>0</v>
      </c>
      <c r="T26" s="32">
        <f>(((INDEX(Output!$C$5:$BW$192,MATCH($C26,Output!$C$5:$C$192,0),21))+(INDEX(Output!$C$5:$BW$192,MATCH($C26,Output!$C$5:$C$192,0),22))+(INDEX(Output!$C$5:$BW$192,MATCH($C26,Output!$C$5:$C$192,0),23))+(INDEX(Output!$C$5:$BW$192,MATCH($C26,Output!$C$5:$C$192,0),24)))*3.4121416)/$AP26</f>
        <v>10.805578481479031</v>
      </c>
      <c r="U26" s="51">
        <v>10.659487847575623</v>
      </c>
      <c r="V26" s="32">
        <f>(((INDEX(Output!$C$5:$BW$192,MATCH($C26,Output!$C$5:$C$192,0),15))*3.4121416)+((INDEX(Output!$C$5:$BW$192,MATCH($C26,Output!$C$5:$C$192,0),30))*99.976))/$AP26</f>
        <v>10.200432360586408</v>
      </c>
      <c r="W26" s="51">
        <v>7.1919149999999998</v>
      </c>
      <c r="X26" s="32">
        <f>(((INDEX(Output!$C$5:$BW$192,MATCH($C26,Output!$C$5:C$192,0),17))*3.4121416)+((INDEX(Output!$C$5:$BW$192,MATCH($C26,Output!$C$5:C$192,0),32))*99.976))/$AP26</f>
        <v>0</v>
      </c>
      <c r="Y26" s="51">
        <v>0</v>
      </c>
      <c r="Z26" s="32">
        <f>(((INDEX(Output!$C$5:$BW$192,MATCH($C26,Output!$C$5:C$192,0),16))*3.4121416)+((INDEX(Output!$C$5:$BW$192,MATCH($C26,Output!$C$5:C$192,0),31))*99.976))/$AP26</f>
        <v>0</v>
      </c>
      <c r="AA26" s="51">
        <v>0</v>
      </c>
      <c r="AB26" s="32">
        <f>(((INDEX(Output!$C$5:$BW$192,MATCH($C26,Output!$C$5:C$192,0),18))*3.4121416)+((INDEX(Output!$C$5:$BW$192,MATCH($C26,Output!$C$5:C$192,0),33))*99.976))/$AP26</f>
        <v>2.4994630876395894</v>
      </c>
      <c r="AC26" s="51">
        <v>3.0760493425070226</v>
      </c>
      <c r="AD26" s="33">
        <f>INDEX(Output!$C$5:$CA$192,MATCH($C26,Output!$C$5:$C$192,0),74)+INDEX(Output!$C$5:$CA$192,MATCH($C26,Output!$C$5:$C$192,0),77)</f>
        <v>0</v>
      </c>
      <c r="AE26" s="51">
        <v>0</v>
      </c>
      <c r="AF26" s="33">
        <f>INDEX(Output!$C$5:$CA$192,MATCH($C26,Output!$C$5:$C$192,0),72)+INDEX(Output!$C$5:$CA$192,MATCH($C26,Output!$C$5:$C$192,0),75)</f>
        <v>0</v>
      </c>
      <c r="AG26" s="51">
        <v>0</v>
      </c>
      <c r="AH26" s="34"/>
      <c r="AI26" s="32"/>
      <c r="AJ26" s="34"/>
      <c r="AK26" s="71"/>
      <c r="AL26" s="32"/>
      <c r="AM26" s="32"/>
      <c r="AN26" s="54"/>
      <c r="AO26" s="56"/>
      <c r="AP26" s="2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</row>
    <row r="27" spans="1:43" s="4" customFormat="1" ht="25.5" customHeight="1" x14ac:dyDescent="0.25">
      <c r="A27" s="60"/>
      <c r="B27" s="28" t="str">
        <f t="shared" si="1"/>
        <v>CBECC 2022.2.0</v>
      </c>
      <c r="C27" s="43" t="s">
        <v>51</v>
      </c>
      <c r="D27" s="5">
        <f>INDEX(Output!$C$5:$BW$192,MATCH($C27,Output!$C$5:$C$192,0),61)</f>
        <v>281.46899999999999</v>
      </c>
      <c r="E27" s="51">
        <v>245.62</v>
      </c>
      <c r="F27" s="5">
        <f>(INDEX(Output!$C$5:$BW$192,MATCH($C27,Output!$C$5:$C$192,0),20))/$AP27</f>
        <v>8.8197743770126742</v>
      </c>
      <c r="G27" s="51">
        <v>7.3279541393627703</v>
      </c>
      <c r="H27" s="5">
        <f>(INDEX(Output!$C$5:$BW$192,MATCH($C27,Output!$C$5:$C$192,0),35))/$AP27</f>
        <v>3.3587535775207532E-2</v>
      </c>
      <c r="I27" s="51">
        <v>4.4353973456011997E-2</v>
      </c>
      <c r="J27" s="5">
        <f t="shared" si="0"/>
        <v>33.452238748418566</v>
      </c>
      <c r="K27" s="51">
        <v>29.38</v>
      </c>
      <c r="L27" s="5">
        <f>(((INDEX(Output!$C$5:$BW$192,MATCH($C27,Output!$C$5:$C$192,0),13))*3.4121416)+((INDEX(Output!$C$5:$BW$192,MATCH($C27,Output!$C$5:$C$192,0),28))*99.976))/$AP27</f>
        <v>0.89411058962427381</v>
      </c>
      <c r="M27" s="51">
        <v>1.3079000000000001</v>
      </c>
      <c r="N27" s="5">
        <f>(((INDEX(Output!$C$5:$BW$192,MATCH($C27,Output!$C$5:$C$192,0),14))*3.4121416)+((INDEX(Output!$C$5:$BW$192,MATCH($C27,Output!$C$5:$C$192,0),29))*99.976))/$AP27</f>
        <v>13.112069293634761</v>
      </c>
      <c r="O27" s="51">
        <v>12.9</v>
      </c>
      <c r="P27" s="5">
        <f>(((INDEX(Output!$C$5:$BW$192,MATCH($C27,Output!$C$5:$C$192,0),19))*3.4121416)+((INDEX(Output!$C$5:$BW$192,MATCH($C27,Output!$C$5:$C$192,0),34))*99.976))/$AP27</f>
        <v>6.7817896175352468</v>
      </c>
      <c r="Q27" s="51">
        <v>4.9089999999999998</v>
      </c>
      <c r="R27" s="5">
        <f>(((INDEX(Output!$C$5:$BW$192,MATCH($C27,Output!$C$5:$C$192,0),36))+(INDEX(Output!$C$5:$BW$192,MATCH($C27,Output!$C$5:$C$192,0),37)))*99.976)/$AP27</f>
        <v>0</v>
      </c>
      <c r="S27" s="51">
        <v>0</v>
      </c>
      <c r="T27" s="5">
        <f>(((INDEX(Output!$C$5:$BW$192,MATCH($C27,Output!$C$5:$C$192,0),21))+(INDEX(Output!$C$5:$BW$192,MATCH($C27,Output!$C$5:$C$192,0),22))+(INDEX(Output!$C$5:$BW$192,MATCH($C27,Output!$C$5:$C$192,0),23))+(INDEX(Output!$C$5:$BW$192,MATCH($C27,Output!$C$5:$C$192,0),24)))*3.4121416)/$AP27</f>
        <v>10.805578481479031</v>
      </c>
      <c r="U27" s="51">
        <v>10.659000000000001</v>
      </c>
      <c r="V27" s="5">
        <f>(((INDEX(Output!$C$5:$BW$192,MATCH($C27,Output!$C$5:$C$192,0),15))*3.4121416)+((INDEX(Output!$C$5:$BW$192,MATCH($C27,Output!$C$5:$C$192,0),30))*99.976))/$AP27</f>
        <v>10.200432360586408</v>
      </c>
      <c r="W27" s="51">
        <v>7.1919149999999998</v>
      </c>
      <c r="X27" s="5">
        <f>(((INDEX(Output!$C$5:$BW$192,MATCH($C27,Output!$C$5:C$192,0),17))*3.4121416)+((INDEX(Output!$C$5:$BW$192,MATCH($C27,Output!$C$5:C$192,0),32))*99.976))/$AP27</f>
        <v>0</v>
      </c>
      <c r="Y27" s="51">
        <v>0</v>
      </c>
      <c r="Z27" s="5">
        <f>(((INDEX(Output!$C$5:$BW$192,MATCH($C27,Output!$C$5:C$192,0),16))*3.4121416)+((INDEX(Output!$C$5:$BW$192,MATCH($C27,Output!$C$5:C$192,0),31))*99.976))/$AP27</f>
        <v>0</v>
      </c>
      <c r="AA27" s="51">
        <v>0</v>
      </c>
      <c r="AB27" s="5">
        <f>(((INDEX(Output!$C$5:$BW$192,MATCH($C27,Output!$C$5:C$192,0),18))*3.4121416)+((INDEX(Output!$C$5:$BW$192,MATCH($C27,Output!$C$5:C$192,0),33))*99.976))/$AP27</f>
        <v>2.4638368870378744</v>
      </c>
      <c r="AC27" s="51">
        <v>3.0649999999999999</v>
      </c>
      <c r="AD27" s="7">
        <f>INDEX(Output!$C$5:$CA$192,MATCH($C27,Output!$C$5:$C$192,0),74)+INDEX(Output!$C$5:$CA$192,MATCH($C27,Output!$C$5:$C$192,0),77)</f>
        <v>0</v>
      </c>
      <c r="AE27" s="51">
        <v>0</v>
      </c>
      <c r="AF27" s="7">
        <f>INDEX(Output!$C$5:$CA$192,MATCH($C27,Output!$C$5:$C$192,0),72)+INDEX(Output!$C$5:$CA$192,MATCH($C27,Output!$C$5:$C$192,0),75)</f>
        <v>0</v>
      </c>
      <c r="AG27" s="51">
        <v>0</v>
      </c>
      <c r="AH27" s="29">
        <f>IF($D$26=0,"",(D27-D$26)/D$26)</f>
        <v>-3.2319931808498433E-4</v>
      </c>
      <c r="AI27" s="104">
        <f>IF($E$26=0,"",(E27-E$26)/E$26)</f>
        <v>-1.0928361574040215E-4</v>
      </c>
      <c r="AJ27" s="29">
        <f>IF($J$26=0,"",(J27-J$26)/J$26)</f>
        <v>-1.0638540455160945E-3</v>
      </c>
      <c r="AK27" s="104">
        <f>IF($K$26=0,"",(K27-K$26)/K$26)</f>
        <v>-2.7251217559469214E-4</v>
      </c>
      <c r="AL27" s="5" t="str">
        <f t="shared" si="3"/>
        <v>No</v>
      </c>
      <c r="AM27" s="5" t="str">
        <f>IF(AND(AH27&lt;0,AI27&lt;0), "No", "Yes")</f>
        <v>No</v>
      </c>
      <c r="AN27" s="53" t="str">
        <f>IF((AL27=AM27),(IF(AND(AI27&gt;(-0.5%*D$26),AI27&lt;(0.5%*D$26),AE27&lt;=AD27,AG27&lt;=AF27,(COUNTBLANK(D27:AK27)=0)),"Pass","Fail")),IF(COUNTA(D27:AK27)=0,"","Fail"))</f>
        <v>Pass</v>
      </c>
      <c r="AO27" s="57"/>
      <c r="AP27" s="25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AQ27" s="12"/>
    </row>
    <row r="28" spans="1:43" s="6" customFormat="1" ht="25.5" customHeight="1" x14ac:dyDescent="0.25">
      <c r="A28" s="60"/>
      <c r="B28" s="28" t="str">
        <f t="shared" si="1"/>
        <v>CBECC 2022.2.0</v>
      </c>
      <c r="C28" s="43" t="s">
        <v>52</v>
      </c>
      <c r="D28" s="5">
        <f>INDEX(Output!$C$5:$BW$192,MATCH($C28,Output!$C$5:$C$192,0),61)</f>
        <v>279.86799999999999</v>
      </c>
      <c r="E28" s="51">
        <v>242.82980183716501</v>
      </c>
      <c r="F28" s="5">
        <f>(INDEX(Output!$C$5:$BW$192,MATCH($C28,Output!$C$5:$C$192,0),20))/$AP28</f>
        <v>8.8197743770126742</v>
      </c>
      <c r="G28" s="51">
        <v>7.3279541393627703</v>
      </c>
      <c r="H28" s="5">
        <f>(INDEX(Output!$C$5:$BW$192,MATCH($C28,Output!$C$5:$C$192,0),35))/$AP28</f>
        <v>2.7304574748301315E-2</v>
      </c>
      <c r="I28" s="51">
        <v>3.2837075275820998E-2</v>
      </c>
      <c r="J28" s="5">
        <f t="shared" si="0"/>
        <v>32.824093436792587</v>
      </c>
      <c r="K28" s="51">
        <v>28.287722387332</v>
      </c>
      <c r="L28" s="5">
        <f>(((INDEX(Output!$C$5:$BW$192,MATCH($C28,Output!$C$5:$C$192,0),13))*3.4121416)+((INDEX(Output!$C$5:$BW$192,MATCH($C28,Output!$C$5:$C$192,0),28))*99.976))/$AP28</f>
        <v>0.89411058962427381</v>
      </c>
      <c r="M28" s="51">
        <v>1.3079428408582014</v>
      </c>
      <c r="N28" s="5">
        <f>(((INDEX(Output!$C$5:$BW$192,MATCH($C28,Output!$C$5:$C$192,0),14))*3.4121416)+((INDEX(Output!$C$5:$BW$192,MATCH($C28,Output!$C$5:$C$192,0),29))*99.976))/$AP28</f>
        <v>13.112069293634761</v>
      </c>
      <c r="O28" s="51">
        <v>12.902617758417131</v>
      </c>
      <c r="P28" s="5">
        <f>(((INDEX(Output!$C$5:$BW$192,MATCH($C28,Output!$C$5:$C$192,0),19))*3.4121416)+((INDEX(Output!$C$5:$BW$192,MATCH($C28,Output!$C$5:$C$192,0),34))*99.976))/$AP28</f>
        <v>6.7817896175352468</v>
      </c>
      <c r="Q28" s="51">
        <v>4.9095794487644016</v>
      </c>
      <c r="R28" s="5">
        <f>(((INDEX(Output!$C$5:$BW$192,MATCH($C28,Output!$C$5:$C$192,0),36))+(INDEX(Output!$C$5:$BW$192,MATCH($C28,Output!$C$5:$C$192,0),37)))*99.976)/$AP28</f>
        <v>0</v>
      </c>
      <c r="S28" s="51">
        <v>0</v>
      </c>
      <c r="T28" s="5">
        <f>(((INDEX(Output!$C$5:$BW$192,MATCH($C28,Output!$C$5:$C$192,0),21))+(INDEX(Output!$C$5:$BW$192,MATCH($C28,Output!$C$5:$C$192,0),22))+(INDEX(Output!$C$5:$BW$192,MATCH($C28,Output!$C$5:$C$192,0),23))+(INDEX(Output!$C$5:$BW$192,MATCH($C28,Output!$C$5:$C$192,0),24)))*3.4121416)/$AP28</f>
        <v>10.805578481479031</v>
      </c>
      <c r="U28" s="51">
        <v>10.659487847575623</v>
      </c>
      <c r="V28" s="5">
        <f>(((INDEX(Output!$C$5:$BW$192,MATCH($C28,Output!$C$5:$C$192,0),15))*3.4121416)+((INDEX(Output!$C$5:$BW$192,MATCH($C28,Output!$C$5:$C$192,0),30))*99.976))/$AP28</f>
        <v>10.200432360586408</v>
      </c>
      <c r="W28" s="51">
        <v>7.1919000000000004</v>
      </c>
      <c r="X28" s="5">
        <f>(((INDEX(Output!$C$5:$BW$192,MATCH($C28,Output!$C$5:C$192,0),17))*3.4121416)+((INDEX(Output!$C$5:$BW$192,MATCH($C28,Output!$C$5:C$192,0),32))*99.976))/$AP28</f>
        <v>0</v>
      </c>
      <c r="Y28" s="51">
        <v>0</v>
      </c>
      <c r="Z28" s="5">
        <f>(((INDEX(Output!$C$5:$BW$192,MATCH($C28,Output!$C$5:C$192,0),16))*3.4121416)+((INDEX(Output!$C$5:$BW$192,MATCH($C28,Output!$C$5:C$192,0),31))*99.976))/$AP28</f>
        <v>0</v>
      </c>
      <c r="AA28" s="51">
        <v>0</v>
      </c>
      <c r="AB28" s="5">
        <f>(((INDEX(Output!$C$5:$BW$192,MATCH($C28,Output!$C$5:C$192,0),18))*3.4121416)+((INDEX(Output!$C$5:$BW$192,MATCH($C28,Output!$C$5:C$192,0),33))*99.976))/$AP28</f>
        <v>1.8356915754118985</v>
      </c>
      <c r="AC28" s="51">
        <v>1.9757765745226561</v>
      </c>
      <c r="AD28" s="7">
        <f>INDEX(Output!$C$5:$CA$192,MATCH($C28,Output!$C$5:$C$192,0),74)+INDEX(Output!$C$5:$CA$192,MATCH($C28,Output!$C$5:$C$192,0),77)</f>
        <v>0</v>
      </c>
      <c r="AE28" s="51">
        <v>0</v>
      </c>
      <c r="AF28" s="7">
        <f>INDEX(Output!$C$5:$CA$192,MATCH($C28,Output!$C$5:$C$192,0),72)+INDEX(Output!$C$5:$CA$192,MATCH($C28,Output!$C$5:$C$192,0),75)</f>
        <v>0</v>
      </c>
      <c r="AG28" s="51">
        <v>0</v>
      </c>
      <c r="AH28" s="29">
        <f>IF($D$26=0,"",(D28-D$26)/D$26)</f>
        <v>-6.009376331865348E-3</v>
      </c>
      <c r="AI28" s="104">
        <f>IF($E$26=0,"",(E28-E$26)/E$26)</f>
        <v>-1.1467858812756648E-2</v>
      </c>
      <c r="AJ28" s="29">
        <f>IF($J$26=0,"",(J28-J$26)/J$26)</f>
        <v>-1.9821255049797062E-2</v>
      </c>
      <c r="AK28" s="104">
        <f>IF($K$26=0,"",(K28-K$26)/K$26)</f>
        <v>-3.7439971458079979E-2</v>
      </c>
      <c r="AL28" s="5" t="str">
        <f t="shared" si="3"/>
        <v>No</v>
      </c>
      <c r="AM28" s="5" t="str">
        <f>IF(AND(AH28&lt;0,AI28&lt;0), "No", "Yes")</f>
        <v>No</v>
      </c>
      <c r="AN28" s="53" t="str">
        <f>IF((AL28=AM28),(IF(AND(AI28&gt;(-0.5%*D$26),AI28&lt;(0.5%*D$26),AE28&lt;=AD28,AG28&lt;=AF28,(COUNTBLANK(D28:AK28)=0)),"Pass","Fail")),IF(COUNTA(D28:AK28)=0,"","Fail"))</f>
        <v>Pass</v>
      </c>
      <c r="AO28" s="58"/>
      <c r="AP28" s="25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AQ28" s="11"/>
    </row>
    <row r="29" spans="1:43" s="6" customFormat="1" ht="25.5" customHeight="1" x14ac:dyDescent="0.25">
      <c r="A29" s="60"/>
      <c r="B29" s="28" t="str">
        <f t="shared" si="1"/>
        <v>CBECC 2022.2.0</v>
      </c>
      <c r="C29" s="43" t="s">
        <v>53</v>
      </c>
      <c r="D29" s="5">
        <f>INDEX(Output!$C$5:$BW$192,MATCH($C29,Output!$C$5:$C$192,0),61)</f>
        <v>288.334</v>
      </c>
      <c r="E29" s="51">
        <v>253.07016625590001</v>
      </c>
      <c r="F29" s="5">
        <f>(INDEX(Output!$C$5:$BW$192,MATCH($C29,Output!$C$5:$C$192,0),20))/$AP29</f>
        <v>9.299436960318527</v>
      </c>
      <c r="G29" s="51">
        <v>7.8858745934777197</v>
      </c>
      <c r="H29" s="5">
        <f>(INDEX(Output!$C$5:$BW$192,MATCH($C29,Output!$C$5:$C$192,0),35))/$AP29</f>
        <v>8.9432522767891685E-3</v>
      </c>
      <c r="I29" s="51">
        <v>1.30794398078411E-2</v>
      </c>
      <c r="J29" s="5">
        <f t="shared" si="0"/>
        <v>32.625134081167282</v>
      </c>
      <c r="K29" s="51">
        <v>28.215662256238101</v>
      </c>
      <c r="L29" s="5">
        <f>(((INDEX(Output!$C$5:$BW$192,MATCH($C29,Output!$C$5:$C$192,0),13))*3.4121416)+((INDEX(Output!$C$5:$BW$192,MATCH($C29,Output!$C$5:$C$192,0),28))*99.976))/$AP29</f>
        <v>0.89411058962427381</v>
      </c>
      <c r="M29" s="51">
        <v>1.3079428408582014</v>
      </c>
      <c r="N29" s="5">
        <f>(((INDEX(Output!$C$5:$BW$192,MATCH($C29,Output!$C$5:$C$192,0),14))*3.4121416)+((INDEX(Output!$C$5:$BW$192,MATCH($C29,Output!$C$5:$C$192,0),29))*99.976))/$AP29</f>
        <v>13.112069293634761</v>
      </c>
      <c r="O29" s="51">
        <v>12.902617758417131</v>
      </c>
      <c r="P29" s="5">
        <f>(((INDEX(Output!$C$5:$BW$192,MATCH($C29,Output!$C$5:$C$192,0),19))*3.4121416)+((INDEX(Output!$C$5:$BW$192,MATCH($C29,Output!$C$5:$C$192,0),34))*99.976))/$AP29</f>
        <v>6.7817896175352468</v>
      </c>
      <c r="Q29" s="51">
        <v>4.9095794487644016</v>
      </c>
      <c r="R29" s="5">
        <f>(((INDEX(Output!$C$5:$BW$192,MATCH($C29,Output!$C$5:$C$192,0),36))+(INDEX(Output!$C$5:$BW$192,MATCH($C29,Output!$C$5:$C$192,0),37)))*99.976)/$AP29</f>
        <v>0</v>
      </c>
      <c r="S29" s="51">
        <v>0</v>
      </c>
      <c r="T29" s="5">
        <f>(((INDEX(Output!$C$5:$BW$192,MATCH($C29,Output!$C$5:$C$192,0),21))+(INDEX(Output!$C$5:$BW$192,MATCH($C29,Output!$C$5:$C$192,0),22))+(INDEX(Output!$C$5:$BW$192,MATCH($C29,Output!$C$5:$C$192,0),23))+(INDEX(Output!$C$5:$BW$192,MATCH($C29,Output!$C$5:$C$192,0),24)))*3.4121416)/$AP29</f>
        <v>10.805578481479031</v>
      </c>
      <c r="U29" s="51">
        <v>10.659487847575623</v>
      </c>
      <c r="V29" s="5">
        <f>(((INDEX(Output!$C$5:$BW$192,MATCH($C29,Output!$C$5:$C$192,0),15))*3.4121416)+((INDEX(Output!$C$5:$BW$192,MATCH($C29,Output!$C$5:$C$192,0),30))*99.976))/$AP29</f>
        <v>10.200432360586408</v>
      </c>
      <c r="W29" s="51">
        <v>7.1919149999999998</v>
      </c>
      <c r="X29" s="5">
        <f>(((INDEX(Output!$C$5:$BW$192,MATCH($C29,Output!$C$5:C$192,0),17))*3.4121416)+((INDEX(Output!$C$5:$BW$192,MATCH($C29,Output!$C$5:C$192,0),32))*99.976))/$AP29</f>
        <v>0</v>
      </c>
      <c r="Y29" s="51">
        <v>0</v>
      </c>
      <c r="Z29" s="5">
        <f>(((INDEX(Output!$C$5:$BW$192,MATCH($C29,Output!$C$5:C$192,0),16))*3.4121416)+((INDEX(Output!$C$5:$BW$192,MATCH($C29,Output!$C$5:C$192,0),31))*99.976))/$AP29</f>
        <v>0</v>
      </c>
      <c r="AA29" s="51">
        <v>0</v>
      </c>
      <c r="AB29" s="5">
        <f>(((INDEX(Output!$C$5:$BW$192,MATCH($C29,Output!$C$5:C$192,0),18))*3.4121416)+((INDEX(Output!$C$5:$BW$192,MATCH($C29,Output!$C$5:C$192,0),33))*99.976))/$AP29</f>
        <v>1.6367322197865903</v>
      </c>
      <c r="AC29" s="51">
        <v>1.9036762610430322</v>
      </c>
      <c r="AD29" s="7">
        <f>INDEX(Output!$C$5:$CA$192,MATCH($C29,Output!$C$5:$C$192,0),74)+INDEX(Output!$C$5:$CA$192,MATCH($C29,Output!$C$5:$C$192,0),77)</f>
        <v>0</v>
      </c>
      <c r="AE29" s="51">
        <v>0</v>
      </c>
      <c r="AF29" s="7">
        <f>INDEX(Output!$C$5:$CA$192,MATCH($C29,Output!$C$5:$C$192,0),72)+INDEX(Output!$C$5:$CA$192,MATCH($C29,Output!$C$5:$C$192,0),75)</f>
        <v>0</v>
      </c>
      <c r="AG29" s="51">
        <v>0</v>
      </c>
      <c r="AH29" s="29">
        <f>IF($D$26=0,"",(D29-D$26)/D$26)</f>
        <v>2.405881517260975E-2</v>
      </c>
      <c r="AI29" s="104">
        <f>IF($E$26=0,"",(E29-E$26)/E$26)</f>
        <v>3.021948470440327E-2</v>
      </c>
      <c r="AJ29" s="29">
        <f>IF($J$26=0,"",(J29-J$26)/J$26)</f>
        <v>-2.5762492448125923E-2</v>
      </c>
      <c r="AK29" s="104">
        <f>IF($K$26=0,"",(K29-K$26)/K$26)</f>
        <v>-3.9891996435302605E-2</v>
      </c>
      <c r="AL29" s="5" t="str">
        <f t="shared" si="3"/>
        <v>Yes</v>
      </c>
      <c r="AM29" s="5" t="str">
        <f>IF(AND(AH29&lt;0,AI29&lt;0), "No", "Yes")</f>
        <v>Yes</v>
      </c>
      <c r="AN29" s="53" t="str">
        <f>IF((AL29=AM29),(IF(AND(AI29&gt;(-0.5%*D$26),AI29&lt;(0.5%*D$26),AE29&lt;=AD29,AG29&lt;=AF29,(COUNTBLANK(D29:AK29)=0)),"Pass","Fail")),IF(COUNTA(D29:AK29)=0,"","Fail"))</f>
        <v>Pass</v>
      </c>
      <c r="AO29" s="58"/>
      <c r="AP29" s="25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AQ29" s="11"/>
    </row>
    <row r="30" spans="1:43" s="6" customFormat="1" ht="25.5" customHeight="1" x14ac:dyDescent="0.25">
      <c r="A30" s="60"/>
      <c r="B30" s="28" t="str">
        <f t="shared" si="1"/>
        <v>CBECC 2022.2.0</v>
      </c>
      <c r="C30" s="43" t="s">
        <v>54</v>
      </c>
      <c r="D30" s="5">
        <f>INDEX(Output!$C$5:$BW$192,MATCH($C30,Output!$C$5:$C$192,0),61)</f>
        <v>288.88099999999997</v>
      </c>
      <c r="E30" s="51">
        <v>252.42591869789899</v>
      </c>
      <c r="F30" s="5">
        <f>(INDEX(Output!$C$5:$BW$192,MATCH($C30,Output!$C$5:$C$192,0),20))/$AP30</f>
        <v>9.3198334086495596</v>
      </c>
      <c r="G30" s="51">
        <v>7.8629479215933999</v>
      </c>
      <c r="H30" s="5">
        <f>(INDEX(Output!$C$5:$BW$192,MATCH($C30,Output!$C$5:$C$192,0),35))/$AP30</f>
        <v>8.9432522767891685E-3</v>
      </c>
      <c r="I30" s="51">
        <v>1.30794398078411E-2</v>
      </c>
      <c r="J30" s="5">
        <f t="shared" si="0"/>
        <v>32.694687977015931</v>
      </c>
      <c r="K30" s="51">
        <v>28.137433212555202</v>
      </c>
      <c r="L30" s="5">
        <f>(((INDEX(Output!$C$5:$BW$192,MATCH($C30,Output!$C$5:$C$192,0),13))*3.4121416)+((INDEX(Output!$C$5:$BW$192,MATCH($C30,Output!$C$5:$C$192,0),28))*99.976))/$AP30</f>
        <v>0.89411058962427381</v>
      </c>
      <c r="M30" s="51">
        <v>1.3079428408582014</v>
      </c>
      <c r="N30" s="5">
        <f>(((INDEX(Output!$C$5:$BW$192,MATCH($C30,Output!$C$5:$C$192,0),14))*3.4121416)+((INDEX(Output!$C$5:$BW$192,MATCH($C30,Output!$C$5:$C$192,0),29))*99.976))/$AP30</f>
        <v>13.112069293634761</v>
      </c>
      <c r="O30" s="51">
        <v>12.902617758417131</v>
      </c>
      <c r="P30" s="5">
        <f>(((INDEX(Output!$C$5:$BW$192,MATCH($C30,Output!$C$5:$C$192,0),19))*3.4121416)+((INDEX(Output!$C$5:$BW$192,MATCH($C30,Output!$C$5:$C$192,0),34))*99.976))/$AP30</f>
        <v>6.7817896175352468</v>
      </c>
      <c r="Q30" s="51">
        <v>4.9095794487644016</v>
      </c>
      <c r="R30" s="5">
        <f>(((INDEX(Output!$C$5:$BW$192,MATCH($C30,Output!$C$5:$C$192,0),36))+(INDEX(Output!$C$5:$BW$192,MATCH($C30,Output!$C$5:$C$192,0),37)))*99.976)/$AP30</f>
        <v>0</v>
      </c>
      <c r="S30" s="51">
        <v>0</v>
      </c>
      <c r="T30" s="5">
        <f>(((INDEX(Output!$C$5:$BW$192,MATCH($C30,Output!$C$5:$C$192,0),21))+(INDEX(Output!$C$5:$BW$192,MATCH($C30,Output!$C$5:$C$192,0),22))+(INDEX(Output!$C$5:$BW$192,MATCH($C30,Output!$C$5:$C$192,0),23))+(INDEX(Output!$C$5:$BW$192,MATCH($C30,Output!$C$5:$C$192,0),24)))*3.4121416)/$AP30</f>
        <v>10.805578481479031</v>
      </c>
      <c r="U30" s="51">
        <v>10.659487847575623</v>
      </c>
      <c r="V30" s="5">
        <f>(((INDEX(Output!$C$5:$BW$192,MATCH($C30,Output!$C$5:$C$192,0),15))*3.4121416)+((INDEX(Output!$C$5:$BW$192,MATCH($C30,Output!$C$5:$C$192,0),30))*99.976))/$AP30</f>
        <v>10.200432360586408</v>
      </c>
      <c r="W30" s="51">
        <v>7.1919000000000004</v>
      </c>
      <c r="X30" s="5">
        <f>(((INDEX(Output!$C$5:$BW$192,MATCH($C30,Output!$C$5:C$192,0),17))*3.4121416)+((INDEX(Output!$C$5:$BW$192,MATCH($C30,Output!$C$5:C$192,0),32))*99.976))/$AP30</f>
        <v>0</v>
      </c>
      <c r="Y30" s="51">
        <v>0</v>
      </c>
      <c r="Z30" s="5">
        <f>(((INDEX(Output!$C$5:$BW$192,MATCH($C30,Output!$C$5:C$192,0),16))*3.4121416)+((INDEX(Output!$C$5:$BW$192,MATCH($C30,Output!$C$5:C$192,0),31))*99.976))/$AP30</f>
        <v>0</v>
      </c>
      <c r="AA30" s="51">
        <v>0</v>
      </c>
      <c r="AB30" s="5">
        <f>(((INDEX(Output!$C$5:$BW$192,MATCH($C30,Output!$C$5:C$192,0),18))*3.4121416)+((INDEX(Output!$C$5:$BW$192,MATCH($C30,Output!$C$5:C$192,0),33))*99.976))/$AP30</f>
        <v>1.7062861156352416</v>
      </c>
      <c r="AC30" s="51">
        <v>1.8254284900052926</v>
      </c>
      <c r="AD30" s="7">
        <f>INDEX(Output!$C$5:$CA$192,MATCH($C30,Output!$C$5:$C$192,0),74)+INDEX(Output!$C$5:$CA$192,MATCH($C30,Output!$C$5:$C$192,0),77)</f>
        <v>0</v>
      </c>
      <c r="AE30" s="51">
        <v>0</v>
      </c>
      <c r="AF30" s="7">
        <f>INDEX(Output!$C$5:$CA$192,MATCH($C30,Output!$C$5:$C$192,0),72)+INDEX(Output!$C$5:$CA$192,MATCH($C30,Output!$C$5:$C$192,0),75)</f>
        <v>0</v>
      </c>
      <c r="AG30" s="51">
        <v>0</v>
      </c>
      <c r="AH30" s="29">
        <f>IF($D$26=0,"",(D30-D$26)/D$26)</f>
        <v>2.6001562721977445E-2</v>
      </c>
      <c r="AI30" s="104">
        <f>IF($E$26=0,"",(E30-E$26)/E$26)</f>
        <v>2.7596827134586308E-2</v>
      </c>
      <c r="AJ30" s="29">
        <f>IF($J$26=0,"",(J30-J$26)/J$26)</f>
        <v>-2.3685504382313614E-2</v>
      </c>
      <c r="AK30" s="104">
        <f>IF($K$26=0,"",(K30-K$26)/K$26)</f>
        <v>-4.2553933988604534E-2</v>
      </c>
      <c r="AL30" s="5" t="str">
        <f t="shared" si="3"/>
        <v>Yes</v>
      </c>
      <c r="AM30" s="5" t="str">
        <f>IF(AND(AH30&lt;0,AI30&lt;0), "No", "Yes")</f>
        <v>Yes</v>
      </c>
      <c r="AN30" s="53" t="str">
        <f>IF((AL30=AM30),(IF(AND(AI30&gt;(-0.5%*D$26),AI30&lt;(0.5%*D$26),AE30&lt;=AD30,AG30&lt;=AF30,(COUNTBLANK(D30:AK30)=0)),"Pass","Fail")),IF(COUNTA(D30:AK30)=0,"","Fail"))</f>
        <v>Pass</v>
      </c>
      <c r="AO30" s="58"/>
      <c r="AP30" s="2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AQ30" s="11"/>
    </row>
    <row r="31" spans="1:43" s="3" customFormat="1" ht="26.25" customHeight="1" x14ac:dyDescent="0.25">
      <c r="A31" s="60" t="s">
        <v>35</v>
      </c>
      <c r="B31" s="28" t="str">
        <f>B29</f>
        <v>CBECC 2022.2.0</v>
      </c>
      <c r="C31" s="41" t="s">
        <v>46</v>
      </c>
      <c r="D31" s="32">
        <f>INDEX(Output!$C$5:$BW$192,MATCH($C31,Output!$C$5:$C$192,0),61)</f>
        <v>281.56</v>
      </c>
      <c r="E31" s="51">
        <v>245.646845175436</v>
      </c>
      <c r="F31" s="32">
        <f>(INDEX(Output!$C$5:$BW$192,MATCH($C31,Output!$C$5:$C$192,0),20))/$AP31</f>
        <v>8.8197743770126742</v>
      </c>
      <c r="G31" s="51">
        <v>7.3279541393627703</v>
      </c>
      <c r="H31" s="32">
        <f>(INDEX(Output!$C$5:$BW$192,MATCH($C31,Output!$C$5:$C$192,0),35))/$AP31</f>
        <v>3.3943883304631751E-2</v>
      </c>
      <c r="I31" s="51">
        <v>4.3839937304075698E-2</v>
      </c>
      <c r="J31" s="32">
        <f t="shared" si="0"/>
        <v>33.487864949020278</v>
      </c>
      <c r="K31" s="51">
        <v>29.388008590157298</v>
      </c>
      <c r="L31" s="32">
        <f>(((INDEX(Output!$C$5:$BW$192,MATCH($C31,Output!$C$5:$C$192,0),13))*3.4121416)+((INDEX(Output!$C$5:$BW$192,MATCH($C31,Output!$C$5:$C$192,0),28))*99.976))/$AP31</f>
        <v>0.89411058962427381</v>
      </c>
      <c r="M31" s="51">
        <v>1.3079428408582014</v>
      </c>
      <c r="N31" s="32">
        <f>(((INDEX(Output!$C$5:$BW$192,MATCH($C31,Output!$C$5:$C$192,0),14))*3.4121416)+((INDEX(Output!$C$5:$BW$192,MATCH($C31,Output!$C$5:$C$192,0),29))*99.976))/$AP31</f>
        <v>13.112069293634761</v>
      </c>
      <c r="O31" s="51">
        <v>12.902617758417131</v>
      </c>
      <c r="P31" s="32">
        <f>(((INDEX(Output!$C$5:$BW$192,MATCH($C31,Output!$C$5:$C$192,0),19))*3.4121416)+((INDEX(Output!$C$5:$BW$192,MATCH($C31,Output!$C$5:$C$192,0),34))*99.976))/$AP31</f>
        <v>6.7817896175352468</v>
      </c>
      <c r="Q31" s="51">
        <v>4.9095794487644016</v>
      </c>
      <c r="R31" s="32">
        <f>(((INDEX(Output!$C$5:$BW$192,MATCH($C31,Output!$C$5:$C$192,0),36))+(INDEX(Output!$C$5:$BW$192,MATCH($C31,Output!$C$5:$C$192,0),37)))*99.976)/$AP31</f>
        <v>0</v>
      </c>
      <c r="S31" s="51">
        <v>0</v>
      </c>
      <c r="T31" s="32">
        <f>(((INDEX(Output!$C$5:$BW$192,MATCH($C31,Output!$C$5:$C$192,0),21))+(INDEX(Output!$C$5:$BW$192,MATCH($C31,Output!$C$5:$C$192,0),22))+(INDEX(Output!$C$5:$BW$192,MATCH($C31,Output!$C$5:$C$192,0),23))+(INDEX(Output!$C$5:$BW$192,MATCH($C31,Output!$C$5:$C$192,0),24)))*3.4121416)/$AP31</f>
        <v>10.805578481479031</v>
      </c>
      <c r="U31" s="51">
        <v>10.659487847575623</v>
      </c>
      <c r="V31" s="32">
        <f>(((INDEX(Output!$C$5:$BW$192,MATCH($C31,Output!$C$5:$C$192,0),15))*3.4121416)+((INDEX(Output!$C$5:$BW$192,MATCH($C31,Output!$C$5:$C$192,0),30))*99.976))/$AP31</f>
        <v>10.200432360586408</v>
      </c>
      <c r="W31" s="51">
        <v>7.1919000000000004</v>
      </c>
      <c r="X31" s="32">
        <f>(((INDEX(Output!$C$5:$BW$192,MATCH($C31,Output!$C$5:C$192,0),17))*3.4121416)+((INDEX(Output!$C$5:$BW$192,MATCH($C31,Output!$C$5:C$192,0),32))*99.976))/$AP31</f>
        <v>0</v>
      </c>
      <c r="Y31" s="51">
        <v>0</v>
      </c>
      <c r="Z31" s="32">
        <f>(((INDEX(Output!$C$5:$BW$192,MATCH($C31,Output!$C$5:C$192,0),16))*3.4121416)+((INDEX(Output!$C$5:$BW$192,MATCH($C31,Output!$C$5:C$192,0),31))*99.976))/$AP31</f>
        <v>0</v>
      </c>
      <c r="AA31" s="51">
        <v>0</v>
      </c>
      <c r="AB31" s="32">
        <f>(((INDEX(Output!$C$5:$BW$192,MATCH($C31,Output!$C$5:C$192,0),18))*3.4121416)+((INDEX(Output!$C$5:$BW$192,MATCH($C31,Output!$C$5:C$192,0),33))*99.976))/$AP31</f>
        <v>2.4994630876395894</v>
      </c>
      <c r="AC31" s="51">
        <v>3.0760493425070226</v>
      </c>
      <c r="AD31" s="33">
        <f>INDEX(Output!$C$5:$CA$192,MATCH($C31,Output!$C$5:$C$192,0),74)+INDEX(Output!$C$5:$CA$192,MATCH($C31,Output!$C$5:$C$192,0),77)</f>
        <v>0</v>
      </c>
      <c r="AE31" s="51">
        <v>0</v>
      </c>
      <c r="AF31" s="33">
        <f>INDEX(Output!$C$5:$CA$192,MATCH($C31,Output!$C$5:$C$192,0),72)+INDEX(Output!$C$5:$CA$192,MATCH($C31,Output!$C$5:$C$192,0),75)</f>
        <v>0</v>
      </c>
      <c r="AG31" s="51">
        <v>0</v>
      </c>
      <c r="AH31" s="34"/>
      <c r="AI31" s="32"/>
      <c r="AJ31" s="34"/>
      <c r="AK31" s="71"/>
      <c r="AL31" s="32"/>
      <c r="AM31" s="32"/>
      <c r="AN31" s="54"/>
      <c r="AO31" s="56"/>
      <c r="AP31" s="2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</row>
    <row r="32" spans="1:43" s="6" customFormat="1" ht="25.5" customHeight="1" x14ac:dyDescent="0.25">
      <c r="A32" s="60" t="s">
        <v>35</v>
      </c>
      <c r="B32" s="28" t="str">
        <f t="shared" si="1"/>
        <v>CBECC 2022.2.0</v>
      </c>
      <c r="C32" s="43" t="s">
        <v>55</v>
      </c>
      <c r="D32" s="5">
        <f>INDEX(Output!$C$5:$BW$192,MATCH($C32,Output!$C$5:$C$192,0),61)</f>
        <v>281.56200000000001</v>
      </c>
      <c r="E32" s="51">
        <v>245.646845175436</v>
      </c>
      <c r="F32" s="5">
        <f>(INDEX(Output!$C$5:$BW$192,MATCH($C32,Output!$C$5:$C$192,0),20))/$AP32</f>
        <v>8.8200186458549616</v>
      </c>
      <c r="G32" s="51">
        <v>7.3279541393627703</v>
      </c>
      <c r="H32" s="5">
        <f>(INDEX(Output!$C$5:$BW$192,MATCH($C32,Output!$C$5:$C$192,0),35))/$AP32</f>
        <v>3.3950234294531229E-2</v>
      </c>
      <c r="I32" s="51">
        <v>4.3839937304075698E-2</v>
      </c>
      <c r="J32" s="5">
        <f t="shared" si="0"/>
        <v>33.489301522631912</v>
      </c>
      <c r="K32" s="51">
        <v>29.388008590157298</v>
      </c>
      <c r="L32" s="5">
        <f>(((INDEX(Output!$C$5:$BW$192,MATCH($C32,Output!$C$5:$C$192,0),13))*3.4121416)+((INDEX(Output!$C$5:$BW$192,MATCH($C32,Output!$C$5:$C$192,0),28))*99.976))/$AP32</f>
        <v>0.89474146602016857</v>
      </c>
      <c r="M32" s="51">
        <v>1.3079428408582014</v>
      </c>
      <c r="N32" s="5">
        <f>(((INDEX(Output!$C$5:$BW$192,MATCH($C32,Output!$C$5:$C$192,0),14))*3.4121416)+((INDEX(Output!$C$5:$BW$192,MATCH($C32,Output!$C$5:$C$192,0),29))*99.976))/$AP32</f>
        <v>13.112874990850504</v>
      </c>
      <c r="O32" s="51">
        <v>12.902617758417131</v>
      </c>
      <c r="P32" s="5">
        <f>(((INDEX(Output!$C$5:$BW$192,MATCH($C32,Output!$C$5:$C$192,0),19))*3.4121416)+((INDEX(Output!$C$5:$BW$192,MATCH($C32,Output!$C$5:$C$192,0),34))*99.976))/$AP32</f>
        <v>6.7817896175352468</v>
      </c>
      <c r="Q32" s="51">
        <v>4.9095794487644016</v>
      </c>
      <c r="R32" s="5">
        <f>(((INDEX(Output!$C$5:$BW$192,MATCH($C32,Output!$C$5:$C$192,0),36))+(INDEX(Output!$C$5:$BW$192,MATCH($C32,Output!$C$5:$C$192,0),37)))*99.976)/$AP32</f>
        <v>0</v>
      </c>
      <c r="S32" s="51">
        <v>0</v>
      </c>
      <c r="T32" s="5">
        <f>(((INDEX(Output!$C$5:$BW$192,MATCH($C32,Output!$C$5:$C$192,0),21))+(INDEX(Output!$C$5:$BW$192,MATCH($C32,Output!$C$5:$C$192,0),22))+(INDEX(Output!$C$5:$BW$192,MATCH($C32,Output!$C$5:$C$192,0),23))+(INDEX(Output!$C$5:$BW$192,MATCH($C32,Output!$C$5:$C$192,0),24)))*3.4121416)/$AP32</f>
        <v>10.805578481479031</v>
      </c>
      <c r="U32" s="51">
        <v>10.659487847575623</v>
      </c>
      <c r="V32" s="5">
        <f>(((INDEX(Output!$C$5:$BW$192,MATCH($C32,Output!$C$5:$C$192,0),15))*3.4121416)+((INDEX(Output!$C$5:$BW$192,MATCH($C32,Output!$C$5:$C$192,0),30))*99.976))/$AP32</f>
        <v>10.200432360586408</v>
      </c>
      <c r="W32" s="51">
        <v>7.1919000000000004</v>
      </c>
      <c r="X32" s="5">
        <f>(((INDEX(Output!$C$5:$BW$192,MATCH($C32,Output!$C$5:C$192,0),17))*3.4121416)+((INDEX(Output!$C$5:$BW$192,MATCH($C32,Output!$C$5:C$192,0),32))*99.976))/$AP32</f>
        <v>0</v>
      </c>
      <c r="Y32" s="51">
        <v>0</v>
      </c>
      <c r="Z32" s="5">
        <f>(((INDEX(Output!$C$5:$BW$192,MATCH($C32,Output!$C$5:C$192,0),16))*3.4121416)+((INDEX(Output!$C$5:$BW$192,MATCH($C32,Output!$C$5:C$192,0),31))*99.976))/$AP32</f>
        <v>0</v>
      </c>
      <c r="AA32" s="51">
        <v>0</v>
      </c>
      <c r="AB32" s="5">
        <f>(((INDEX(Output!$C$5:$BW$192,MATCH($C32,Output!$C$5:C$192,0),18))*3.4121416)+((INDEX(Output!$C$5:$BW$192,MATCH($C32,Output!$C$5:C$192,0),33))*99.976))/$AP32</f>
        <v>2.4994630876395894</v>
      </c>
      <c r="AC32" s="51">
        <v>3.0760493425070226</v>
      </c>
      <c r="AD32" s="7">
        <f>INDEX(Output!$C$5:$CA$192,MATCH($C32,Output!$C$5:$C$192,0),74)+INDEX(Output!$C$5:$CA$192,MATCH($C32,Output!$C$5:$C$192,0),77)</f>
        <v>0</v>
      </c>
      <c r="AE32" s="51">
        <v>0</v>
      </c>
      <c r="AF32" s="7">
        <f>INDEX(Output!$C$5:$CA$192,MATCH($C32,Output!$C$5:$C$192,0),72)+INDEX(Output!$C$5:$CA$192,MATCH($C32,Output!$C$5:$C$192,0),75)</f>
        <v>0</v>
      </c>
      <c r="AG32" s="51">
        <v>0</v>
      </c>
      <c r="AH32" s="63">
        <f>IF($D$31=0,"",(D32-D$31)/D$31)</f>
        <v>7.1032817161867796E-6</v>
      </c>
      <c r="AI32" s="105">
        <f>IF($E$31=0,"",(E32-E$31)/E$31)</f>
        <v>0</v>
      </c>
      <c r="AJ32" s="29">
        <f>IF($J$31=0,"",(J32-$J$31)/$J$31)</f>
        <v>4.2898333883679163E-5</v>
      </c>
      <c r="AK32" s="104">
        <f>IF($K$31=0,"",(K32-$K$31)/$K$31)</f>
        <v>0</v>
      </c>
      <c r="AL32" s="5" t="str">
        <f t="shared" si="3"/>
        <v>Yes</v>
      </c>
      <c r="AM32" s="5" t="str">
        <f>IF(AND(AH32&lt;0,AI32&lt;0), "No", "Yes")</f>
        <v>Yes</v>
      </c>
      <c r="AN32" s="53" t="str">
        <f>IF((AL32=AM32),(IF(AND(AI32&gt;(-0.5%*D$31),AI32&lt;(0.5%*D$31),AE32&lt;=AD32,AG32&lt;=AF32,(COUNTBLANK(D32:AK32)=0)),"Pass","Fail")),IF(COUNTA(D32:AK32)=0,"","Fail"))</f>
        <v>Pass</v>
      </c>
      <c r="AO32" s="58"/>
      <c r="AP32" s="25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AQ32" s="11"/>
    </row>
    <row r="33" spans="1:43" s="6" customFormat="1" ht="25.5" customHeight="1" x14ac:dyDescent="0.25">
      <c r="A33" s="60" t="s">
        <v>35</v>
      </c>
      <c r="B33" s="28" t="str">
        <f t="shared" si="1"/>
        <v>CBECC 2022.2.0</v>
      </c>
      <c r="C33" s="43" t="s">
        <v>56</v>
      </c>
      <c r="D33" s="5">
        <f>INDEX(Output!$C$5:$BW$192,MATCH($C33,Output!$C$5:$C$192,0),61)</f>
        <v>281.459</v>
      </c>
      <c r="E33" s="51">
        <v>244.74672721089499</v>
      </c>
      <c r="F33" s="5">
        <f>(INDEX(Output!$C$5:$BW$192,MATCH($C33,Output!$C$5:$C$192,0),20))/$AP33</f>
        <v>8.8173724000635101</v>
      </c>
      <c r="G33" s="51">
        <v>7.2998427828362997</v>
      </c>
      <c r="H33" s="5">
        <f>(INDEX(Output!$C$5:$BW$192,MATCH($C33,Output!$C$5:$C$192,0),35))/$AP33</f>
        <v>3.3910418473238314E-2</v>
      </c>
      <c r="I33" s="51">
        <v>4.2853212962586401E-2</v>
      </c>
      <c r="J33" s="5">
        <f t="shared" si="0"/>
        <v>33.476291530733498</v>
      </c>
      <c r="K33" s="51">
        <v>29.193416235803099</v>
      </c>
      <c r="L33" s="5">
        <f>(((INDEX(Output!$C$5:$BW$192,MATCH($C33,Output!$C$5:$C$192,0),13))*3.4121416)+((INDEX(Output!$C$5:$BW$192,MATCH($C33,Output!$C$5:$C$192,0),28))*99.976))/$AP33</f>
        <v>0.89076083947058804</v>
      </c>
      <c r="M33" s="51">
        <v>1.2092578268126857</v>
      </c>
      <c r="N33" s="5">
        <f>(((INDEX(Output!$C$5:$BW$192,MATCH($C33,Output!$C$5:$C$192,0),14))*3.4121416)+((INDEX(Output!$C$5:$BW$192,MATCH($C33,Output!$C$5:$C$192,0),29))*99.976))/$AP33</f>
        <v>13.10430403943476</v>
      </c>
      <c r="O33" s="51">
        <v>12.825387778365835</v>
      </c>
      <c r="P33" s="5">
        <f>(((INDEX(Output!$C$5:$BW$192,MATCH($C33,Output!$C$5:$C$192,0),19))*3.4121416)+((INDEX(Output!$C$5:$BW$192,MATCH($C33,Output!$C$5:$C$192,0),34))*99.976))/$AP33</f>
        <v>6.7817896175352468</v>
      </c>
      <c r="Q33" s="51">
        <v>4.9095794487644016</v>
      </c>
      <c r="R33" s="5">
        <f>(((INDEX(Output!$C$5:$BW$192,MATCH($C33,Output!$C$5:$C$192,0),36))+(INDEX(Output!$C$5:$BW$192,MATCH($C33,Output!$C$5:$C$192,0),37)))*99.976)/$AP33</f>
        <v>0</v>
      </c>
      <c r="S33" s="51">
        <v>0</v>
      </c>
      <c r="T33" s="5">
        <f>(((INDEX(Output!$C$5:$BW$192,MATCH($C33,Output!$C$5:$C$192,0),21))+(INDEX(Output!$C$5:$BW$192,MATCH($C33,Output!$C$5:$C$192,0),22))+(INDEX(Output!$C$5:$BW$192,MATCH($C33,Output!$C$5:$C$192,0),23))+(INDEX(Output!$C$5:$BW$192,MATCH($C33,Output!$C$5:$C$192,0),24)))*3.4121416)/$AP33</f>
        <v>10.805578481479031</v>
      </c>
      <c r="U33" s="51">
        <v>10.659487847575623</v>
      </c>
      <c r="V33" s="5">
        <f>(((INDEX(Output!$C$5:$BW$192,MATCH($C33,Output!$C$5:$C$192,0),15))*3.4121416)+((INDEX(Output!$C$5:$BW$192,MATCH($C33,Output!$C$5:$C$192,0),30))*99.976))/$AP33</f>
        <v>10.199973946653314</v>
      </c>
      <c r="W33" s="51">
        <v>7.1766889999999997</v>
      </c>
      <c r="X33" s="5">
        <f>(((INDEX(Output!$C$5:$BW$192,MATCH($C33,Output!$C$5:C$192,0),17))*3.4121416)+((INDEX(Output!$C$5:$BW$192,MATCH($C33,Output!$C$5:C$192,0),32))*99.976))/$AP33</f>
        <v>0</v>
      </c>
      <c r="Y33" s="51">
        <v>0</v>
      </c>
      <c r="Z33" s="5">
        <f>(((INDEX(Output!$C$5:$BW$192,MATCH($C33,Output!$C$5:C$192,0),16))*3.4121416)+((INDEX(Output!$C$5:$BW$192,MATCH($C33,Output!$C$5:C$192,0),31))*99.976))/$AP33</f>
        <v>0</v>
      </c>
      <c r="AA33" s="51">
        <v>0</v>
      </c>
      <c r="AB33" s="5">
        <f>(((INDEX(Output!$C$5:$BW$192,MATCH($C33,Output!$C$5:C$192,0),18))*3.4121416)+((INDEX(Output!$C$5:$BW$192,MATCH($C33,Output!$C$5:C$192,0),33))*99.976))/$AP33</f>
        <v>2.4994630876395894</v>
      </c>
      <c r="AC33" s="51">
        <v>3.0760493425070226</v>
      </c>
      <c r="AD33" s="7">
        <f>INDEX(Output!$C$5:$CA$192,MATCH($C33,Output!$C$5:$C$192,0),74)+INDEX(Output!$C$5:$CA$192,MATCH($C33,Output!$C$5:$C$192,0),77)</f>
        <v>0</v>
      </c>
      <c r="AE33" s="51">
        <v>0</v>
      </c>
      <c r="AF33" s="7">
        <f>INDEX(Output!$C$5:$CA$192,MATCH($C33,Output!$C$5:$C$192,0),72)+INDEX(Output!$C$5:$CA$192,MATCH($C33,Output!$C$5:$C$192,0),75)</f>
        <v>0</v>
      </c>
      <c r="AG33" s="51">
        <v>0</v>
      </c>
      <c r="AH33" s="29">
        <f>IF($D$31=0,"",(D33-D$31)/D$31)</f>
        <v>-3.5871572666571633E-4</v>
      </c>
      <c r="AI33" s="104">
        <f>IF($E$31=0,"",(E33-E$31)/E$31)</f>
        <v>-3.6642765100368558E-3</v>
      </c>
      <c r="AJ33" s="29">
        <f>IF($J$31=0,"",(J33-$J$31)/$J$31)</f>
        <v>-3.456003631285041E-4</v>
      </c>
      <c r="AK33" s="104">
        <f>IF($K$31=0,"",(K33-$K$31)/$K$31)</f>
        <v>-6.6214882766630449E-3</v>
      </c>
      <c r="AL33" s="5" t="str">
        <f t="shared" si="3"/>
        <v>No</v>
      </c>
      <c r="AM33" s="5" t="str">
        <f>IF(AND(AH33&lt;0,AI33&lt;0), "No", "Yes")</f>
        <v>No</v>
      </c>
      <c r="AN33" s="53" t="str">
        <f>IF((AL33=AM33),(IF(AND(AI33&gt;(-0.5%*D$31),AI33&lt;(0.5%*D$31),AE33&lt;=AD33,AG33&lt;=AF33,(COUNTBLANK(D33:AK33)=0)),"Pass","Fail")),IF(COUNTA(D33:AK33)=0,"","Fail"))</f>
        <v>Pass</v>
      </c>
      <c r="AO33" s="58"/>
      <c r="AP33" s="25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AQ33" s="11"/>
    </row>
    <row r="34" spans="1:43" s="6" customFormat="1" ht="25.5" customHeight="1" x14ac:dyDescent="0.25">
      <c r="A34" s="60" t="s">
        <v>35</v>
      </c>
      <c r="B34" s="28" t="str">
        <f t="shared" si="1"/>
        <v>CBECC 2022.2.0</v>
      </c>
      <c r="C34" s="43" t="s">
        <v>57</v>
      </c>
      <c r="D34" s="5">
        <f>INDEX(Output!$C$5:$BW$192,MATCH($C34,Output!$C$5:$C$192,0),61)</f>
        <v>279.37700000000001</v>
      </c>
      <c r="E34" s="51">
        <v>240.43937757708699</v>
      </c>
      <c r="F34" s="5">
        <f>(INDEX(Output!$C$5:$BW$192,MATCH($C34,Output!$C$5:$C$192,0),20))/$AP34</f>
        <v>8.7678672480265121</v>
      </c>
      <c r="G34" s="51">
        <v>7.2331396787760198</v>
      </c>
      <c r="H34" s="5">
        <f>(INDEX(Output!$C$5:$BW$192,MATCH($C34,Output!$C$5:$C$192,0),35))/$AP34</f>
        <v>3.3032312696687306E-2</v>
      </c>
      <c r="I34" s="51">
        <v>4.0267652566869198E-2</v>
      </c>
      <c r="J34" s="5">
        <f t="shared" si="0"/>
        <v>33.219643074432796</v>
      </c>
      <c r="K34" s="51">
        <v>28.707259780972699</v>
      </c>
      <c r="L34" s="5">
        <f>(((INDEX(Output!$C$5:$BW$192,MATCH($C34,Output!$C$5:$C$192,0),13))*3.4121416)+((INDEX(Output!$C$5:$BW$192,MATCH($C34,Output!$C$5:$C$192,0),28))*99.976))/$AP34</f>
        <v>0.80197007446128554</v>
      </c>
      <c r="M34" s="51">
        <v>0.95069820461669996</v>
      </c>
      <c r="N34" s="5">
        <f>(((INDEX(Output!$C$5:$BW$192,MATCH($C34,Output!$C$5:$C$192,0),14))*3.4121416)+((INDEX(Output!$C$5:$BW$192,MATCH($C34,Output!$C$5:$C$192,0),29))*99.976))/$AP34</f>
        <v>12.937024627849091</v>
      </c>
      <c r="O34" s="51">
        <v>12.639050604567846</v>
      </c>
      <c r="P34" s="5">
        <f>(((INDEX(Output!$C$5:$BW$192,MATCH($C34,Output!$C$5:$C$192,0),19))*3.4121416)+((INDEX(Output!$C$5:$BW$192,MATCH($C34,Output!$C$5:$C$192,0),34))*99.976))/$AP34</f>
        <v>6.7817896175352468</v>
      </c>
      <c r="Q34" s="51">
        <v>4.9095794487644016</v>
      </c>
      <c r="R34" s="5">
        <f>(((INDEX(Output!$C$5:$BW$192,MATCH($C34,Output!$C$5:$C$192,0),36))+(INDEX(Output!$C$5:$BW$192,MATCH($C34,Output!$C$5:$C$192,0),37)))*99.976)/$AP34</f>
        <v>0</v>
      </c>
      <c r="S34" s="51">
        <v>0</v>
      </c>
      <c r="T34" s="5">
        <f>(((INDEX(Output!$C$5:$BW$192,MATCH($C34,Output!$C$5:$C$192,0),21))+(INDEX(Output!$C$5:$BW$192,MATCH($C34,Output!$C$5:$C$192,0),22))+(INDEX(Output!$C$5:$BW$192,MATCH($C34,Output!$C$5:$C$192,0),23))+(INDEX(Output!$C$5:$BW$192,MATCH($C34,Output!$C$5:$C$192,0),24)))*3.4121416)/$AP34</f>
        <v>10.805578481479031</v>
      </c>
      <c r="U34" s="51">
        <v>10.659487847575623</v>
      </c>
      <c r="V34" s="5">
        <f>(((INDEX(Output!$C$5:$BW$192,MATCH($C34,Output!$C$5:$C$192,0),15))*3.4121416)+((INDEX(Output!$C$5:$BW$192,MATCH($C34,Output!$C$5:$C$192,0),30))*99.976))/$AP34</f>
        <v>10.198390334884442</v>
      </c>
      <c r="W34" s="51">
        <v>7.1319869999999996</v>
      </c>
      <c r="X34" s="5">
        <f>(((INDEX(Output!$C$5:$BW$192,MATCH($C34,Output!$C$5:C$192,0),17))*3.4121416)+((INDEX(Output!$C$5:$BW$192,MATCH($C34,Output!$C$5:C$192,0),32))*99.976))/$AP34</f>
        <v>0</v>
      </c>
      <c r="Y34" s="51">
        <v>0</v>
      </c>
      <c r="Z34" s="5">
        <f>(((INDEX(Output!$C$5:$BW$192,MATCH($C34,Output!$C$5:C$192,0),16))*3.4121416)+((INDEX(Output!$C$5:$BW$192,MATCH($C34,Output!$C$5:C$192,0),31))*99.976))/$AP34</f>
        <v>0</v>
      </c>
      <c r="AA34" s="51">
        <v>0</v>
      </c>
      <c r="AB34" s="5">
        <f>(((INDEX(Output!$C$5:$BW$192,MATCH($C34,Output!$C$5:C$192,0),18))*3.4121416)+((INDEX(Output!$C$5:$BW$192,MATCH($C34,Output!$C$5:C$192,0),33))*99.976))/$AP34</f>
        <v>2.5004684197027252</v>
      </c>
      <c r="AC34" s="51">
        <v>3.0760493425070226</v>
      </c>
      <c r="AD34" s="7">
        <f>INDEX(Output!$C$5:$CA$192,MATCH($C34,Output!$C$5:$C$192,0),74)+INDEX(Output!$C$5:$CA$192,MATCH($C34,Output!$C$5:$C$192,0),77)</f>
        <v>0</v>
      </c>
      <c r="AE34" s="51">
        <v>0</v>
      </c>
      <c r="AF34" s="7">
        <f>INDEX(Output!$C$5:$CA$192,MATCH($C34,Output!$C$5:$C$192,0),72)+INDEX(Output!$C$5:$CA$192,MATCH($C34,Output!$C$5:$C$192,0),75)</f>
        <v>0</v>
      </c>
      <c r="AG34" s="51">
        <v>0</v>
      </c>
      <c r="AH34" s="29">
        <f>IF($D$31=0,"",(D34-D$31)/D$31)</f>
        <v>-7.7532319931808234E-3</v>
      </c>
      <c r="AI34" s="104">
        <f>IF($E$31=0,"",(E34-E$31)/E$31)</f>
        <v>-2.119900051893581E-2</v>
      </c>
      <c r="AJ34" s="29">
        <f>IF($J$31=0,"",(J34-$J$31)/$J$31)</f>
        <v>-8.0095244947925269E-3</v>
      </c>
      <c r="AK34" s="104">
        <f>IF($K$31=0,"",(K34-$K$31)/$K$31)</f>
        <v>-2.3164169395696915E-2</v>
      </c>
      <c r="AL34" s="5" t="str">
        <f t="shared" si="3"/>
        <v>No</v>
      </c>
      <c r="AM34" s="5" t="str">
        <f>IF(AND(AH34&lt;0,AI34&lt;0), "No", "Yes")</f>
        <v>No</v>
      </c>
      <c r="AN34" s="53" t="str">
        <f>IF((AL34=AM34),(IF(AND(AI34&gt;(-0.5%*D$31),AI34&lt;(0.5%*D$31),AE34&lt;=AD34,AG34&lt;=AF34,(COUNTBLANK(D34:AK34)=0)),"Pass","Fail")),IF(COUNTA(D34:AK34)=0,"","Fail"))</f>
        <v>Pass</v>
      </c>
      <c r="AO34" s="58"/>
      <c r="AP34" s="25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AQ34" s="11"/>
    </row>
    <row r="35" spans="1:43" s="6" customFormat="1" ht="25.5" customHeight="1" x14ac:dyDescent="0.25">
      <c r="A35" s="60" t="s">
        <v>35</v>
      </c>
      <c r="B35" s="28" t="str">
        <f t="shared" si="1"/>
        <v>CBECC 2022.2.0</v>
      </c>
      <c r="C35" s="43" t="s">
        <v>58</v>
      </c>
      <c r="D35" s="5">
        <f>INDEX(Output!$C$5:$BW$192,MATCH($C35,Output!$C$5:$C$192,0),61)</f>
        <v>277.52300000000002</v>
      </c>
      <c r="E35" s="51">
        <v>238.99229067378499</v>
      </c>
      <c r="F35" s="5">
        <f>(INDEX(Output!$C$5:$BW$192,MATCH($C35,Output!$C$5:$C$192,0),20))/$AP35</f>
        <v>8.7238174334672749</v>
      </c>
      <c r="G35" s="51">
        <v>7.2004898663627896</v>
      </c>
      <c r="H35" s="5">
        <f>(INDEX(Output!$C$5:$BW$192,MATCH($C35,Output!$C$5:$C$192,0),35))/$AP35</f>
        <v>3.2268199046537285E-2</v>
      </c>
      <c r="I35" s="51">
        <v>3.9309447135936398E-2</v>
      </c>
      <c r="J35" s="5">
        <f t="shared" si="0"/>
        <v>32.992997338570461</v>
      </c>
      <c r="K35" s="51">
        <v>28.500033464968901</v>
      </c>
      <c r="L35" s="5">
        <f>(((INDEX(Output!$C$5:$BW$192,MATCH($C35,Output!$C$5:$C$192,0),13))*3.4121416)+((INDEX(Output!$C$5:$BW$192,MATCH($C35,Output!$C$5:$C$192,0),28))*99.976))/$AP35</f>
        <v>0.7255770481738868</v>
      </c>
      <c r="M35" s="51">
        <v>0.85490371697268253</v>
      </c>
      <c r="N35" s="5">
        <f>(((INDEX(Output!$C$5:$BW$192,MATCH($C35,Output!$C$5:$C$192,0),14))*3.4121416)+((INDEX(Output!$C$5:$BW$192,MATCH($C35,Output!$C$5:$C$192,0),29))*99.976))/$AP35</f>
        <v>12.788165121575048</v>
      </c>
      <c r="O35" s="51">
        <v>12.536457273134388</v>
      </c>
      <c r="P35" s="5">
        <f>(((INDEX(Output!$C$5:$BW$192,MATCH($C35,Output!$C$5:$C$192,0),19))*3.4121416)+((INDEX(Output!$C$5:$BW$192,MATCH($C35,Output!$C$5:$C$192,0),34))*99.976))/$AP35</f>
        <v>6.7817896175352468</v>
      </c>
      <c r="Q35" s="51">
        <v>4.9095794487644016</v>
      </c>
      <c r="R35" s="5">
        <f>(((INDEX(Output!$C$5:$BW$192,MATCH($C35,Output!$C$5:$C$192,0),36))+(INDEX(Output!$C$5:$BW$192,MATCH($C35,Output!$C$5:$C$192,0),37)))*99.976)/$AP35</f>
        <v>0</v>
      </c>
      <c r="S35" s="51">
        <v>0</v>
      </c>
      <c r="T35" s="5">
        <f>(((INDEX(Output!$C$5:$BW$192,MATCH($C35,Output!$C$5:$C$192,0),21))+(INDEX(Output!$C$5:$BW$192,MATCH($C35,Output!$C$5:$C$192,0),22))+(INDEX(Output!$C$5:$BW$192,MATCH($C35,Output!$C$5:$C$192,0),23))+(INDEX(Output!$C$5:$BW$192,MATCH($C35,Output!$C$5:$C$192,0),24)))*3.4121416)/$AP35</f>
        <v>10.805578481479031</v>
      </c>
      <c r="U35" s="51">
        <v>10.659487847575623</v>
      </c>
      <c r="V35" s="5">
        <f>(((INDEX(Output!$C$5:$BW$192,MATCH($C35,Output!$C$5:$C$192,0),15))*3.4121416)+((INDEX(Output!$C$5:$BW$192,MATCH($C35,Output!$C$5:$C$192,0),30))*99.976))/$AP35</f>
        <v>10.197001201753851</v>
      </c>
      <c r="W35" s="51">
        <v>7.1230000000000002</v>
      </c>
      <c r="X35" s="5">
        <f>(((INDEX(Output!$C$5:$BW$192,MATCH($C35,Output!$C$5:C$192,0),17))*3.4121416)+((INDEX(Output!$C$5:$BW$192,MATCH($C35,Output!$C$5:C$192,0),32))*99.976))/$AP35</f>
        <v>0</v>
      </c>
      <c r="Y35" s="51">
        <v>0</v>
      </c>
      <c r="Z35" s="5">
        <f>(((INDEX(Output!$C$5:$BW$192,MATCH($C35,Output!$C$5:C$192,0),16))*3.4121416)+((INDEX(Output!$C$5:$BW$192,MATCH($C35,Output!$C$5:C$192,0),31))*99.976))/$AP35</f>
        <v>0</v>
      </c>
      <c r="AA35" s="51">
        <v>0</v>
      </c>
      <c r="AB35" s="5">
        <f>(((INDEX(Output!$C$5:$BW$192,MATCH($C35,Output!$C$5:C$192,0),18))*3.4121416)+((INDEX(Output!$C$5:$BW$192,MATCH($C35,Output!$C$5:C$192,0),33))*99.976))/$AP35</f>
        <v>2.5004643495324292</v>
      </c>
      <c r="AC35" s="51">
        <v>3.0760493425070226</v>
      </c>
      <c r="AD35" s="7">
        <f>INDEX(Output!$C$5:$CA$192,MATCH($C35,Output!$C$5:$C$192,0),74)+INDEX(Output!$C$5:$CA$192,MATCH($C35,Output!$C$5:$C$192,0),77)</f>
        <v>0</v>
      </c>
      <c r="AE35" s="51">
        <v>0</v>
      </c>
      <c r="AF35" s="7">
        <f>INDEX(Output!$C$5:$CA$192,MATCH($C35,Output!$C$5:$C$192,0),72)+INDEX(Output!$C$5:$CA$192,MATCH($C35,Output!$C$5:$C$192,0),75)</f>
        <v>0</v>
      </c>
      <c r="AG35" s="51">
        <v>0</v>
      </c>
      <c r="AH35" s="29">
        <f>IF($D$31=0,"",(D35-D$31)/D$31)</f>
        <v>-1.4337974144054475E-2</v>
      </c>
      <c r="AI35" s="104">
        <f>IF($E$31=0,"",(E35-E$31)/E$31)</f>
        <v>-2.7089924549604773E-2</v>
      </c>
      <c r="AJ35" s="29">
        <f>IF($J$31=0,"",(J35-$J$31)/$J$31)</f>
        <v>-1.4777520489979582E-2</v>
      </c>
      <c r="AK35" s="104">
        <f>IF($K$31=0,"",(K35-$K$31)/$K$31)</f>
        <v>-3.0215559603647323E-2</v>
      </c>
      <c r="AL35" s="5" t="str">
        <f t="shared" si="3"/>
        <v>No</v>
      </c>
      <c r="AM35" s="5" t="str">
        <f>IF(AND(AH35&lt;0,AI35&lt;0), "No", "Yes")</f>
        <v>No</v>
      </c>
      <c r="AN35" s="53" t="str">
        <f>IF((AL35=AM35),(IF(AND(AI35&gt;(-0.5%*D$31),AI35&lt;(0.5%*D$31),AE35&lt;=AD35,AG35&lt;=AF35,(COUNTBLANK(D35:AK35)=0)),"Pass","Fail")),IF(COUNTA(D35:AK35)=0,"","Fail"))</f>
        <v>Pass</v>
      </c>
      <c r="AO35" s="58"/>
      <c r="AP35" s="2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AQ35" s="11"/>
    </row>
    <row r="36" spans="1:43" s="3" customFormat="1" ht="26.25" customHeight="1" x14ac:dyDescent="0.25">
      <c r="A36" s="60"/>
      <c r="B36" s="28" t="str">
        <f t="shared" si="1"/>
        <v>CBECC 2022.2.0</v>
      </c>
      <c r="C36" s="41" t="s">
        <v>46</v>
      </c>
      <c r="D36" s="32">
        <f>INDEX(Output!$C$5:$BW$192,MATCH($C36,Output!$C$5:$C$192,0),61)</f>
        <v>281.56</v>
      </c>
      <c r="E36" s="51">
        <v>245.646845175436</v>
      </c>
      <c r="F36" s="32">
        <f>(INDEX(Output!$C$5:$BW$192,MATCH($C36,Output!$C$5:$C$192,0),20))/$AP36</f>
        <v>8.8197743770126742</v>
      </c>
      <c r="G36" s="51">
        <v>7.3279541393627703</v>
      </c>
      <c r="H36" s="32">
        <f>(INDEX(Output!$C$5:$BW$192,MATCH($C36,Output!$C$5:$C$192,0),35))/$AP36</f>
        <v>3.3943883304631751E-2</v>
      </c>
      <c r="I36" s="51">
        <v>4.3839937304075698E-2</v>
      </c>
      <c r="J36" s="32">
        <f t="shared" si="0"/>
        <v>33.487864949020278</v>
      </c>
      <c r="K36" s="51">
        <v>29.388008590157298</v>
      </c>
      <c r="L36" s="32">
        <f>(((INDEX(Output!$C$5:$BW$192,MATCH($C36,Output!$C$5:$C$192,0),13))*3.4121416)+((INDEX(Output!$C$5:$BW$192,MATCH($C36,Output!$C$5:$C$192,0),28))*99.976))/$AP36</f>
        <v>0.89411058962427381</v>
      </c>
      <c r="M36" s="51">
        <v>1.3079428408582014</v>
      </c>
      <c r="N36" s="32">
        <f>(((INDEX(Output!$C$5:$BW$192,MATCH($C36,Output!$C$5:$C$192,0),14))*3.4121416)+((INDEX(Output!$C$5:$BW$192,MATCH($C36,Output!$C$5:$C$192,0),29))*99.976))/$AP36</f>
        <v>13.112069293634761</v>
      </c>
      <c r="O36" s="51">
        <v>12.902617758417131</v>
      </c>
      <c r="P36" s="32">
        <f>(((INDEX(Output!$C$5:$BW$192,MATCH($C36,Output!$C$5:$C$192,0),19))*3.4121416)+((INDEX(Output!$C$5:$BW$192,MATCH($C36,Output!$C$5:$C$192,0),34))*99.976))/$AP36</f>
        <v>6.7817896175352468</v>
      </c>
      <c r="Q36" s="51">
        <v>4.9095794487644016</v>
      </c>
      <c r="R36" s="32">
        <f>(((INDEX(Output!$C$5:$BW$192,MATCH($C36,Output!$C$5:$C$192,0),36))+(INDEX(Output!$C$5:$BW$192,MATCH($C36,Output!$C$5:$C$192,0),37)))*99.976)/$AP36</f>
        <v>0</v>
      </c>
      <c r="S36" s="51">
        <v>0</v>
      </c>
      <c r="T36" s="32">
        <f>(((INDEX(Output!$C$5:$BW$192,MATCH($C36,Output!$C$5:$C$192,0),21))+(INDEX(Output!$C$5:$BW$192,MATCH($C36,Output!$C$5:$C$192,0),22))+(INDEX(Output!$C$5:$BW$192,MATCH($C36,Output!$C$5:$C$192,0),23))+(INDEX(Output!$C$5:$BW$192,MATCH($C36,Output!$C$5:$C$192,0),24)))*3.4121416)/$AP36</f>
        <v>10.805578481479031</v>
      </c>
      <c r="U36" s="51">
        <v>10.659487847575623</v>
      </c>
      <c r="V36" s="32">
        <f>(((INDEX(Output!$C$5:$BW$192,MATCH($C36,Output!$C$5:$C$192,0),15))*3.4121416)+((INDEX(Output!$C$5:$BW$192,MATCH($C36,Output!$C$5:$C$192,0),30))*99.976))/$AP36</f>
        <v>10.200432360586408</v>
      </c>
      <c r="W36" s="51">
        <v>7.1919000000000004</v>
      </c>
      <c r="X36" s="32">
        <f>(((INDEX(Output!$C$5:$BW$192,MATCH($C36,Output!$C$5:C$192,0),17))*3.4121416)+((INDEX(Output!$C$5:$BW$192,MATCH($C36,Output!$C$5:C$192,0),32))*99.976))/$AP36</f>
        <v>0</v>
      </c>
      <c r="Y36" s="51">
        <v>0</v>
      </c>
      <c r="Z36" s="32">
        <f>(((INDEX(Output!$C$5:$BW$192,MATCH($C36,Output!$C$5:C$192,0),16))*3.4121416)+((INDEX(Output!$C$5:$BW$192,MATCH($C36,Output!$C$5:C$192,0),31))*99.976))/$AP36</f>
        <v>0</v>
      </c>
      <c r="AA36" s="51">
        <v>0</v>
      </c>
      <c r="AB36" s="32">
        <f>(((INDEX(Output!$C$5:$BW$192,MATCH($C36,Output!$C$5:C$192,0),18))*3.4121416)+((INDEX(Output!$C$5:$BW$192,MATCH($C36,Output!$C$5:C$192,0),33))*99.976))/$AP36</f>
        <v>2.4994630876395894</v>
      </c>
      <c r="AC36" s="51">
        <v>3.0760493425070226</v>
      </c>
      <c r="AD36" s="33">
        <f>INDEX(Output!$C$5:$CA$192,MATCH($C36,Output!$C$5:$C$192,0),74)+INDEX(Output!$C$5:$CA$192,MATCH($C36,Output!$C$5:$C$192,0),77)</f>
        <v>0</v>
      </c>
      <c r="AE36" s="51">
        <v>0</v>
      </c>
      <c r="AF36" s="33">
        <f>INDEX(Output!$C$5:$CA$192,MATCH($C36,Output!$C$5:$C$192,0),72)+INDEX(Output!$C$5:$CA$192,MATCH($C36,Output!$C$5:$C$192,0),75)</f>
        <v>0</v>
      </c>
      <c r="AG36" s="51">
        <v>0</v>
      </c>
      <c r="AH36" s="34"/>
      <c r="AI36" s="32"/>
      <c r="AJ36" s="34"/>
      <c r="AK36" s="71"/>
      <c r="AL36" s="32"/>
      <c r="AM36" s="32"/>
      <c r="AN36" s="54"/>
      <c r="AO36" s="56"/>
      <c r="AP36" s="2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</row>
    <row r="37" spans="1:43" s="2" customFormat="1" ht="25.5" customHeight="1" x14ac:dyDescent="0.3">
      <c r="A37" s="59" t="s">
        <v>35</v>
      </c>
      <c r="B37" s="28" t="str">
        <f t="shared" si="1"/>
        <v>CBECC 2022.2.0</v>
      </c>
      <c r="C37" s="43" t="s">
        <v>59</v>
      </c>
      <c r="D37" s="5">
        <f>INDEX(Output!$C$5:$BW$192,MATCH($C37,Output!$C$5:$C$192,0),61)</f>
        <v>266.37799999999999</v>
      </c>
      <c r="E37" s="51">
        <v>236.99502291230601</v>
      </c>
      <c r="F37" s="5">
        <f>(INDEX(Output!$C$5:$BW$192,MATCH($C37,Output!$C$5:$C$192,0),20))/$AP37</f>
        <v>8.34406080665714</v>
      </c>
      <c r="G37" s="51">
        <v>7.0557259510280597</v>
      </c>
      <c r="H37" s="5">
        <f>(INDEX(Output!$C$5:$BW$192,MATCH($C37,Output!$C$5:$C$192,0),35))/$AP37</f>
        <v>3.2684026039058588E-2</v>
      </c>
      <c r="I37" s="51">
        <v>4.22398892643411E-2</v>
      </c>
      <c r="J37" s="5">
        <f t="shared" si="0"/>
        <v>31.738795050243237</v>
      </c>
      <c r="K37" s="51">
        <v>28.299122745594101</v>
      </c>
      <c r="L37" s="5">
        <f>(((INDEX(Output!$C$5:$BW$192,MATCH($C37,Output!$C$5:$C$192,0),13))*3.4121416)+((INDEX(Output!$C$5:$BW$192,MATCH($C37,Output!$C$5:$C$192,0),28))*99.976))/$AP37</f>
        <v>0.7851392777617483</v>
      </c>
      <c r="M37" s="51">
        <v>1.1948866180841102</v>
      </c>
      <c r="N37" s="5">
        <f>(((INDEX(Output!$C$5:$BW$192,MATCH($C37,Output!$C$5:$C$192,0),14))*3.4121416)+((INDEX(Output!$C$5:$BW$192,MATCH($C37,Output!$C$5:$C$192,0),29))*99.976))/$AP37</f>
        <v>12.597145424787589</v>
      </c>
      <c r="O37" s="51">
        <v>12.486870496274886</v>
      </c>
      <c r="P37" s="5">
        <f>(((INDEX(Output!$C$5:$BW$192,MATCH($C37,Output!$C$5:$C$192,0),19))*3.4121416)+((INDEX(Output!$C$5:$BW$192,MATCH($C37,Output!$C$5:$C$192,0),34))*99.976))/$AP37</f>
        <v>6.7817896175352468</v>
      </c>
      <c r="Q37" s="51">
        <v>4.9095794487644016</v>
      </c>
      <c r="R37" s="5">
        <f>(((INDEX(Output!$C$5:$BW$192,MATCH($C37,Output!$C$5:$C$192,0),36))+(INDEX(Output!$C$5:$BW$192,MATCH($C37,Output!$C$5:$C$192,0),37)))*99.976)/$AP37</f>
        <v>0</v>
      </c>
      <c r="S37" s="51">
        <v>0</v>
      </c>
      <c r="T37" s="5">
        <f>(((INDEX(Output!$C$5:$BW$192,MATCH($C37,Output!$C$5:$C$192,0),21))+(INDEX(Output!$C$5:$BW$192,MATCH($C37,Output!$C$5:$C$192,0),22))+(INDEX(Output!$C$5:$BW$192,MATCH($C37,Output!$C$5:$C$192,0),23))+(INDEX(Output!$C$5:$BW$192,MATCH($C37,Output!$C$5:$C$192,0),24)))*3.4121416)/$AP37</f>
        <v>10.805578481479031</v>
      </c>
      <c r="U37" s="51">
        <v>10.659487847575623</v>
      </c>
      <c r="V37" s="5">
        <f>(((INDEX(Output!$C$5:$BW$192,MATCH($C37,Output!$C$5:$C$192,0),15))*3.4121416)+((INDEX(Output!$C$5:$BW$192,MATCH($C37,Output!$C$5:$C$192,0),30))*99.976))/$AP37</f>
        <v>9.0742482402856321</v>
      </c>
      <c r="W37" s="51">
        <v>6.6318039999999998</v>
      </c>
      <c r="X37" s="5">
        <f>(((INDEX(Output!$C$5:$BW$192,MATCH($C37,Output!$C$5:C$192,0),17))*3.4121416)+((INDEX(Output!$C$5:$BW$192,MATCH($C37,Output!$C$5:C$192,0),32))*99.976))/$AP37</f>
        <v>0</v>
      </c>
      <c r="Y37" s="51">
        <v>1.221349183731629E-4</v>
      </c>
      <c r="Z37" s="5">
        <f>(((INDEX(Output!$C$5:$BW$192,MATCH($C37,Output!$C$5:C$192,0),16))*3.4121416)+((INDEX(Output!$C$5:$BW$192,MATCH($C37,Output!$C$5:C$192,0),31))*99.976))/$AP37</f>
        <v>0</v>
      </c>
      <c r="AA37" s="51">
        <v>0</v>
      </c>
      <c r="AB37" s="5">
        <f>(((INDEX(Output!$C$5:$BW$192,MATCH($C37,Output!$C$5:C$192,0),18))*3.4121416)+((INDEX(Output!$C$5:$BW$192,MATCH($C37,Output!$C$5:C$192,0),33))*99.976))/$AP37</f>
        <v>2.5004724898730211</v>
      </c>
      <c r="AC37" s="51">
        <v>3.0760493425070226</v>
      </c>
      <c r="AD37" s="7">
        <f>INDEX(Output!$C$5:$CA$192,MATCH($C37,Output!$C$5:$C$192,0),74)+INDEX(Output!$C$5:$CA$192,MATCH($C37,Output!$C$5:$C$192,0),77)</f>
        <v>0</v>
      </c>
      <c r="AE37" s="51">
        <v>0</v>
      </c>
      <c r="AF37" s="7">
        <f>INDEX(Output!$C$5:$CA$192,MATCH($C37,Output!$C$5:$C$192,0),72)+INDEX(Output!$C$5:$CA$192,MATCH($C37,Output!$C$5:$C$192,0),75)</f>
        <v>0</v>
      </c>
      <c r="AG37" s="51">
        <v>0</v>
      </c>
      <c r="AH37" s="29">
        <f>IF($D$36=0,"",(D37-$D$36)/$D$36)</f>
        <v>-5.3921011507316437E-2</v>
      </c>
      <c r="AI37" s="104">
        <f>IF($E$36=0,"",(E37-$E$36)/$E$36)</f>
        <v>-3.522057145472815E-2</v>
      </c>
      <c r="AJ37" s="29">
        <f>IF($J$36=0,"",(J37-$J$36)/$J$36)</f>
        <v>-5.2229961552929985E-2</v>
      </c>
      <c r="AK37" s="104">
        <f>IF($K$36=0,"",(K37-$K$36)/$K$36)</f>
        <v>-3.7052045946654913E-2</v>
      </c>
      <c r="AL37" s="5" t="str">
        <f t="shared" si="3"/>
        <v>No</v>
      </c>
      <c r="AM37" s="5" t="str">
        <f t="shared" ref="AM37:AM90" si="4">IF(AND(AH37&lt;0,AI37&lt;0), "No", "Yes")</f>
        <v>No</v>
      </c>
      <c r="AN37" s="53" t="str">
        <f>IF((AL37=AM37),(IF(AND(AI37&gt;(-0.5%*D$36),AI37&lt;(0.5%*D$36),AE37&lt;=AD37,AG37&lt;=AF37,(COUNTBLANK(D37:AK37)=0)),"Pass","Fail")),IF(COUNTA(D37:AK37)=0,"","Fail"))</f>
        <v>Pass</v>
      </c>
      <c r="AO37" s="57"/>
      <c r="AP37" s="2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AQ37" s="12"/>
    </row>
    <row r="38" spans="1:43" ht="25.5" customHeight="1" x14ac:dyDescent="0.3">
      <c r="B38" s="28" t="str">
        <f t="shared" si="1"/>
        <v>CBECC 2022.2.0</v>
      </c>
      <c r="C38" s="43" t="s">
        <v>60</v>
      </c>
      <c r="D38" s="5">
        <f>INDEX(Output!$C$5:$BW$192,MATCH($C38,Output!$C$5:$C$192,0),61)</f>
        <v>265.10899999999998</v>
      </c>
      <c r="E38" s="51">
        <v>229.15</v>
      </c>
      <c r="F38" s="5">
        <f>(INDEX(Output!$C$5:$BW$192,MATCH($C38,Output!$C$5:$C$192,0),20))/$AP38</f>
        <v>8.311003090000856</v>
      </c>
      <c r="G38" s="51">
        <v>6.77</v>
      </c>
      <c r="H38" s="5">
        <f>(INDEX(Output!$C$5:$BW$192,MATCH($C38,Output!$C$5:$C$192,0),35))/$AP38</f>
        <v>3.2683781770216302E-2</v>
      </c>
      <c r="I38" s="51">
        <v>0.04</v>
      </c>
      <c r="J38" s="5">
        <f t="shared" si="0"/>
        <v>31.625947195032641</v>
      </c>
      <c r="K38" s="51">
        <v>27.33</v>
      </c>
      <c r="L38" s="5">
        <f>(((INDEX(Output!$C$5:$BW$192,MATCH($C38,Output!$C$5:$C$192,0),13))*3.4121416)+((INDEX(Output!$C$5:$BW$192,MATCH($C38,Output!$C$5:$C$192,0),28))*99.976))/$AP38</f>
        <v>0.77494836090176578</v>
      </c>
      <c r="M38" s="51">
        <v>1.17</v>
      </c>
      <c r="N38" s="5">
        <f>(((INDEX(Output!$C$5:$BW$192,MATCH($C38,Output!$C$5:$C$192,0),14))*3.4121416)+((INDEX(Output!$C$5:$BW$192,MATCH($C38,Output!$C$5:$C$192,0),29))*99.976))/$AP38</f>
        <v>12.494724639069172</v>
      </c>
      <c r="O38" s="51">
        <v>12.05</v>
      </c>
      <c r="P38" s="5">
        <f>(((INDEX(Output!$C$5:$BW$192,MATCH($C38,Output!$C$5:$C$192,0),19))*3.4121416)+((INDEX(Output!$C$5:$BW$192,MATCH($C38,Output!$C$5:$C$192,0),34))*99.976))/$AP38</f>
        <v>6.7817896175352468</v>
      </c>
      <c r="Q38" s="51">
        <v>4.9095794487644016</v>
      </c>
      <c r="R38" s="5">
        <f>(((INDEX(Output!$C$5:$BW$192,MATCH($C38,Output!$C$5:$C$192,0),36))+(INDEX(Output!$C$5:$BW$192,MATCH($C38,Output!$C$5:$C$192,0),37)))*99.976)/$AP38</f>
        <v>0</v>
      </c>
      <c r="S38" s="51">
        <v>0</v>
      </c>
      <c r="T38" s="5">
        <f>(((INDEX(Output!$C$5:$BW$192,MATCH($C38,Output!$C$5:$C$192,0),21))+(INDEX(Output!$C$5:$BW$192,MATCH($C38,Output!$C$5:$C$192,0),22))+(INDEX(Output!$C$5:$BW$192,MATCH($C38,Output!$C$5:$C$192,0),23))+(INDEX(Output!$C$5:$BW$192,MATCH($C38,Output!$C$5:$C$192,0),24)))*3.4121416)/$AP38</f>
        <v>10.805578481479031</v>
      </c>
      <c r="U38" s="51">
        <v>10.659487847575623</v>
      </c>
      <c r="V38" s="5">
        <f>(((INDEX(Output!$C$5:$BW$192,MATCH($C38,Output!$C$5:$C$192,0),15))*3.4121416)+((INDEX(Output!$C$5:$BW$192,MATCH($C38,Output!$C$5:$C$192,0),30))*99.976))/$AP38</f>
        <v>9.0740120876534327</v>
      </c>
      <c r="W38" s="51">
        <v>6.1213600000000001</v>
      </c>
      <c r="X38" s="5">
        <f>(((INDEX(Output!$C$5:$BW$192,MATCH($C38,Output!$C$5:C$192,0),17))*3.4121416)+((INDEX(Output!$C$5:$BW$192,MATCH($C38,Output!$C$5:C$192,0),32))*99.976))/$AP38</f>
        <v>0</v>
      </c>
      <c r="Y38" s="51">
        <v>0</v>
      </c>
      <c r="Z38" s="5">
        <f>(((INDEX(Output!$C$5:$BW$192,MATCH($C38,Output!$C$5:C$192,0),16))*3.4121416)+((INDEX(Output!$C$5:$BW$192,MATCH($C38,Output!$C$5:C$192,0),31))*99.976))/$AP38</f>
        <v>0</v>
      </c>
      <c r="AA38" s="51">
        <v>0</v>
      </c>
      <c r="AB38" s="5">
        <f>(((INDEX(Output!$C$5:$BW$192,MATCH($C38,Output!$C$5:C$192,0),18))*3.4121416)+((INDEX(Output!$C$5:$BW$192,MATCH($C38,Output!$C$5:C$192,0),33))*99.976))/$AP38</f>
        <v>2.5004724898730211</v>
      </c>
      <c r="AC38" s="51">
        <v>3.0760493425070226</v>
      </c>
      <c r="AD38" s="7">
        <f>INDEX(Output!$C$5:$CA$192,MATCH($C38,Output!$C$5:$C$192,0),74)+INDEX(Output!$C$5:$CA$192,MATCH($C38,Output!$C$5:$C$192,0),77)</f>
        <v>0</v>
      </c>
      <c r="AE38" s="51">
        <v>0</v>
      </c>
      <c r="AF38" s="7">
        <f>INDEX(Output!$C$5:$CA$192,MATCH($C38,Output!$C$5:$C$192,0),72)+INDEX(Output!$C$5:$CA$192,MATCH($C38,Output!$C$5:$C$192,0),75)</f>
        <v>0</v>
      </c>
      <c r="AG38" s="51">
        <v>0</v>
      </c>
      <c r="AH38" s="29">
        <f>IF($D$36=0,"",(D38-$D$36)/$D$36)</f>
        <v>-5.842804375621545E-2</v>
      </c>
      <c r="AI38" s="104">
        <f>IF($E$36=0,"",(E38-$E$36)/$E$36)</f>
        <v>-6.715675572244488E-2</v>
      </c>
      <c r="AJ38" s="29">
        <f>IF($J$36=0,"",(J38-$J$36)/$J$36)</f>
        <v>-5.5599774928085079E-2</v>
      </c>
      <c r="AK38" s="104">
        <f>IF($K$36=0,"",(K38-$K$36)/$K$36)</f>
        <v>-7.0028854927127418E-2</v>
      </c>
      <c r="AL38" s="5" t="str">
        <f t="shared" si="3"/>
        <v>No</v>
      </c>
      <c r="AM38" s="5" t="str">
        <f t="shared" si="4"/>
        <v>No</v>
      </c>
      <c r="AN38" s="53" t="str">
        <f>IF((AL38=AM38),(IF(AND(AI38&gt;(-0.5%*D$36),AI38&lt;(0.5%*D$36),AE38&lt;=AD38,AG38&lt;=AF38,(COUNTBLANK(D38:AK38)=0)),"Pass","Fail")),IF(COUNTA(D38:AK38)=0,"","Fail"))</f>
        <v>Pass</v>
      </c>
      <c r="AO38" s="57"/>
      <c r="AP38" s="2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AQ38" s="12"/>
    </row>
    <row r="39" spans="1:43" s="3" customFormat="1" ht="26.25" customHeight="1" x14ac:dyDescent="0.25">
      <c r="A39" s="60"/>
      <c r="B39" s="28" t="str">
        <f t="shared" si="1"/>
        <v>CBECC 2022.2.0</v>
      </c>
      <c r="C39" s="41" t="s">
        <v>46</v>
      </c>
      <c r="D39" s="32">
        <f>INDEX(Output!$C$5:$BW$192,MATCH($C39,Output!$C$5:$C$192,0),61)</f>
        <v>281.56</v>
      </c>
      <c r="E39" s="51">
        <v>245.646845175436</v>
      </c>
      <c r="F39" s="32">
        <f>(INDEX(Output!$C$5:$BW$192,MATCH($C39,Output!$C$5:$C$192,0),20))/$AP39</f>
        <v>8.8197743770126742</v>
      </c>
      <c r="G39" s="51">
        <v>7.3279541393627703</v>
      </c>
      <c r="H39" s="32">
        <f>(INDEX(Output!$C$5:$BW$192,MATCH($C39,Output!$C$5:$C$192,0),35))/$AP39</f>
        <v>3.3943883304631751E-2</v>
      </c>
      <c r="I39" s="51">
        <v>4.3839937304075698E-2</v>
      </c>
      <c r="J39" s="32">
        <f t="shared" ref="J39:J46" si="5">SUM(L39,N39,P39,V39,X39,Z39,AB39)</f>
        <v>33.487864949020278</v>
      </c>
      <c r="K39" s="51">
        <v>29.388008590157298</v>
      </c>
      <c r="L39" s="32">
        <f>(((INDEX(Output!$C$5:$BW$192,MATCH($C39,Output!$C$5:$C$192,0),13))*3.4121416)+((INDEX(Output!$C$5:$BW$192,MATCH($C39,Output!$C$5:$C$192,0),28))*99.976))/$AP39</f>
        <v>0.89411058962427381</v>
      </c>
      <c r="M39" s="51">
        <v>1.3079428408582014</v>
      </c>
      <c r="N39" s="32">
        <f>(((INDEX(Output!$C$5:$BW$192,MATCH($C39,Output!$C$5:$C$192,0),14))*3.4121416)+((INDEX(Output!$C$5:$BW$192,MATCH($C39,Output!$C$5:$C$192,0),29))*99.976))/$AP39</f>
        <v>13.112069293634761</v>
      </c>
      <c r="O39" s="51">
        <v>12.902617758417131</v>
      </c>
      <c r="P39" s="32">
        <f>(((INDEX(Output!$C$5:$BW$192,MATCH($C39,Output!$C$5:$C$192,0),19))*3.4121416)+((INDEX(Output!$C$5:$BW$192,MATCH($C39,Output!$C$5:$C$192,0),34))*99.976))/$AP39</f>
        <v>6.7817896175352468</v>
      </c>
      <c r="Q39" s="51">
        <v>4.9095794487644016</v>
      </c>
      <c r="R39" s="32">
        <f>(((INDEX(Output!$C$5:$BW$192,MATCH($C39,Output!$C$5:$C$192,0),36))+(INDEX(Output!$C$5:$BW$192,MATCH($C39,Output!$C$5:$C$192,0),37)))*99.976)/$AP39</f>
        <v>0</v>
      </c>
      <c r="S39" s="51">
        <v>0</v>
      </c>
      <c r="T39" s="32">
        <f>(((INDEX(Output!$C$5:$BW$192,MATCH($C39,Output!$C$5:$C$192,0),21))+(INDEX(Output!$C$5:$BW$192,MATCH($C39,Output!$C$5:$C$192,0),22))+(INDEX(Output!$C$5:$BW$192,MATCH($C39,Output!$C$5:$C$192,0),23))+(INDEX(Output!$C$5:$BW$192,MATCH($C39,Output!$C$5:$C$192,0),24)))*3.4121416)/$AP39</f>
        <v>10.805578481479031</v>
      </c>
      <c r="U39" s="51">
        <v>10.659487847575623</v>
      </c>
      <c r="V39" s="32">
        <f>(((INDEX(Output!$C$5:$BW$192,MATCH($C39,Output!$C$5:$C$192,0),15))*3.4121416)+((INDEX(Output!$C$5:$BW$192,MATCH($C39,Output!$C$5:$C$192,0),30))*99.976))/$AP39</f>
        <v>10.200432360586408</v>
      </c>
      <c r="W39" s="51">
        <v>7.1919149999999998</v>
      </c>
      <c r="X39" s="32">
        <f>(((INDEX(Output!$C$5:$BW$192,MATCH($C39,Output!$C$5:C$192,0),17))*3.4121416)+((INDEX(Output!$C$5:$BW$192,MATCH($C39,Output!$C$5:C$192,0),32))*99.976))/$AP39</f>
        <v>0</v>
      </c>
      <c r="Y39" s="51">
        <v>0</v>
      </c>
      <c r="Z39" s="32">
        <f>(((INDEX(Output!$C$5:$BW$192,MATCH($C39,Output!$C$5:C$192,0),16))*3.4121416)+((INDEX(Output!$C$5:$BW$192,MATCH($C39,Output!$C$5:C$192,0),31))*99.976))/$AP39</f>
        <v>0</v>
      </c>
      <c r="AA39" s="51">
        <v>0</v>
      </c>
      <c r="AB39" s="32">
        <f>(((INDEX(Output!$C$5:$BW$192,MATCH($C39,Output!$C$5:C$192,0),18))*3.4121416)+((INDEX(Output!$C$5:$BW$192,MATCH($C39,Output!$C$5:C$192,0),33))*99.976))/$AP39</f>
        <v>2.4994630876395894</v>
      </c>
      <c r="AC39" s="51">
        <v>3.0760493425070226</v>
      </c>
      <c r="AD39" s="33">
        <f>INDEX(Output!$C$5:$CA$192,MATCH($C39,Output!$C$5:$C$192,0),74)+INDEX(Output!$C$5:$CA$192,MATCH($C39,Output!$C$5:$C$192,0),77)</f>
        <v>0</v>
      </c>
      <c r="AE39" s="51">
        <v>0</v>
      </c>
      <c r="AF39" s="33">
        <f>INDEX(Output!$C$5:$CA$192,MATCH($C39,Output!$C$5:$C$192,0),72)+INDEX(Output!$C$5:$CA$192,MATCH($C39,Output!$C$5:$C$192,0),75)</f>
        <v>0</v>
      </c>
      <c r="AG39" s="51">
        <v>0</v>
      </c>
      <c r="AH39" s="34"/>
      <c r="AI39" s="32"/>
      <c r="AJ39" s="34"/>
      <c r="AK39" s="71"/>
      <c r="AL39" s="32"/>
      <c r="AM39" s="32"/>
      <c r="AN39" s="54"/>
      <c r="AO39" s="56"/>
      <c r="AP39" s="2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</row>
    <row r="40" spans="1:43" s="2" customFormat="1" ht="25.5" customHeight="1" x14ac:dyDescent="0.3">
      <c r="A40" s="59"/>
      <c r="B40" s="28" t="str">
        <f t="shared" si="1"/>
        <v>CBECC 2022.2.0</v>
      </c>
      <c r="C40" s="102" t="s">
        <v>61</v>
      </c>
      <c r="D40" s="5">
        <f>INDEX(Output!$C$5:$BW$192,MATCH($C40,Output!$C$5:$C$192,0),61)</f>
        <v>284.32499999999999</v>
      </c>
      <c r="E40" s="51">
        <v>242.37704952612901</v>
      </c>
      <c r="F40" s="5">
        <f>(INDEX(Output!$C$5:$BW$192,MATCH($C40,Output!$C$5:$C$192,0),20))/$AP40</f>
        <v>8.9343364640456624</v>
      </c>
      <c r="G40" s="51">
        <v>7.2267567112024604</v>
      </c>
      <c r="H40" s="5">
        <f>(INDEX(Output!$C$5:$BW$192,MATCH($C40,Output!$C$5:$C$192,0),35))/$AP40</f>
        <v>3.2413213315908823E-2</v>
      </c>
      <c r="I40" s="51">
        <v>4.3056766274478298E-2</v>
      </c>
      <c r="J40" s="5">
        <f t="shared" si="5"/>
        <v>33.725782493340006</v>
      </c>
      <c r="K40" s="51">
        <v>28.964391564549501</v>
      </c>
      <c r="L40" s="5">
        <f>(((INDEX(Output!$C$5:$BW$192,MATCH($C40,Output!$C$5:$C$192,0),13))*3.4121416)+((INDEX(Output!$C$5:$BW$192,MATCH($C40,Output!$C$5:$C$192,0),28))*99.976))/$AP40</f>
        <v>0.74007499476857563</v>
      </c>
      <c r="M40" s="51">
        <v>1.2296136465415461</v>
      </c>
      <c r="N40" s="5">
        <f>(((INDEX(Output!$C$5:$BW$192,MATCH($C40,Output!$C$5:$C$192,0),14))*3.4121416)+((INDEX(Output!$C$5:$BW$192,MATCH($C40,Output!$C$5:$C$192,0),29))*99.976))/$AP40</f>
        <v>12.957055927592201</v>
      </c>
      <c r="O40" s="51">
        <v>12.703130725074299</v>
      </c>
      <c r="P40" s="5">
        <f>(((INDEX(Output!$C$5:$BW$192,MATCH($C40,Output!$C$5:$C$192,0),19))*3.4121416)+((INDEX(Output!$C$5:$BW$192,MATCH($C40,Output!$C$5:$C$192,0),34))*99.976))/$AP40</f>
        <v>6.7817896175352468</v>
      </c>
      <c r="Q40" s="51">
        <v>4.9095794487644016</v>
      </c>
      <c r="R40" s="5">
        <f>(((INDEX(Output!$C$5:$BW$192,MATCH($C40,Output!$C$5:$C$192,0),36))+(INDEX(Output!$C$5:$BW$192,MATCH($C40,Output!$C$5:$C$192,0),37)))*99.976)/$AP40</f>
        <v>0</v>
      </c>
      <c r="S40" s="51">
        <v>0</v>
      </c>
      <c r="T40" s="5">
        <f>(((INDEX(Output!$C$5:$BW$192,MATCH($C40,Output!$C$5:$C$192,0),21))+(INDEX(Output!$C$5:$BW$192,MATCH($C40,Output!$C$5:$C$192,0),22))+(INDEX(Output!$C$5:$BW$192,MATCH($C40,Output!$C$5:$C$192,0),23))+(INDEX(Output!$C$5:$BW$192,MATCH($C40,Output!$C$5:$C$192,0),24)))*3.4121416)/$AP40</f>
        <v>10.805578481479031</v>
      </c>
      <c r="U40" s="51">
        <v>10.659487847575623</v>
      </c>
      <c r="V40" s="5">
        <f>(((INDEX(Output!$C$5:$BW$192,MATCH($C40,Output!$C$5:$C$192,0),15))*3.4121416)+((INDEX(Output!$C$5:$BW$192,MATCH($C40,Output!$C$5:$C$192,0),30))*99.976))/$AP40</f>
        <v>10.746389463570965</v>
      </c>
      <c r="W40" s="51">
        <v>7.0461669999999996</v>
      </c>
      <c r="X40" s="5">
        <f>(((INDEX(Output!$C$5:$BW$192,MATCH($C40,Output!$C$5:C$192,0),17))*3.4121416)+((INDEX(Output!$C$5:$BW$192,MATCH($C40,Output!$C$5:C$192,0),32))*99.976))/$AP40</f>
        <v>0</v>
      </c>
      <c r="Y40" s="51">
        <v>0</v>
      </c>
      <c r="Z40" s="5">
        <f>(((INDEX(Output!$C$5:$BW$192,MATCH($C40,Output!$C$5:C$192,0),16))*3.4121416)+((INDEX(Output!$C$5:$BW$192,MATCH($C40,Output!$C$5:C$192,0),31))*99.976))/$AP40</f>
        <v>0</v>
      </c>
      <c r="AA40" s="51">
        <v>0</v>
      </c>
      <c r="AB40" s="5">
        <f>(((INDEX(Output!$C$5:$BW$192,MATCH($C40,Output!$C$5:C$192,0),18))*3.4121416)+((INDEX(Output!$C$5:$BW$192,MATCH($C40,Output!$C$5:C$192,0),33))*99.976))/$AP40</f>
        <v>2.5004724898730211</v>
      </c>
      <c r="AC40" s="51">
        <v>3.0760493425070226</v>
      </c>
      <c r="AD40" s="7">
        <f>INDEX(Output!$C$5:$CA$192,MATCH($C40,Output!$C$5:$C$192,0),74)+INDEX(Output!$C$5:$CA$192,MATCH($C40,Output!$C$5:$C$192,0),77)</f>
        <v>0</v>
      </c>
      <c r="AE40" s="51">
        <v>0</v>
      </c>
      <c r="AF40" s="7">
        <f>INDEX(Output!$C$5:$CA$192,MATCH($C40,Output!$C$5:$C$192,0),72)+INDEX(Output!$C$5:$CA$192,MATCH($C40,Output!$C$5:$C$192,0),75)</f>
        <v>0</v>
      </c>
      <c r="AG40" s="51">
        <v>0</v>
      </c>
      <c r="AH40" s="29">
        <f>IF($D$39=0,"",(D40-$D$39)/$D$39)</f>
        <v>9.8202869725812839E-3</v>
      </c>
      <c r="AI40" s="104">
        <f>IF($E$39=0,"",(E40-$E$39)/$E$39)</f>
        <v>-1.3310961298818079E-2</v>
      </c>
      <c r="AJ40" s="29">
        <f>IF($J$39=0,"",(J40-$J$39)/$J$39)</f>
        <v>7.1045898172940663E-3</v>
      </c>
      <c r="AK40" s="104">
        <f>IF($K$39=0,"",(K40-$K$39)/$K$39)</f>
        <v>-1.441462167496697E-2</v>
      </c>
      <c r="AL40" s="5" t="str">
        <f t="shared" si="3"/>
        <v>No</v>
      </c>
      <c r="AM40" s="5" t="str">
        <f t="shared" si="4"/>
        <v>Yes</v>
      </c>
      <c r="AN40" s="53" t="str">
        <f>IF((AL40=AM40),(IF(AND(AI40&gt;(-0.5%*D$39),AI40&lt;(0.5%*D$39),AE40&lt;=AD40,AG40&lt;=AF40,(COUNTBLANK(D40:AK40)=0)),"Pass","Fail")),IF(COUNTA(D40:AK40)=0,"","Fail"))</f>
        <v>Fail</v>
      </c>
      <c r="AO40" s="100" t="s">
        <v>327</v>
      </c>
      <c r="AP40" s="2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AQ40" s="12"/>
    </row>
    <row r="41" spans="1:43" s="2" customFormat="1" ht="25.5" customHeight="1" x14ac:dyDescent="0.3">
      <c r="A41" s="59"/>
      <c r="B41" s="28" t="str">
        <f t="shared" si="1"/>
        <v>CBECC 2022.2.0</v>
      </c>
      <c r="C41" s="102" t="s">
        <v>62</v>
      </c>
      <c r="D41" s="5">
        <f>INDEX(Output!$C$5:$BW$192,MATCH($C41,Output!$C$5:$C$192,0),61)</f>
        <v>283.74900000000002</v>
      </c>
      <c r="E41" s="51">
        <v>240.83609762365401</v>
      </c>
      <c r="F41" s="5">
        <f>(INDEX(Output!$C$5:$BW$192,MATCH($C41,Output!$C$5:$C$192,0),20))/$AP41</f>
        <v>8.9349471361513828</v>
      </c>
      <c r="G41" s="51">
        <v>7.1990444959660502</v>
      </c>
      <c r="H41" s="5">
        <f>(INDEX(Output!$C$5:$BW$192,MATCH($C41,Output!$C$5:$C$192,0),35))/$AP41</f>
        <v>3.1856646758756026E-2</v>
      </c>
      <c r="I41" s="51">
        <v>4.18375951634576E-2</v>
      </c>
      <c r="J41" s="5">
        <f t="shared" si="5"/>
        <v>33.672163259422469</v>
      </c>
      <c r="K41" s="51">
        <v>28.7479164597171</v>
      </c>
      <c r="L41" s="5">
        <f>(((INDEX(Output!$C$5:$BW$192,MATCH($C41,Output!$C$5:$C$192,0),13))*3.4121416)+((INDEX(Output!$C$5:$BW$192,MATCH($C41,Output!$C$5:$C$192,0),28))*99.976))/$AP41</f>
        <v>0.68443169665066694</v>
      </c>
      <c r="M41" s="51">
        <v>1.1077229980051297</v>
      </c>
      <c r="N41" s="5">
        <f>(((INDEX(Output!$C$5:$BW$192,MATCH($C41,Output!$C$5:$C$192,0),14))*3.4121416)+((INDEX(Output!$C$5:$BW$192,MATCH($C41,Output!$C$5:$C$192,0),29))*99.976))/$AP41</f>
        <v>12.974267287080215</v>
      </c>
      <c r="O41" s="51">
        <v>12.653096120180759</v>
      </c>
      <c r="P41" s="5">
        <f>(((INDEX(Output!$C$5:$BW$192,MATCH($C41,Output!$C$5:$C$192,0),19))*3.4121416)+((INDEX(Output!$C$5:$BW$192,MATCH($C41,Output!$C$5:$C$192,0),34))*99.976))/$AP41</f>
        <v>6.7817896175352468</v>
      </c>
      <c r="Q41" s="51">
        <v>4.9095794487644016</v>
      </c>
      <c r="R41" s="5">
        <f>(((INDEX(Output!$C$5:$BW$192,MATCH($C41,Output!$C$5:$C$192,0),36))+(INDEX(Output!$C$5:$BW$192,MATCH($C41,Output!$C$5:$C$192,0),37)))*99.976)/$AP41</f>
        <v>0</v>
      </c>
      <c r="S41" s="51">
        <v>0</v>
      </c>
      <c r="T41" s="5">
        <f>(((INDEX(Output!$C$5:$BW$192,MATCH($C41,Output!$C$5:$C$192,0),21))+(INDEX(Output!$C$5:$BW$192,MATCH($C41,Output!$C$5:$C$192,0),22))+(INDEX(Output!$C$5:$BW$192,MATCH($C41,Output!$C$5:$C$192,0),23))+(INDEX(Output!$C$5:$BW$192,MATCH($C41,Output!$C$5:$C$192,0),24)))*3.4121416)/$AP41</f>
        <v>10.805578481479031</v>
      </c>
      <c r="U41" s="51">
        <v>10.659487847575623</v>
      </c>
      <c r="V41" s="5">
        <f>(((INDEX(Output!$C$5:$BW$192,MATCH($C41,Output!$C$5:$C$192,0),15))*3.4121416)+((INDEX(Output!$C$5:$BW$192,MATCH($C41,Output!$C$5:$C$192,0),30))*99.976))/$AP41</f>
        <v>10.731206238453616</v>
      </c>
      <c r="W41" s="51">
        <v>7.0015879999999999</v>
      </c>
      <c r="X41" s="5">
        <f>(((INDEX(Output!$C$5:$BW$192,MATCH($C41,Output!$C$5:C$192,0),17))*3.4121416)+((INDEX(Output!$C$5:$BW$192,MATCH($C41,Output!$C$5:C$192,0),32))*99.976))/$AP41</f>
        <v>0</v>
      </c>
      <c r="Y41" s="51">
        <v>0</v>
      </c>
      <c r="Z41" s="5">
        <f>(((INDEX(Output!$C$5:$BW$192,MATCH($C41,Output!$C$5:C$192,0),16))*3.4121416)+((INDEX(Output!$C$5:$BW$192,MATCH($C41,Output!$C$5:C$192,0),31))*99.976))/$AP41</f>
        <v>0</v>
      </c>
      <c r="AA41" s="51">
        <v>0</v>
      </c>
      <c r="AB41" s="5">
        <f>(((INDEX(Output!$C$5:$BW$192,MATCH($C41,Output!$C$5:C$192,0),18))*3.4121416)+((INDEX(Output!$C$5:$BW$192,MATCH($C41,Output!$C$5:C$192,0),33))*99.976))/$AP41</f>
        <v>2.5004684197027252</v>
      </c>
      <c r="AC41" s="51">
        <v>3.0760493425070226</v>
      </c>
      <c r="AD41" s="7">
        <f>INDEX(Output!$C$5:$CA$192,MATCH($C41,Output!$C$5:$C$192,0),74)+INDEX(Output!$C$5:$CA$192,MATCH($C41,Output!$C$5:$C$192,0),77)</f>
        <v>0</v>
      </c>
      <c r="AE41" s="51">
        <v>0</v>
      </c>
      <c r="AF41" s="7">
        <f>INDEX(Output!$C$5:$CA$192,MATCH($C41,Output!$C$5:$C$192,0),72)+INDEX(Output!$C$5:$CA$192,MATCH($C41,Output!$C$5:$C$192,0),75)</f>
        <v>0</v>
      </c>
      <c r="AG41" s="51">
        <v>0</v>
      </c>
      <c r="AH41" s="29">
        <f>IF($D$39=0,"",(D41-$D$39)/$D$39)</f>
        <v>7.7745418383293836E-3</v>
      </c>
      <c r="AI41" s="104">
        <f>IF($E$39=0,"",(E41-$E$39)/$E$39)</f>
        <v>-1.9583998924741931E-2</v>
      </c>
      <c r="AJ41" s="29">
        <f>IF($J$39=0,"",(J41-$J$39)/$J$39)</f>
        <v>5.5034356678980503E-3</v>
      </c>
      <c r="AK41" s="104">
        <f>IF($K$39=0,"",(K41-$K$39)/$K$39)</f>
        <v>-2.1780724899290369E-2</v>
      </c>
      <c r="AL41" s="5" t="str">
        <f t="shared" si="3"/>
        <v>No</v>
      </c>
      <c r="AM41" s="5" t="str">
        <f t="shared" si="4"/>
        <v>Yes</v>
      </c>
      <c r="AN41" s="53" t="str">
        <f>IF((AL41=AM41),(IF(AND(AI41&gt;(-0.5%*D$39),AI41&lt;(0.5%*D$39),AE41&lt;=AD41,AG41&lt;=AF41,(COUNTBLANK(D41:AK41)=0)),"Pass","Fail")),IF(COUNTA(D41:AK41)=0,"","Fail"))</f>
        <v>Fail</v>
      </c>
      <c r="AO41" s="100" t="s">
        <v>327</v>
      </c>
      <c r="AP41" s="2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AQ41" s="12"/>
    </row>
    <row r="42" spans="1:43" s="2" customFormat="1" ht="25.5" customHeight="1" x14ac:dyDescent="0.3">
      <c r="A42" s="59"/>
      <c r="B42" s="28" t="str">
        <f t="shared" si="1"/>
        <v>CBECC 2022.2.0</v>
      </c>
      <c r="C42" s="102" t="s">
        <v>63</v>
      </c>
      <c r="D42" s="5">
        <f>INDEX(Output!$C$5:$BW$192,MATCH($C42,Output!$C$5:$C$192,0),61)</f>
        <v>285.88</v>
      </c>
      <c r="E42" s="51">
        <v>238.974294578718</v>
      </c>
      <c r="F42" s="5">
        <f>(INDEX(Output!$C$5:$BW$192,MATCH($C42,Output!$C$5:$C$192,0),20))/$AP42</f>
        <v>8.9761064360768792</v>
      </c>
      <c r="G42" s="51">
        <v>7.2014762117478899</v>
      </c>
      <c r="H42" s="5">
        <f>(INDEX(Output!$C$5:$BW$192,MATCH($C42,Output!$C$5:$C$192,0),35))/$AP42</f>
        <v>3.117033273487467E-2</v>
      </c>
      <c r="I42" s="51">
        <v>4.0018707405447503E-2</v>
      </c>
      <c r="J42" s="5">
        <f t="shared" si="5"/>
        <v>33.743989688073576</v>
      </c>
      <c r="K42" s="51">
        <v>28.574325041730599</v>
      </c>
      <c r="L42" s="5">
        <f>(((INDEX(Output!$C$5:$BW$192,MATCH($C42,Output!$C$5:$C$192,0),13))*3.4121416)+((INDEX(Output!$C$5:$BW$192,MATCH($C42,Output!$C$5:$C$192,0),28))*99.976))/$AP42</f>
        <v>0.615849327161474</v>
      </c>
      <c r="M42" s="51">
        <v>0.92582339290803239</v>
      </c>
      <c r="N42" s="5">
        <f>(((INDEX(Output!$C$5:$BW$192,MATCH($C42,Output!$C$5:$C$192,0),14))*3.4121416)+((INDEX(Output!$C$5:$BW$192,MATCH($C42,Output!$C$5:$C$192,0),29))*99.976))/$AP42</f>
        <v>13.0504890219557</v>
      </c>
      <c r="O42" s="51">
        <v>12.638277083418149</v>
      </c>
      <c r="P42" s="5">
        <f>(((INDEX(Output!$C$5:$BW$192,MATCH($C42,Output!$C$5:$C$192,0),19))*3.4121416)+((INDEX(Output!$C$5:$BW$192,MATCH($C42,Output!$C$5:$C$192,0),34))*99.976))/$AP42</f>
        <v>6.7817896175352468</v>
      </c>
      <c r="Q42" s="51">
        <v>4.9095794487644016</v>
      </c>
      <c r="R42" s="5">
        <f>(((INDEX(Output!$C$5:$BW$192,MATCH($C42,Output!$C$5:$C$192,0),36))+(INDEX(Output!$C$5:$BW$192,MATCH($C42,Output!$C$5:$C$192,0),37)))*99.976)/$AP42</f>
        <v>0</v>
      </c>
      <c r="S42" s="51">
        <v>0</v>
      </c>
      <c r="T42" s="5">
        <f>(((INDEX(Output!$C$5:$BW$192,MATCH($C42,Output!$C$5:$C$192,0),21))+(INDEX(Output!$C$5:$BW$192,MATCH($C42,Output!$C$5:$C$192,0),22))+(INDEX(Output!$C$5:$BW$192,MATCH($C42,Output!$C$5:$C$192,0),23))+(INDEX(Output!$C$5:$BW$192,MATCH($C42,Output!$C$5:$C$192,0),24)))*3.4121416)/$AP42</f>
        <v>10.805578481479031</v>
      </c>
      <c r="U42" s="51">
        <v>10.659487847575623</v>
      </c>
      <c r="V42" s="5">
        <f>(((INDEX(Output!$C$5:$BW$192,MATCH($C42,Output!$C$5:$C$192,0),15))*3.4121416)+((INDEX(Output!$C$5:$BW$192,MATCH($C42,Output!$C$5:$C$192,0),30))*99.976))/$AP42</f>
        <v>10.795425863080801</v>
      </c>
      <c r="W42" s="51">
        <v>7.024</v>
      </c>
      <c r="X42" s="5">
        <f>(((INDEX(Output!$C$5:$BW$192,MATCH($C42,Output!$C$5:C$192,0),17))*3.4121416)+((INDEX(Output!$C$5:$BW$192,MATCH($C42,Output!$C$5:C$192,0),32))*99.976))/$AP42</f>
        <v>0</v>
      </c>
      <c r="Y42" s="51">
        <v>0</v>
      </c>
      <c r="Z42" s="5">
        <f>(((INDEX(Output!$C$5:$BW$192,MATCH($C42,Output!$C$5:C$192,0),16))*3.4121416)+((INDEX(Output!$C$5:$BW$192,MATCH($C42,Output!$C$5:C$192,0),31))*99.976))/$AP42</f>
        <v>0</v>
      </c>
      <c r="AA42" s="51">
        <v>0</v>
      </c>
      <c r="AB42" s="5">
        <f>(((INDEX(Output!$C$5:$BW$192,MATCH($C42,Output!$C$5:C$192,0),18))*3.4121416)+((INDEX(Output!$C$5:$BW$192,MATCH($C42,Output!$C$5:C$192,0),33))*99.976))/$AP42</f>
        <v>2.5004358583403561</v>
      </c>
      <c r="AC42" s="51">
        <v>3.0760493425070226</v>
      </c>
      <c r="AD42" s="7">
        <f>INDEX(Output!$C$5:$CA$192,MATCH($C42,Output!$C$5:$C$192,0),74)+INDEX(Output!$C$5:$CA$192,MATCH($C42,Output!$C$5:$C$192,0),77)</f>
        <v>0</v>
      </c>
      <c r="AE42" s="51">
        <v>0</v>
      </c>
      <c r="AF42" s="7">
        <f>INDEX(Output!$C$5:$CA$192,MATCH($C42,Output!$C$5:$C$192,0),72)+INDEX(Output!$C$5:$CA$192,MATCH($C42,Output!$C$5:$C$192,0),75)</f>
        <v>0</v>
      </c>
      <c r="AG42" s="51">
        <v>0</v>
      </c>
      <c r="AH42" s="29">
        <f>IF($D$39=0,"",(D42-$D$39)/$D$39)</f>
        <v>1.534308850689016E-2</v>
      </c>
      <c r="AI42" s="104">
        <f>IF($E$39=0,"",(E42-$E$39)/$E$39)</f>
        <v>-2.7163184578872148E-2</v>
      </c>
      <c r="AJ42" s="29">
        <f>IF($J$39=0,"",(J42-$J$39)/$J$39)</f>
        <v>7.6482851159130573E-3</v>
      </c>
      <c r="AK42" s="104">
        <f>IF($K$39=0,"",(K42-$K$39)/$K$39)</f>
        <v>-2.7687604144066423E-2</v>
      </c>
      <c r="AL42" s="5" t="str">
        <f t="shared" si="3"/>
        <v>No</v>
      </c>
      <c r="AM42" s="5" t="str">
        <f t="shared" si="4"/>
        <v>Yes</v>
      </c>
      <c r="AN42" s="53" t="str">
        <f>IF((AL42=AM42),(IF(AND(AI42&gt;(-0.5%*D$39),AI42&lt;(0.5%*D$39),AE42&lt;=AD42,AG42&lt;=AF42,(COUNTBLANK(D42:AK42)=0)),"Pass","Fail")),IF(COUNTA(D42:AK42)=0,"","Fail"))</f>
        <v>Fail</v>
      </c>
      <c r="AO42" s="100" t="s">
        <v>327</v>
      </c>
      <c r="AP42" s="2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AQ42" s="12"/>
    </row>
    <row r="43" spans="1:43" s="3" customFormat="1" ht="26.25" customHeight="1" x14ac:dyDescent="0.25">
      <c r="A43" s="60"/>
      <c r="B43" s="28" t="str">
        <f t="shared" si="1"/>
        <v>CBECC 2022.2.0</v>
      </c>
      <c r="C43" s="41" t="s">
        <v>64</v>
      </c>
      <c r="D43" s="32">
        <f>INDEX(Output!$C$5:$BW$192,MATCH($C43,Output!$C$5:$C$192,0),61)</f>
        <v>191.364</v>
      </c>
      <c r="E43" s="51">
        <v>198.49506680355199</v>
      </c>
      <c r="F43" s="32">
        <f>(INDEX(Output!$C$5:$BW$192,MATCH($C43,Output!$C$5:$C$192,0),20))/$AP43</f>
        <v>5.9693198334086501</v>
      </c>
      <c r="G43" s="51">
        <v>6.1767236101991498</v>
      </c>
      <c r="H43" s="32">
        <f>(INDEX(Output!$C$5:$BW$192,MATCH($C43,Output!$C$5:$C$192,0),35))/$AP43</f>
        <v>4.0162275934226548E-2</v>
      </c>
      <c r="I43" s="51">
        <v>4.5693167772666597E-2</v>
      </c>
      <c r="J43" s="32">
        <f t="shared" si="5"/>
        <v>24.383442117410265</v>
      </c>
      <c r="K43" s="51">
        <v>25.645170418923701</v>
      </c>
      <c r="L43" s="32">
        <f>(((INDEX(Output!$C$5:$BW$192,MATCH($C43,Output!$C$5:$C$192,0),13))*3.4121416)+((INDEX(Output!$C$5:$BW$192,MATCH($C43,Output!$C$5:$C$192,0),28))*99.976))/$AP43</f>
        <v>1.2057106169823841</v>
      </c>
      <c r="M43" s="51">
        <v>1.0218621503887961</v>
      </c>
      <c r="N43" s="32">
        <f>(((INDEX(Output!$C$5:$BW$192,MATCH($C43,Output!$C$5:$C$192,0),14))*3.4121416)+((INDEX(Output!$C$5:$BW$192,MATCH($C43,Output!$C$5:$C$192,0),29))*99.976))/$AP43</f>
        <v>3.7837624950954889</v>
      </c>
      <c r="O43" s="51">
        <v>4.8964703008590158</v>
      </c>
      <c r="P43" s="32">
        <f>(((INDEX(Output!$C$5:$BW$192,MATCH($C43,Output!$C$5:$C$192,0),19))*3.4121416)+((INDEX(Output!$C$5:$BW$192,MATCH($C43,Output!$C$5:$C$192,0),34))*99.976))/$AP43</f>
        <v>6.7810950509699524</v>
      </c>
      <c r="Q43" s="51">
        <v>5.1789276554166834</v>
      </c>
      <c r="R43" s="32">
        <f>(((INDEX(Output!$C$5:$BW$192,MATCH($C43,Output!$C$5:$C$192,0),36))+(INDEX(Output!$C$5:$BW$192,MATCH($C43,Output!$C$5:$C$192,0),37)))*99.976)/$AP43</f>
        <v>0</v>
      </c>
      <c r="S43" s="51">
        <v>0</v>
      </c>
      <c r="T43" s="32">
        <f>(((INDEX(Output!$C$5:$BW$192,MATCH($C43,Output!$C$5:$C$192,0),21))+(INDEX(Output!$C$5:$BW$192,MATCH($C43,Output!$C$5:$C$192,0),22))+(INDEX(Output!$C$5:$BW$192,MATCH($C43,Output!$C$5:$C$192,0),23))+(INDEX(Output!$C$5:$BW$192,MATCH($C43,Output!$C$5:$C$192,0),24)))*3.4121416)/$AP43</f>
        <v>10.805292042227505</v>
      </c>
      <c r="U43" s="51">
        <v>10.659487847575623</v>
      </c>
      <c r="V43" s="32">
        <f>(((INDEX(Output!$C$5:$BW$192,MATCH($C43,Output!$C$5:$C$192,0),15))*3.4121416)+((INDEX(Output!$C$5:$BW$192,MATCH($C43,Output!$C$5:$C$192,0),30))*99.976))/$AP43</f>
        <v>9.8033208725445906</v>
      </c>
      <c r="W43" s="51">
        <v>11.00057</v>
      </c>
      <c r="X43" s="32">
        <f>(((INDEX(Output!$C$5:$BW$192,MATCH($C43,Output!$C$5:C$192,0),17))*3.4121416)+((INDEX(Output!$C$5:$BW$192,MATCH($C43,Output!$C$5:C$192,0),32))*99.976))/$AP43</f>
        <v>0</v>
      </c>
      <c r="Y43" s="51">
        <v>0</v>
      </c>
      <c r="Z43" s="32">
        <f>(((INDEX(Output!$C$5:$BW$192,MATCH($C43,Output!$C$5:C$192,0),16))*3.4121416)+((INDEX(Output!$C$5:$BW$192,MATCH($C43,Output!$C$5:C$192,0),31))*99.976))/$AP43</f>
        <v>0</v>
      </c>
      <c r="AA43" s="51">
        <v>0</v>
      </c>
      <c r="AB43" s="32">
        <f>(((INDEX(Output!$C$5:$BW$192,MATCH($C43,Output!$C$5:C$192,0),18))*3.4121416)+((INDEX(Output!$C$5:$BW$192,MATCH($C43,Output!$C$5:C$192,0),33))*99.976))/$AP43</f>
        <v>2.8095530818178487</v>
      </c>
      <c r="AC43" s="51">
        <v>3.5474494157879737</v>
      </c>
      <c r="AD43" s="33">
        <f>INDEX(Output!$C$5:$CA$192,MATCH($C43,Output!$C$5:$C$192,0),74)+INDEX(Output!$C$5:$CA$192,MATCH($C43,Output!$C$5:$C$192,0),77)</f>
        <v>0</v>
      </c>
      <c r="AE43" s="51">
        <v>0</v>
      </c>
      <c r="AF43" s="33">
        <f>INDEX(Output!$C$5:$CA$192,MATCH($C43,Output!$C$5:$C$192,0),72)+INDEX(Output!$C$5:$CA$192,MATCH($C43,Output!$C$5:$C$192,0),75)</f>
        <v>0</v>
      </c>
      <c r="AG43" s="51">
        <v>0</v>
      </c>
      <c r="AH43" s="34"/>
      <c r="AI43" s="32"/>
      <c r="AJ43" s="34"/>
      <c r="AK43" s="71"/>
      <c r="AL43" s="32"/>
      <c r="AM43" s="32"/>
      <c r="AN43" s="54"/>
      <c r="AO43" s="56"/>
      <c r="AP43" s="25">
        <f>IF(ISNUMBER(SEARCH("RetlMed",C43)),Lookup!D$2,IF(ISNUMBER(SEARCH("OffSml",C43)),Lookup!A$2,IF(ISNUMBER(SEARCH("OffMed",C43)),Lookup!B$2,IF(ISNUMBER(SEARCH("OffLrg",C43)),Lookup!C$2,IF(ISNUMBER(SEARCH("RetlStrp",C43)),Lookup!E$2)))))</f>
        <v>24563.1</v>
      </c>
    </row>
    <row r="44" spans="1:43" s="2" customFormat="1" ht="25.5" customHeight="1" x14ac:dyDescent="0.3">
      <c r="A44" s="59"/>
      <c r="B44" s="28" t="str">
        <f t="shared" si="1"/>
        <v>CBECC 2022.2.0</v>
      </c>
      <c r="C44" s="43" t="s">
        <v>65</v>
      </c>
      <c r="D44" s="5">
        <f>INDEX(Output!$C$5:$BW$192,MATCH($C44,Output!$C$5:$C$192,0),61)</f>
        <v>190.535</v>
      </c>
      <c r="E44" s="51">
        <v>198.097435809329</v>
      </c>
      <c r="F44" s="5">
        <f>(INDEX(Output!$C$5:$BW$192,MATCH($C44,Output!$C$5:$C$192,0),20))/$AP44</f>
        <v>5.9431423558101386</v>
      </c>
      <c r="G44" s="51">
        <v>6.1718379265652699</v>
      </c>
      <c r="H44" s="5">
        <f>(INDEX(Output!$C$5:$BW$192,MATCH($C44,Output!$C$5:$C$192,0),35))/$AP44</f>
        <v>3.9452308544116993E-2</v>
      </c>
      <c r="I44" s="51">
        <v>4.4582535113789602E-2</v>
      </c>
      <c r="J44" s="5">
        <f t="shared" si="5"/>
        <v>24.223150978480735</v>
      </c>
      <c r="K44" s="51">
        <v>25.517436510199101</v>
      </c>
      <c r="L44" s="5">
        <f>(((INDEX(Output!$C$5:$BW$192,MATCH($C44,Output!$C$5:$C$192,0),13))*3.4121416)+((INDEX(Output!$C$5:$BW$192,MATCH($C44,Output!$C$5:$C$192,0),28))*99.976))/$AP44</f>
        <v>1.1347268470184952</v>
      </c>
      <c r="M44" s="51">
        <v>0.9108007979481334</v>
      </c>
      <c r="N44" s="5">
        <f>(((INDEX(Output!$C$5:$BW$192,MATCH($C44,Output!$C$5:$C$192,0),14))*3.4121416)+((INDEX(Output!$C$5:$BW$192,MATCH($C44,Output!$C$5:$C$192,0),29))*99.976))/$AP44</f>
        <v>3.6944551261298457</v>
      </c>
      <c r="O44" s="51">
        <v>4.8710662378373977</v>
      </c>
      <c r="P44" s="5">
        <f>(((INDEX(Output!$C$5:$BW$192,MATCH($C44,Output!$C$5:$C$192,0),19))*3.4121416)+((INDEX(Output!$C$5:$BW$192,MATCH($C44,Output!$C$5:$C$192,0),34))*99.976))/$AP44</f>
        <v>6.7810950509699524</v>
      </c>
      <c r="Q44" s="51">
        <v>5.1789276554166834</v>
      </c>
      <c r="R44" s="5">
        <f>(((INDEX(Output!$C$5:$BW$192,MATCH($C44,Output!$C$5:$C$192,0),36))+(INDEX(Output!$C$5:$BW$192,MATCH($C44,Output!$C$5:$C$192,0),37)))*99.976)/$AP44</f>
        <v>0</v>
      </c>
      <c r="S44" s="51">
        <v>0</v>
      </c>
      <c r="T44" s="5">
        <f>(((INDEX(Output!$C$5:$BW$192,MATCH($C44,Output!$C$5:$C$192,0),21))+(INDEX(Output!$C$5:$BW$192,MATCH($C44,Output!$C$5:$C$192,0),22))+(INDEX(Output!$C$5:$BW$192,MATCH($C44,Output!$C$5:$C$192,0),23))+(INDEX(Output!$C$5:$BW$192,MATCH($C44,Output!$C$5:$C$192,0),24)))*3.4121416)/$AP44</f>
        <v>10.805292042227505</v>
      </c>
      <c r="U44" s="51">
        <v>10.659487847575623</v>
      </c>
      <c r="V44" s="5">
        <f>(((INDEX(Output!$C$5:$BW$192,MATCH($C44,Output!$C$5:$C$192,0),15))*3.4121416)+((INDEX(Output!$C$5:$BW$192,MATCH($C44,Output!$C$5:$C$192,0),30))*99.976))/$AP44</f>
        <v>9.8033208725445906</v>
      </c>
      <c r="W44" s="51">
        <v>11.009</v>
      </c>
      <c r="X44" s="5">
        <f>(((INDEX(Output!$C$5:$BW$192,MATCH($C44,Output!$C$5:C$192,0),17))*3.4121416)+((INDEX(Output!$C$5:$BW$192,MATCH($C44,Output!$C$5:C$192,0),32))*99.976))/$AP44</f>
        <v>0</v>
      </c>
      <c r="Y44" s="51">
        <v>0</v>
      </c>
      <c r="Z44" s="5">
        <f>(((INDEX(Output!$C$5:$BW$192,MATCH($C44,Output!$C$5:C$192,0),16))*3.4121416)+((INDEX(Output!$C$5:$BW$192,MATCH($C44,Output!$C$5:C$192,0),31))*99.976))/$AP44</f>
        <v>0</v>
      </c>
      <c r="AA44" s="51">
        <v>0</v>
      </c>
      <c r="AB44" s="5">
        <f>(((INDEX(Output!$C$5:$BW$192,MATCH($C44,Output!$C$5:C$192,0),18))*3.4121416)+((INDEX(Output!$C$5:$BW$192,MATCH($C44,Output!$C$5:C$192,0),33))*99.976))/$AP44</f>
        <v>2.8095530818178487</v>
      </c>
      <c r="AC44" s="51">
        <v>3.5474494157879737</v>
      </c>
      <c r="AD44" s="7">
        <f>INDEX(Output!$C$5:$CA$192,MATCH($C44,Output!$C$5:$C$192,0),74)+INDEX(Output!$C$5:$CA$192,MATCH($C44,Output!$C$5:$C$192,0),77)</f>
        <v>0</v>
      </c>
      <c r="AE44" s="51">
        <v>0</v>
      </c>
      <c r="AF44" s="7">
        <f>INDEX(Output!$C$5:$CA$192,MATCH($C44,Output!$C$5:$C$192,0),72)+INDEX(Output!$C$5:$CA$192,MATCH($C44,Output!$C$5:$C$192,0),75)</f>
        <v>0</v>
      </c>
      <c r="AG44" s="51">
        <v>0</v>
      </c>
      <c r="AH44" s="29">
        <f>IF($D$43=0,"",(D44-$D$43)/$D$43)</f>
        <v>-4.3320582763738619E-3</v>
      </c>
      <c r="AI44" s="104">
        <f>IF($E$43=0,"",(E44-$E$43)/$E$43)</f>
        <v>-2.0032285971949291E-3</v>
      </c>
      <c r="AJ44" s="29">
        <f>IF($J$43=0,"",(J44-$J$43)/$J$43)</f>
        <v>-6.5737699442803025E-3</v>
      </c>
      <c r="AK44" s="104">
        <f>IF($K$43=0,"",(K44-$K$43)/$K$43)</f>
        <v>-4.9808173093809915E-3</v>
      </c>
      <c r="AL44" s="5" t="str">
        <f t="shared" si="3"/>
        <v>No</v>
      </c>
      <c r="AM44" s="5" t="str">
        <f t="shared" si="4"/>
        <v>No</v>
      </c>
      <c r="AN44" s="53" t="str">
        <f>IF((AL44=AM44),(IF(AND(AI44&gt;(-0.5%*D$43),AI44&lt;(0.5%*D$43),AE44&lt;=AD44,AG44&lt;=AF44,(COUNTBLANK(D44:AK44)=0)),"Pass","Fail")),IF(COUNTA(D44:AK44)=0,"","Fail"))</f>
        <v>Pass</v>
      </c>
      <c r="AO44" s="57"/>
      <c r="AP44" s="2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AQ44" s="12"/>
    </row>
    <row r="45" spans="1:43" s="2" customFormat="1" ht="25.5" customHeight="1" x14ac:dyDescent="0.3">
      <c r="A45" s="59"/>
      <c r="B45" s="28" t="str">
        <f t="shared" si="1"/>
        <v>CBECC 2022.2.0</v>
      </c>
      <c r="C45" s="43" t="s">
        <v>66</v>
      </c>
      <c r="D45" s="5">
        <f>INDEX(Output!$C$5:$BW$192,MATCH($C45,Output!$C$5:$C$192,0),61)</f>
        <v>190.51300000000001</v>
      </c>
      <c r="E45" s="51">
        <v>197.50413145083999</v>
      </c>
      <c r="F45" s="5">
        <f>(INDEX(Output!$C$5:$BW$192,MATCH($C45,Output!$C$5:$C$192,0),20))/$AP45</f>
        <v>5.9574727945576909</v>
      </c>
      <c r="G45" s="51">
        <v>6.1783366645611304</v>
      </c>
      <c r="H45" s="5">
        <f>(INDEX(Output!$C$5:$BW$192,MATCH($C45,Output!$C$5:$C$192,0),35))/$AP45</f>
        <v>3.8557592486290412E-2</v>
      </c>
      <c r="I45" s="51">
        <v>4.3086385620649599E-2</v>
      </c>
      <c r="J45" s="5">
        <f t="shared" si="5"/>
        <v>24.182602402250534</v>
      </c>
      <c r="K45" s="51">
        <v>25.389996173106798</v>
      </c>
      <c r="L45" s="5">
        <f>(((INDEX(Output!$C$5:$BW$192,MATCH($C45,Output!$C$5:$C$192,0),13))*3.4121416)+((INDEX(Output!$C$5:$BW$192,MATCH($C45,Output!$C$5:$C$192,0),28))*99.976))/$AP45</f>
        <v>1.0452807845915215</v>
      </c>
      <c r="M45" s="51">
        <v>0.76118552294100883</v>
      </c>
      <c r="N45" s="5">
        <f>(((INDEX(Output!$C$5:$BW$192,MATCH($C45,Output!$C$5:$C$192,0),14))*3.4121416)+((INDEX(Output!$C$5:$BW$192,MATCH($C45,Output!$C$5:$C$192,0),29))*99.976))/$AP45</f>
        <v>3.7433526123266208</v>
      </c>
      <c r="O45" s="51">
        <v>4.8991979807026826</v>
      </c>
      <c r="P45" s="5">
        <f>(((INDEX(Output!$C$5:$BW$192,MATCH($C45,Output!$C$5:$C$192,0),19))*3.4121416)+((INDEX(Output!$C$5:$BW$192,MATCH($C45,Output!$C$5:$C$192,0),34))*99.976))/$AP45</f>
        <v>6.7810950509699524</v>
      </c>
      <c r="Q45" s="51">
        <v>5.1789276554166834</v>
      </c>
      <c r="R45" s="5">
        <f>(((INDEX(Output!$C$5:$BW$192,MATCH($C45,Output!$C$5:$C$192,0),36))+(INDEX(Output!$C$5:$BW$192,MATCH($C45,Output!$C$5:$C$192,0),37)))*99.976)/$AP45</f>
        <v>0</v>
      </c>
      <c r="S45" s="51">
        <v>0</v>
      </c>
      <c r="T45" s="5">
        <f>(((INDEX(Output!$C$5:$BW$192,MATCH($C45,Output!$C$5:$C$192,0),21))+(INDEX(Output!$C$5:$BW$192,MATCH($C45,Output!$C$5:$C$192,0),22))+(INDEX(Output!$C$5:$BW$192,MATCH($C45,Output!$C$5:$C$192,0),23))+(INDEX(Output!$C$5:$BW$192,MATCH($C45,Output!$C$5:$C$192,0),24)))*3.4121416)/$AP45</f>
        <v>10.805292042227505</v>
      </c>
      <c r="U45" s="51">
        <v>10.659487847575623</v>
      </c>
      <c r="V45" s="5">
        <f>(((INDEX(Output!$C$5:$BW$192,MATCH($C45,Output!$C$5:$C$192,0),15))*3.4121416)+((INDEX(Output!$C$5:$BW$192,MATCH($C45,Output!$C$5:$C$192,0),30))*99.976))/$AP45</f>
        <v>9.8033208725445906</v>
      </c>
      <c r="W45" s="51">
        <v>11.003299999999999</v>
      </c>
      <c r="X45" s="5">
        <f>(((INDEX(Output!$C$5:$BW$192,MATCH($C45,Output!$C$5:C$192,0),17))*3.4121416)+((INDEX(Output!$C$5:$BW$192,MATCH($C45,Output!$C$5:C$192,0),32))*99.976))/$AP45</f>
        <v>0</v>
      </c>
      <c r="Y45" s="51">
        <v>0</v>
      </c>
      <c r="Z45" s="5">
        <f>(((INDEX(Output!$C$5:$BW$192,MATCH($C45,Output!$C$5:C$192,0),16))*3.4121416)+((INDEX(Output!$C$5:$BW$192,MATCH($C45,Output!$C$5:C$192,0),31))*99.976))/$AP45</f>
        <v>0</v>
      </c>
      <c r="AA45" s="51">
        <v>0</v>
      </c>
      <c r="AB45" s="5">
        <f>(((INDEX(Output!$C$5:$BW$192,MATCH($C45,Output!$C$5:C$192,0),18))*3.4121416)+((INDEX(Output!$C$5:$BW$192,MATCH($C45,Output!$C$5:C$192,0),33))*99.976))/$AP45</f>
        <v>2.8095530818178487</v>
      </c>
      <c r="AC45" s="51">
        <v>3.5474494157879737</v>
      </c>
      <c r="AD45" s="7">
        <f>INDEX(Output!$C$5:$CA$192,MATCH($C45,Output!$C$5:$C$192,0),74)+INDEX(Output!$C$5:$CA$192,MATCH($C45,Output!$C$5:$C$192,0),77)</f>
        <v>0</v>
      </c>
      <c r="AE45" s="51">
        <v>0</v>
      </c>
      <c r="AF45" s="7">
        <f>INDEX(Output!$C$5:$CA$192,MATCH($C45,Output!$C$5:$C$192,0),72)+INDEX(Output!$C$5:$CA$192,MATCH($C45,Output!$C$5:$C$192,0),75)</f>
        <v>0</v>
      </c>
      <c r="AG45" s="51">
        <v>0</v>
      </c>
      <c r="AH45" s="29">
        <f>IF($D$43=0,"",(D45-$D$43)/$D$43)</f>
        <v>-4.4470224284609387E-3</v>
      </c>
      <c r="AI45" s="104">
        <f>IF($E$43=0,"",(E45-$E$43)/$E$43)</f>
        <v>-4.9922417149677392E-3</v>
      </c>
      <c r="AJ45" s="29">
        <f>IF($J$43=0,"",(J45-$J$43)/$J$43)</f>
        <v>-8.2367253233835754E-3</v>
      </c>
      <c r="AK45" s="104">
        <f>IF($K$43=0,"",(K45-$K$43)/$K$43)</f>
        <v>-9.9501871755396376E-3</v>
      </c>
      <c r="AL45" s="5" t="str">
        <f t="shared" si="3"/>
        <v>No</v>
      </c>
      <c r="AM45" s="5" t="str">
        <f t="shared" si="4"/>
        <v>No</v>
      </c>
      <c r="AN45" s="53" t="str">
        <f>IF((AL45=AM45),(IF(AND(AI45&gt;(-0.5%*D$43),AI45&lt;(0.5%*D$43),AE45&lt;=AD45,AG45&lt;=AF45,(COUNTBLANK(D45:AK45)=0)),"Pass","Fail")),IF(COUNTA(D45:AK45)=0,"","Fail"))</f>
        <v>Pass</v>
      </c>
      <c r="AO45" s="57"/>
      <c r="AP45" s="2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AQ45" s="12"/>
    </row>
    <row r="46" spans="1:43" s="2" customFormat="1" ht="25.5" customHeight="1" x14ac:dyDescent="0.3">
      <c r="A46" s="59"/>
      <c r="B46" s="28" t="str">
        <f t="shared" si="1"/>
        <v>CBECC 2022.2.0</v>
      </c>
      <c r="C46" s="43" t="s">
        <v>67</v>
      </c>
      <c r="D46" s="5">
        <f>INDEX(Output!$C$5:$BW$192,MATCH($C46,Output!$C$5:$C$192,0),61)</f>
        <v>189.40899999999999</v>
      </c>
      <c r="E46" s="51">
        <v>191.94971188926201</v>
      </c>
      <c r="F46" s="5">
        <f>(INDEX(Output!$C$5:$BW$192,MATCH($C46,Output!$C$5:$C$192,0),20))/$AP46</f>
        <v>5.9115909636812942</v>
      </c>
      <c r="G46" s="51">
        <v>6.0611164930247901</v>
      </c>
      <c r="H46" s="5">
        <f>(INDEX(Output!$C$5:$BW$192,MATCH($C46,Output!$C$5:$C$192,0),35))/$AP46</f>
        <v>3.7787697806872911E-2</v>
      </c>
      <c r="I46" s="51">
        <v>4.1073506493507099E-2</v>
      </c>
      <c r="J46" s="5">
        <f t="shared" si="5"/>
        <v>23.949034433969658</v>
      </c>
      <c r="K46" s="51">
        <v>24.7887364735587</v>
      </c>
      <c r="L46" s="5">
        <f>(((INDEX(Output!$C$5:$BW$192,MATCH($C46,Output!$C$5:$C$192,0),13))*3.4121416)+((INDEX(Output!$C$5:$BW$192,MATCH($C46,Output!$C$5:$C$192,0),28))*99.976))/$AP46</f>
        <v>0.96833014497355796</v>
      </c>
      <c r="M46" s="51">
        <v>0.55990717746203644</v>
      </c>
      <c r="N46" s="5">
        <f>(((INDEX(Output!$C$5:$BW$192,MATCH($C46,Output!$C$5:$C$192,0),14))*3.4121416)+((INDEX(Output!$C$5:$BW$192,MATCH($C46,Output!$C$5:$C$192,0),29))*99.976))/$AP46</f>
        <v>3.5867556345151872</v>
      </c>
      <c r="O46" s="51">
        <v>4.3905467573179173</v>
      </c>
      <c r="P46" s="5">
        <f>(((INDEX(Output!$C$5:$BW$192,MATCH($C46,Output!$C$5:$C$192,0),19))*3.4121416)+((INDEX(Output!$C$5:$BW$192,MATCH($C46,Output!$C$5:$C$192,0),34))*99.976))/$AP46</f>
        <v>6.7810950509699524</v>
      </c>
      <c r="Q46" s="51">
        <v>5.1789276554166834</v>
      </c>
      <c r="R46" s="5">
        <f>(((INDEX(Output!$C$5:$BW$192,MATCH($C46,Output!$C$5:$C$192,0),36))+(INDEX(Output!$C$5:$BW$192,MATCH($C46,Output!$C$5:$C$192,0),37)))*99.976)/$AP46</f>
        <v>0</v>
      </c>
      <c r="S46" s="51">
        <v>0</v>
      </c>
      <c r="T46" s="5">
        <f>(((INDEX(Output!$C$5:$BW$192,MATCH($C46,Output!$C$5:$C$192,0),21))+(INDEX(Output!$C$5:$BW$192,MATCH($C46,Output!$C$5:$C$192,0),22))+(INDEX(Output!$C$5:$BW$192,MATCH($C46,Output!$C$5:$C$192,0),23))+(INDEX(Output!$C$5:$BW$192,MATCH($C46,Output!$C$5:$C$192,0),24)))*3.4121416)/$AP46</f>
        <v>10.805292042227505</v>
      </c>
      <c r="U46" s="51">
        <v>10.659487847575623</v>
      </c>
      <c r="V46" s="5">
        <f>(((INDEX(Output!$C$5:$BW$192,MATCH($C46,Output!$C$5:$C$192,0),15))*3.4121416)+((INDEX(Output!$C$5:$BW$192,MATCH($C46,Output!$C$5:$C$192,0),30))*99.976))/$AP46</f>
        <v>9.8033208725445906</v>
      </c>
      <c r="W46" s="51">
        <v>11.11</v>
      </c>
      <c r="X46" s="5">
        <f>(((INDEX(Output!$C$5:$BW$192,MATCH($C46,Output!$C$5:C$192,0),17))*3.4121416)+((INDEX(Output!$C$5:$BW$192,MATCH($C46,Output!$C$5:C$192,0),32))*99.976))/$AP46</f>
        <v>0</v>
      </c>
      <c r="Y46" s="51">
        <v>0</v>
      </c>
      <c r="Z46" s="5">
        <f>(((INDEX(Output!$C$5:$BW$192,MATCH($C46,Output!$C$5:C$192,0),16))*3.4121416)+((INDEX(Output!$C$5:$BW$192,MATCH($C46,Output!$C$5:C$192,0),31))*99.976))/$AP46</f>
        <v>0</v>
      </c>
      <c r="AA46" s="51">
        <v>0</v>
      </c>
      <c r="AB46" s="5">
        <f>(((INDEX(Output!$C$5:$BW$192,MATCH($C46,Output!$C$5:C$192,0),18))*3.4121416)+((INDEX(Output!$C$5:$BW$192,MATCH($C46,Output!$C$5:C$192,0),33))*99.976))/$AP46</f>
        <v>2.8095327309663682</v>
      </c>
      <c r="AC46" s="51">
        <v>3.5474494157879737</v>
      </c>
      <c r="AD46" s="7">
        <f>INDEX(Output!$C$5:$CA$192,MATCH($C46,Output!$C$5:$C$192,0),74)+INDEX(Output!$C$5:$CA$192,MATCH($C46,Output!$C$5:$C$192,0),77)</f>
        <v>0</v>
      </c>
      <c r="AE46" s="51">
        <v>0</v>
      </c>
      <c r="AF46" s="7">
        <f>INDEX(Output!$C$5:$CA$192,MATCH($C46,Output!$C$5:$C$192,0),72)+INDEX(Output!$C$5:$CA$192,MATCH($C46,Output!$C$5:$C$192,0),75)</f>
        <v>0</v>
      </c>
      <c r="AG46" s="51">
        <v>0</v>
      </c>
      <c r="AH46" s="29">
        <f>IF($D$43=0,"",(D46-$D$43)/$D$43)</f>
        <v>-1.0216132605923854E-2</v>
      </c>
      <c r="AI46" s="104">
        <f>IF($E$43=0,"",(E46-$E$43)/$E$43)</f>
        <v>-3.297489967731964E-2</v>
      </c>
      <c r="AJ46" s="29">
        <f>IF($J$43=0,"",(J46-$J$43)/$J$43)</f>
        <v>-1.7815683337441175E-2</v>
      </c>
      <c r="AK46" s="104">
        <f>IF($K$43=0,"",(K46-$K$43)/$K$43)</f>
        <v>-3.3395525604814638E-2</v>
      </c>
      <c r="AL46" s="5" t="str">
        <f t="shared" si="3"/>
        <v>No</v>
      </c>
      <c r="AM46" s="5" t="str">
        <f t="shared" si="4"/>
        <v>No</v>
      </c>
      <c r="AN46" s="53" t="str">
        <f>IF((AL46=AM46),(IF(AND(AI46&gt;(-0.5%*D$43),AI46&lt;(0.5%*D$43),AE46&lt;=AD46,AG46&lt;=AF46,(COUNTBLANK(D46:AK46)=0)),"Pass","Fail")),IF(COUNTA(D46:AK46)=0,"","Fail"))</f>
        <v>Pass</v>
      </c>
      <c r="AO46" s="57"/>
      <c r="AP46" s="2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AQ46" s="12"/>
    </row>
    <row r="47" spans="1:43" s="3" customFormat="1" ht="26.25" customHeight="1" x14ac:dyDescent="0.25">
      <c r="A47" s="60"/>
      <c r="B47" s="28" t="str">
        <f t="shared" si="1"/>
        <v>CBECC 2022.2.0</v>
      </c>
      <c r="C47" s="41" t="s">
        <v>68</v>
      </c>
      <c r="D47" s="32">
        <f>INDEX(Output!$C$5:$BW$192,MATCH($C47,Output!$C$5:$C$192,0),61)</f>
        <v>99.516999999999996</v>
      </c>
      <c r="E47" s="51">
        <v>103.51</v>
      </c>
      <c r="F47" s="32">
        <f>(INDEX(Output!$C$5:$BW$192,MATCH($C47,Output!$C$5:$C$192,0),20))/$AP47</f>
        <v>2.5482119348546832</v>
      </c>
      <c r="G47" s="51">
        <v>2.4500000000000002</v>
      </c>
      <c r="H47" s="32">
        <f>(INDEX(Output!$C$5:$BW$192,MATCH($C47,Output!$C$5:$C$192,0),35))/$AP47</f>
        <v>0.12529042772591828</v>
      </c>
      <c r="I47" s="51">
        <v>0.15</v>
      </c>
      <c r="J47" s="32">
        <f t="shared" ref="J47:J54" si="6">SUM(L47,N47,P47,V47,X47,Z47,AB47)</f>
        <v>21.220903042422453</v>
      </c>
      <c r="K47" s="51">
        <v>23.73</v>
      </c>
      <c r="L47" s="32">
        <f>(((INDEX(Output!$C$5:$BW$192,MATCH($C47,Output!$C$5:$C$192,0),13))*3.4121416)+((INDEX(Output!$C$5:$BW$192,MATCH($C47,Output!$C$5:$C$192,0),28))*99.976))/$AP47</f>
        <v>11.041237438180922</v>
      </c>
      <c r="M47" s="51">
        <v>13.43</v>
      </c>
      <c r="N47" s="32">
        <f>(((INDEX(Output!$C$5:$BW$192,MATCH($C47,Output!$C$5:$C$192,0),14))*3.4121416)+((INDEX(Output!$C$5:$BW$192,MATCH($C47,Output!$C$5:$C$192,0),29))*99.976))/$AP47</f>
        <v>3.1213882319796817</v>
      </c>
      <c r="O47" s="51">
        <v>2.77</v>
      </c>
      <c r="P47" s="32">
        <f>(((INDEX(Output!$C$5:$BW$192,MATCH($C47,Output!$C$5:$C$192,0),19))*3.4121416)+((INDEX(Output!$C$5:$BW$192,MATCH($C47,Output!$C$5:$C$192,0),34))*99.976))/$AP47</f>
        <v>3.667003339488847</v>
      </c>
      <c r="Q47" s="51">
        <v>3.7306207693885542</v>
      </c>
      <c r="R47" s="32">
        <f>(((INDEX(Output!$C$5:$BW$192,MATCH($C47,Output!$C$5:$C$192,0),36))+(INDEX(Output!$C$5:$BW$192,MATCH($C47,Output!$C$5:$C$192,0),37)))*99.976)/$AP47</f>
        <v>0</v>
      </c>
      <c r="S47" s="51">
        <v>0</v>
      </c>
      <c r="T47" s="32">
        <f>(((INDEX(Output!$C$5:$BW$192,MATCH($C47,Output!$C$5:$C$192,0),21))+(INDEX(Output!$C$5:$BW$192,MATCH($C47,Output!$C$5:$C$192,0),22))+(INDEX(Output!$C$5:$BW$192,MATCH($C47,Output!$C$5:$C$192,0),23))+(INDEX(Output!$C$5:$BW$192,MATCH($C47,Output!$C$5:$C$192,0),24)))*3.4121416)/$AP47</f>
        <v>14.615038052308689</v>
      </c>
      <c r="U47" s="51">
        <v>14.61526842821713</v>
      </c>
      <c r="V47" s="32">
        <f>(((INDEX(Output!$C$5:$BW$192,MATCH($C47,Output!$C$5:$C$192,0),15))*3.4121416)+((INDEX(Output!$C$5:$BW$192,MATCH($C47,Output!$C$5:$C$192,0),30))*99.976))/$AP47</f>
        <v>1.6532163844334467</v>
      </c>
      <c r="W47" s="51">
        <v>1.7213160000000001</v>
      </c>
      <c r="X47" s="32">
        <f>(((INDEX(Output!$C$5:$BW$192,MATCH($C47,Output!$C$5:C$192,0),17))*3.4121416)+((INDEX(Output!$C$5:$BW$192,MATCH($C47,Output!$C$5:C$192,0),32))*99.976))/$AP47</f>
        <v>0.25064903832758378</v>
      </c>
      <c r="Y47" s="51">
        <v>0.1</v>
      </c>
      <c r="Z47" s="32">
        <f>(((INDEX(Output!$C$5:$BW$192,MATCH($C47,Output!$C$5:C$192,0),16))*3.4121416)+((INDEX(Output!$C$5:$BW$192,MATCH($C47,Output!$C$5:C$192,0),31))*99.976))/$AP47</f>
        <v>0</v>
      </c>
      <c r="AA47" s="51">
        <v>0</v>
      </c>
      <c r="AB47" s="32">
        <f>(((INDEX(Output!$C$5:$BW$192,MATCH($C47,Output!$C$5:C$192,0),18))*3.4121416)+((INDEX(Output!$C$5:$BW$192,MATCH($C47,Output!$C$5:C$192,0),33))*99.976))/$AP47</f>
        <v>1.4874086100119712</v>
      </c>
      <c r="AC47" s="51">
        <v>1.9748447610345534</v>
      </c>
      <c r="AD47" s="33">
        <f>INDEX(Output!$C$5:$CA$192,MATCH($C47,Output!$C$5:$C$192,0),74)+INDEX(Output!$C$5:$CA$192,MATCH($C47,Output!$C$5:$C$192,0),77)</f>
        <v>0</v>
      </c>
      <c r="AE47" s="51">
        <v>0</v>
      </c>
      <c r="AF47" s="33">
        <f>INDEX(Output!$C$5:$CA$192,MATCH($C47,Output!$C$5:$C$192,0),72)+INDEX(Output!$C$5:$CA$192,MATCH($C47,Output!$C$5:$C$192,0),75)</f>
        <v>94</v>
      </c>
      <c r="AG47" s="51">
        <v>70</v>
      </c>
      <c r="AH47" s="34"/>
      <c r="AI47" s="32"/>
      <c r="AJ47" s="34"/>
      <c r="AK47" s="71"/>
      <c r="AL47" s="32"/>
      <c r="AM47" s="32"/>
      <c r="AN47" s="54"/>
      <c r="AO47" s="56"/>
      <c r="AP47" s="25">
        <f>IF(ISNUMBER(SEARCH("RetlMed",C47)),Lookup!D$2,IF(ISNUMBER(SEARCH("OffSml",C47)),Lookup!A$2,IF(ISNUMBER(SEARCH("OffMed",C47)),Lookup!B$2,IF(ISNUMBER(SEARCH("OffLrg",C47)),Lookup!C$2,IF(ISNUMBER(SEARCH("RetlStrp",C47)),Lookup!E$2)))))</f>
        <v>53627.8</v>
      </c>
    </row>
    <row r="48" spans="1:43" s="2" customFormat="1" ht="25.5" customHeight="1" x14ac:dyDescent="0.3">
      <c r="A48" s="59"/>
      <c r="B48" s="28" t="str">
        <f t="shared" si="1"/>
        <v>CBECC 2022.2.0</v>
      </c>
      <c r="C48" s="43" t="s">
        <v>69</v>
      </c>
      <c r="D48" s="5">
        <f>INDEX(Output!$C$5:$BW$192,MATCH($C48,Output!$C$5:$C$192,0),61)</f>
        <v>99.516999999999996</v>
      </c>
      <c r="E48" s="51">
        <v>103.513581978396</v>
      </c>
      <c r="F48" s="5">
        <f>(INDEX(Output!$C$5:$BW$192,MATCH($C48,Output!$C$5:$C$192,0),20))/$AP48</f>
        <v>2.5482119348546832</v>
      </c>
      <c r="G48" s="51">
        <v>2.44625541620902</v>
      </c>
      <c r="H48" s="5">
        <f>(INDEX(Output!$C$5:$BW$192,MATCH($C48,Output!$C$5:$C$192,0),35))/$AP48</f>
        <v>0.12529042772591828</v>
      </c>
      <c r="I48" s="51">
        <v>0.153811971767947</v>
      </c>
      <c r="J48" s="5">
        <f t="shared" si="6"/>
        <v>21.220903042422453</v>
      </c>
      <c r="K48" s="51">
        <v>23.7281662781809</v>
      </c>
      <c r="L48" s="5">
        <f>(((INDEX(Output!$C$5:$BW$192,MATCH($C48,Output!$C$5:$C$192,0),13))*3.4121416)+((INDEX(Output!$C$5:$BW$192,MATCH($C48,Output!$C$5:$C$192,0),28))*99.976))/$AP48</f>
        <v>11.041237438180922</v>
      </c>
      <c r="M48" s="51">
        <v>13.429783504577918</v>
      </c>
      <c r="N48" s="5">
        <f>(((INDEX(Output!$C$5:$BW$192,MATCH($C48,Output!$C$5:$C$192,0),14))*3.4121416)+((INDEX(Output!$C$5:$BW$192,MATCH($C48,Output!$C$5:$C$192,0),29))*99.976))/$AP48</f>
        <v>3.1213882319796817</v>
      </c>
      <c r="O48" s="51">
        <v>2.7684748354373729</v>
      </c>
      <c r="P48" s="5">
        <f>(((INDEX(Output!$C$5:$BW$192,MATCH($C48,Output!$C$5:$C$192,0),19))*3.4121416)+((INDEX(Output!$C$5:$BW$192,MATCH($C48,Output!$C$5:$C$192,0),34))*99.976))/$AP48</f>
        <v>3.667003339488847</v>
      </c>
      <c r="Q48" s="51">
        <v>3.7306207693885542</v>
      </c>
      <c r="R48" s="5">
        <f>(((INDEX(Output!$C$5:$BW$192,MATCH($C48,Output!$C$5:$C$192,0),36))+(INDEX(Output!$C$5:$BW$192,MATCH($C48,Output!$C$5:$C$192,0),37)))*99.976)/$AP48</f>
        <v>0</v>
      </c>
      <c r="S48" s="51">
        <v>0</v>
      </c>
      <c r="T48" s="5">
        <f>(((INDEX(Output!$C$5:$BW$192,MATCH($C48,Output!$C$5:$C$192,0),21))+(INDEX(Output!$C$5:$BW$192,MATCH($C48,Output!$C$5:$C$192,0),22))+(INDEX(Output!$C$5:$BW$192,MATCH($C48,Output!$C$5:$C$192,0),23))+(INDEX(Output!$C$5:$BW$192,MATCH($C48,Output!$C$5:$C$192,0),24)))*3.4121416)/$AP48</f>
        <v>14.615038052308689</v>
      </c>
      <c r="U48" s="51">
        <v>14.61526842821713</v>
      </c>
      <c r="V48" s="5">
        <f>(((INDEX(Output!$C$5:$BW$192,MATCH($C48,Output!$C$5:$C$192,0),15))*3.4121416)+((INDEX(Output!$C$5:$BW$192,MATCH($C48,Output!$C$5:$C$192,0),30))*99.976))/$AP48</f>
        <v>1.6532163844334467</v>
      </c>
      <c r="W48" s="51">
        <v>1.72</v>
      </c>
      <c r="X48" s="5">
        <f>(((INDEX(Output!$C$5:$BW$192,MATCH($C48,Output!$C$5:C$192,0),17))*3.4121416)+((INDEX(Output!$C$5:$BW$192,MATCH($C48,Output!$C$5:C$192,0),32))*99.976))/$AP48</f>
        <v>0.25064903832758378</v>
      </c>
      <c r="Y48" s="51">
        <v>0.10311969716747162</v>
      </c>
      <c r="Z48" s="5">
        <f>(((INDEX(Output!$C$5:$BW$192,MATCH($C48,Output!$C$5:C$192,0),16))*3.4121416)+((INDEX(Output!$C$5:$BW$192,MATCH($C48,Output!$C$5:C$192,0),31))*99.976))/$AP48</f>
        <v>0</v>
      </c>
      <c r="AA48" s="51">
        <v>0</v>
      </c>
      <c r="AB48" s="5">
        <f>(((INDEX(Output!$C$5:$BW$192,MATCH($C48,Output!$C$5:C$192,0),18))*3.4121416)+((INDEX(Output!$C$5:$BW$192,MATCH($C48,Output!$C$5:C$192,0),33))*99.976))/$AP48</f>
        <v>1.4874086100119712</v>
      </c>
      <c r="AC48" s="51">
        <v>1.9748447610345534</v>
      </c>
      <c r="AD48" s="7">
        <f>INDEX(Output!$C$5:$CA$192,MATCH($C48,Output!$C$5:$C$192,0),74)+INDEX(Output!$C$5:$CA$192,MATCH($C48,Output!$C$5:$C$192,0),77)</f>
        <v>0</v>
      </c>
      <c r="AE48" s="51">
        <v>0</v>
      </c>
      <c r="AF48" s="7">
        <f>INDEX(Output!$C$5:$CA$192,MATCH($C48,Output!$C$5:$C$192,0),72)+INDEX(Output!$C$5:$CA$192,MATCH($C48,Output!$C$5:$C$192,0),75)</f>
        <v>94</v>
      </c>
      <c r="AG48" s="51">
        <v>70</v>
      </c>
      <c r="AH48" s="29">
        <f>IF($D$47=0,"",(D48-$D$47)/$D$47)</f>
        <v>0</v>
      </c>
      <c r="AI48" s="104">
        <f>IF($E$47=0,"",(E48-$E$47)/$E$47)</f>
        <v>3.4605143425750028E-5</v>
      </c>
      <c r="AJ48" s="29">
        <f>IF($J$47=0,"",(J48-$J$47)/$J$47)</f>
        <v>0</v>
      </c>
      <c r="AK48" s="104">
        <f>IF($K$47=0,"",(K48-$K$47)/$K$47)</f>
        <v>-7.7274412941425214E-5</v>
      </c>
      <c r="AL48" s="5" t="str">
        <f t="shared" si="3"/>
        <v>Yes</v>
      </c>
      <c r="AM48" s="5" t="str">
        <f t="shared" si="4"/>
        <v>Yes</v>
      </c>
      <c r="AN48" s="53" t="str">
        <f t="shared" ref="AN48:AN54" si="7">IF((AL48=AM48),(IF(AND(AI48&gt;(-0.5%*D$47),AI48&lt;(0.5%*D$47),AE48&lt;=AD48,AG48&lt;=AF48,(COUNTBLANK(D48:AK48)=0)),"Pass","Fail")),IF(COUNTA(D48:AK48)=0,"","Fail"))</f>
        <v>Pass</v>
      </c>
      <c r="AO48" s="57"/>
      <c r="AP48" s="25">
        <f>IF(ISNUMBER(SEARCH("RetlMed",C48)),Lookup!D$2,IF(ISNUMBER(SEARCH("OffSml",C48)),Lookup!A$2,IF(ISNUMBER(SEARCH("OffMed",C48)),Lookup!B$2,IF(ISNUMBER(SEARCH("OffLrg",C48)),Lookup!C$2,IF(ISNUMBER(SEARCH("RetlStrp",C48)),Lookup!E$2)))))</f>
        <v>53627.8</v>
      </c>
      <c r="AQ48" s="12"/>
    </row>
    <row r="49" spans="1:43" s="2" customFormat="1" ht="25.5" customHeight="1" x14ac:dyDescent="0.3">
      <c r="A49" s="59"/>
      <c r="B49" s="28" t="str">
        <f t="shared" si="1"/>
        <v>CBECC 2022.2.0</v>
      </c>
      <c r="C49" s="43" t="s">
        <v>70</v>
      </c>
      <c r="D49" s="5">
        <f>INDEX(Output!$C$5:$BW$192,MATCH($C49,Output!$C$5:$C$192,0),61)</f>
        <v>112.753</v>
      </c>
      <c r="E49" s="51">
        <v>117.161328841562</v>
      </c>
      <c r="F49" s="5">
        <f>(INDEX(Output!$C$5:$BW$192,MATCH($C49,Output!$C$5:$C$192,0),20))/$AP49</f>
        <v>3.1438171992884287</v>
      </c>
      <c r="G49" s="51">
        <v>3.1343910206466901</v>
      </c>
      <c r="H49" s="5">
        <f>(INDEX(Output!$C$5:$BW$192,MATCH($C49,Output!$C$5:$C$192,0),35))/$AP49</f>
        <v>0.11942984795199504</v>
      </c>
      <c r="I49" s="51">
        <v>0.14325066291233299</v>
      </c>
      <c r="J49" s="5">
        <f t="shared" si="6"/>
        <v>22.667253923160757</v>
      </c>
      <c r="K49" s="51">
        <v>25.020051298786601</v>
      </c>
      <c r="L49" s="5">
        <f>(((INDEX(Output!$C$5:$BW$192,MATCH($C49,Output!$C$5:$C$192,0),13))*3.4121416)+((INDEX(Output!$C$5:$BW$192,MATCH($C49,Output!$C$5:$C$192,0),28))*99.976))/$AP49</f>
        <v>10.455181154737364</v>
      </c>
      <c r="M49" s="51">
        <v>12.371808976821377</v>
      </c>
      <c r="N49" s="5">
        <f>(((INDEX(Output!$C$5:$BW$192,MATCH($C49,Output!$C$5:$C$192,0),14))*3.4121416)+((INDEX(Output!$C$5:$BW$192,MATCH($C49,Output!$C$5:$C$192,0),29))*99.976))/$AP49</f>
        <v>3.2651138120004921</v>
      </c>
      <c r="O49" s="51">
        <v>3.0288847036007982</v>
      </c>
      <c r="P49" s="5">
        <f>(((INDEX(Output!$C$5:$BW$192,MATCH($C49,Output!$C$5:$C$192,0),19))*3.4121416)+((INDEX(Output!$C$5:$BW$192,MATCH($C49,Output!$C$5:$C$192,0),34))*99.976))/$AP49</f>
        <v>5.5004986465974737</v>
      </c>
      <c r="Q49" s="51">
        <v>5.5959498014060083</v>
      </c>
      <c r="R49" s="5">
        <f>(((INDEX(Output!$C$5:$BW$192,MATCH($C49,Output!$C$5:$C$192,0),36))+(INDEX(Output!$C$5:$BW$192,MATCH($C49,Output!$C$5:$C$192,0),37)))*99.976)/$AP49</f>
        <v>0</v>
      </c>
      <c r="S49" s="51">
        <v>0</v>
      </c>
      <c r="T49" s="5">
        <f>(((INDEX(Output!$C$5:$BW$192,MATCH($C49,Output!$C$5:$C$192,0),21))+(INDEX(Output!$C$5:$BW$192,MATCH($C49,Output!$C$5:$C$192,0),22))+(INDEX(Output!$C$5:$BW$192,MATCH($C49,Output!$C$5:$C$192,0),23))+(INDEX(Output!$C$5:$BW$192,MATCH($C49,Output!$C$5:$C$192,0),24)))*3.4121416)/$AP49</f>
        <v>14.615038052308689</v>
      </c>
      <c r="U49" s="51">
        <v>14.61526842821713</v>
      </c>
      <c r="V49" s="5">
        <f>(((INDEX(Output!$C$5:$BW$192,MATCH($C49,Output!$C$5:$C$192,0),15))*3.4121416)+((INDEX(Output!$C$5:$BW$192,MATCH($C49,Output!$C$5:$C$192,0),30))*99.976))/$AP49</f>
        <v>1.7181598080145</v>
      </c>
      <c r="W49" s="51">
        <v>1.95</v>
      </c>
      <c r="X49" s="5">
        <f>(((INDEX(Output!$C$5:$BW$192,MATCH($C49,Output!$C$5:C$192,0),17))*3.4121416)+((INDEX(Output!$C$5:$BW$192,MATCH($C49,Output!$C$5:C$192,0),32))*99.976))/$AP49</f>
        <v>0.24089002754198383</v>
      </c>
      <c r="Y49" s="51">
        <v>9.836462975739832E-2</v>
      </c>
      <c r="Z49" s="5">
        <f>(((INDEX(Output!$C$5:$BW$192,MATCH($C49,Output!$C$5:C$192,0),16))*3.4121416)+((INDEX(Output!$C$5:$BW$192,MATCH($C49,Output!$C$5:C$192,0),31))*99.976))/$AP49</f>
        <v>0</v>
      </c>
      <c r="AA49" s="51">
        <v>0</v>
      </c>
      <c r="AB49" s="5">
        <f>(((INDEX(Output!$C$5:$BW$192,MATCH($C49,Output!$C$5:C$192,0),18))*3.4121416)+((INDEX(Output!$C$5:$BW$192,MATCH($C49,Output!$C$5:C$192,0),33))*99.976))/$AP49</f>
        <v>1.4874104742689425</v>
      </c>
      <c r="AC49" s="51">
        <v>1.9748447610345534</v>
      </c>
      <c r="AD49" s="7">
        <f>INDEX(Output!$C$5:$CA$192,MATCH($C49,Output!$C$5:$C$192,0),74)+INDEX(Output!$C$5:$CA$192,MATCH($C49,Output!$C$5:$C$192,0),77)</f>
        <v>0</v>
      </c>
      <c r="AE49" s="51">
        <v>0</v>
      </c>
      <c r="AF49" s="7">
        <f>INDEX(Output!$C$5:$CA$192,MATCH($C49,Output!$C$5:$C$192,0),72)+INDEX(Output!$C$5:$CA$192,MATCH($C49,Output!$C$5:$C$192,0),75)</f>
        <v>76.5</v>
      </c>
      <c r="AG49" s="51">
        <v>66</v>
      </c>
      <c r="AH49" s="29">
        <f t="shared" ref="AH49:AH54" si="8">IF($D$47=0,"",(D49-$D$47)/$D$47)</f>
        <v>0.13300240159972673</v>
      </c>
      <c r="AI49" s="104">
        <f t="shared" ref="AI49:AI54" si="9">IF($E$47=0,"",(E49-$E$47)/$E$47)</f>
        <v>0.13188415458952749</v>
      </c>
      <c r="AJ49" s="29">
        <f t="shared" ref="AJ49:AJ54" si="10">IF($J$47=0,"",(J49-$J$47)/$J$47)</f>
        <v>6.8156895955224978E-2</v>
      </c>
      <c r="AK49" s="104">
        <f t="shared" ref="AK49:AK54" si="11">IF($K$47=0,"",(K49-$K$47)/$K$47)</f>
        <v>5.436372940525077E-2</v>
      </c>
      <c r="AL49" s="5" t="str">
        <f t="shared" si="3"/>
        <v>Yes</v>
      </c>
      <c r="AM49" s="5" t="str">
        <f t="shared" si="4"/>
        <v>Yes</v>
      </c>
      <c r="AN49" s="53" t="str">
        <f t="shared" si="7"/>
        <v>Pass</v>
      </c>
      <c r="AO49" s="57"/>
      <c r="AP49" s="2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AQ49" s="12"/>
    </row>
    <row r="50" spans="1:43" s="2" customFormat="1" ht="25.5" customHeight="1" x14ac:dyDescent="0.3">
      <c r="A50" s="59"/>
      <c r="B50" s="28" t="str">
        <f t="shared" si="1"/>
        <v>CBECC 2022.2.0</v>
      </c>
      <c r="C50" s="43" t="s">
        <v>71</v>
      </c>
      <c r="D50" s="5">
        <f>INDEX(Output!$C$5:$BW$192,MATCH($C50,Output!$C$5:$C$192,0),61)</f>
        <v>95.635199999999998</v>
      </c>
      <c r="E50" s="51">
        <v>100.183752706456</v>
      </c>
      <c r="F50" s="5">
        <f>(INDEX(Output!$C$5:$BW$192,MATCH($C50,Output!$C$5:$C$192,0),20))/$AP50</f>
        <v>2.3943738135817614</v>
      </c>
      <c r="G50" s="51">
        <v>2.29060133112577</v>
      </c>
      <c r="H50" s="5">
        <f>(INDEX(Output!$C$5:$BW$192,MATCH($C50,Output!$C$5:$C$192,0),35))/$AP50</f>
        <v>0.12640011337403362</v>
      </c>
      <c r="I50" s="51">
        <v>0.15522669308370199</v>
      </c>
      <c r="J50" s="5">
        <f t="shared" si="6"/>
        <v>20.806920109046548</v>
      </c>
      <c r="K50" s="51">
        <v>23.338524679732501</v>
      </c>
      <c r="L50" s="5">
        <f>(((INDEX(Output!$C$5:$BW$192,MATCH($C50,Output!$C$5:$C$192,0),13))*3.4121416)+((INDEX(Output!$C$5:$BW$192,MATCH($C50,Output!$C$5:$C$192,0),28))*99.976))/$AP50</f>
        <v>11.152205680035923</v>
      </c>
      <c r="M50" s="51">
        <v>13.571503160721278</v>
      </c>
      <c r="N50" s="5">
        <f>(((INDEX(Output!$C$5:$BW$192,MATCH($C50,Output!$C$5:$C$192,0),14))*3.4121416)+((INDEX(Output!$C$5:$BW$192,MATCH($C50,Output!$C$5:$C$192,0),29))*99.976))/$AP50</f>
        <v>3.045691953901521</v>
      </c>
      <c r="O50" s="51">
        <v>2.6690100136125459</v>
      </c>
      <c r="P50" s="5">
        <f>(((INDEX(Output!$C$5:$BW$192,MATCH($C50,Output!$C$5:$C$192,0),19))*3.4121416)+((INDEX(Output!$C$5:$BW$192,MATCH($C50,Output!$C$5:$C$192,0),34))*99.976))/$AP50</f>
        <v>3.667003339488847</v>
      </c>
      <c r="Q50" s="51">
        <v>3.7306207693885542</v>
      </c>
      <c r="R50" s="5">
        <f>(((INDEX(Output!$C$5:$BW$192,MATCH($C50,Output!$C$5:$C$192,0),36))+(INDEX(Output!$C$5:$BW$192,MATCH($C50,Output!$C$5:$C$192,0),37)))*99.976)/$AP50</f>
        <v>0</v>
      </c>
      <c r="S50" s="51">
        <v>0</v>
      </c>
      <c r="T50" s="5">
        <f>(((INDEX(Output!$C$5:$BW$192,MATCH($C50,Output!$C$5:$C$192,0),21))+(INDEX(Output!$C$5:$BW$192,MATCH($C50,Output!$C$5:$C$192,0),22))+(INDEX(Output!$C$5:$BW$192,MATCH($C50,Output!$C$5:$C$192,0),23))+(INDEX(Output!$C$5:$BW$192,MATCH($C50,Output!$C$5:$C$192,0),24)))*3.4121416)/$AP50</f>
        <v>14.615038052308689</v>
      </c>
      <c r="U50" s="51">
        <v>14.61526842821713</v>
      </c>
      <c r="V50" s="5">
        <f>(((INDEX(Output!$C$5:$BW$192,MATCH($C50,Output!$C$5:$C$192,0),15))*3.4121416)+((INDEX(Output!$C$5:$BW$192,MATCH($C50,Output!$C$5:$C$192,0),30))*99.976))/$AP50</f>
        <v>1.2025763414676713</v>
      </c>
      <c r="W50" s="51">
        <v>1.288754</v>
      </c>
      <c r="X50" s="5">
        <f>(((INDEX(Output!$C$5:$BW$192,MATCH($C50,Output!$C$5:C$192,0),17))*3.4121416)+((INDEX(Output!$C$5:$BW$192,MATCH($C50,Output!$C$5:C$192,0),32))*99.976))/$AP50</f>
        <v>0.25203418414061363</v>
      </c>
      <c r="Y50" s="51">
        <v>0.1037910008018349</v>
      </c>
      <c r="Z50" s="5">
        <f>(((INDEX(Output!$C$5:$BW$192,MATCH($C50,Output!$C$5:C$192,0),16))*3.4121416)+((INDEX(Output!$C$5:$BW$192,MATCH($C50,Output!$C$5:C$192,0),31))*99.976))/$AP50</f>
        <v>0</v>
      </c>
      <c r="AA50" s="51">
        <v>0</v>
      </c>
      <c r="AB50" s="5">
        <f>(((INDEX(Output!$C$5:$BW$192,MATCH($C50,Output!$C$5:C$192,0),18))*3.4121416)+((INDEX(Output!$C$5:$BW$192,MATCH($C50,Output!$C$5:C$192,0),33))*99.976))/$AP50</f>
        <v>1.4874086100119712</v>
      </c>
      <c r="AC50" s="51">
        <v>1.9748447610345534</v>
      </c>
      <c r="AD50" s="7">
        <f>INDEX(Output!$C$5:$CA$192,MATCH($C50,Output!$C$5:$C$192,0),74)+INDEX(Output!$C$5:$CA$192,MATCH($C50,Output!$C$5:$C$192,0),77)</f>
        <v>0</v>
      </c>
      <c r="AE50" s="51">
        <v>0</v>
      </c>
      <c r="AF50" s="7">
        <f>INDEX(Output!$C$5:$CA$192,MATCH($C50,Output!$C$5:$C$192,0),72)+INDEX(Output!$C$5:$CA$192,MATCH($C50,Output!$C$5:$C$192,0),75)</f>
        <v>94</v>
      </c>
      <c r="AG50" s="51">
        <v>72</v>
      </c>
      <c r="AH50" s="29">
        <f t="shared" si="8"/>
        <v>-3.9006400916426327E-2</v>
      </c>
      <c r="AI50" s="104">
        <f t="shared" si="9"/>
        <v>-3.2134550222625832E-2</v>
      </c>
      <c r="AJ50" s="29">
        <f t="shared" si="10"/>
        <v>-1.9508261856166866E-2</v>
      </c>
      <c r="AK50" s="104">
        <f t="shared" si="11"/>
        <v>-1.6497063643805286E-2</v>
      </c>
      <c r="AL50" s="5" t="str">
        <f t="shared" si="3"/>
        <v>No</v>
      </c>
      <c r="AM50" s="5" t="str">
        <f t="shared" si="4"/>
        <v>No</v>
      </c>
      <c r="AN50" s="53" t="str">
        <f t="shared" si="7"/>
        <v>Pass</v>
      </c>
      <c r="AO50" s="57"/>
      <c r="AP50" s="2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AQ50" s="12"/>
    </row>
    <row r="51" spans="1:43" s="2" customFormat="1" ht="25.5" customHeight="1" x14ac:dyDescent="0.3">
      <c r="A51" s="59"/>
      <c r="B51" s="28" t="str">
        <f t="shared" si="1"/>
        <v>CBECC 2022.2.0</v>
      </c>
      <c r="C51" s="43" t="s">
        <v>72</v>
      </c>
      <c r="D51" s="5">
        <f>INDEX(Output!$C$5:$BW$192,MATCH($C51,Output!$C$5:$C$192,0),61)</f>
        <v>126.617</v>
      </c>
      <c r="E51" s="51">
        <v>124.556498470977</v>
      </c>
      <c r="F51" s="5">
        <f>(INDEX(Output!$C$5:$BW$192,MATCH($C51,Output!$C$5:$C$192,0),20))/$AP51</f>
        <v>3.1134225159339</v>
      </c>
      <c r="G51" s="51">
        <v>2.8176333522158599</v>
      </c>
      <c r="H51" s="5">
        <f>(INDEX(Output!$C$5:$BW$192,MATCH($C51,Output!$C$5:$C$192,0),35))/$AP51</f>
        <v>0.16679390167040231</v>
      </c>
      <c r="I51" s="51">
        <v>0.20550018964326999</v>
      </c>
      <c r="J51" s="5">
        <f t="shared" si="6"/>
        <v>27.29885673713445</v>
      </c>
      <c r="K51" s="51">
        <v>30.164182053815999</v>
      </c>
      <c r="L51" s="5">
        <f>(((INDEX(Output!$C$5:$BW$192,MATCH($C51,Output!$C$5:$C$192,0),13))*3.4121416)+((INDEX(Output!$C$5:$BW$192,MATCH($C51,Output!$C$5:$C$192,0),28))*99.976))/$AP51</f>
        <v>15.191572896309209</v>
      </c>
      <c r="M51" s="51">
        <v>18.607641673037836</v>
      </c>
      <c r="N51" s="5">
        <f>(((INDEX(Output!$C$5:$BW$192,MATCH($C51,Output!$C$5:$C$192,0),14))*3.4121416)+((INDEX(Output!$C$5:$BW$192,MATCH($C51,Output!$C$5:$C$192,0),29))*99.976))/$AP51</f>
        <v>4.8073022017744522</v>
      </c>
      <c r="O51" s="51">
        <v>4.0871948831745204</v>
      </c>
      <c r="P51" s="5">
        <f>(((INDEX(Output!$C$5:$BW$192,MATCH($C51,Output!$C$5:$C$192,0),19))*3.4121416)+((INDEX(Output!$C$5:$BW$192,MATCH($C51,Output!$C$5:$C$192,0),34))*99.976))/$AP51</f>
        <v>3.667003339488847</v>
      </c>
      <c r="Q51" s="51">
        <v>3.7306207693885542</v>
      </c>
      <c r="R51" s="5">
        <f>(((INDEX(Output!$C$5:$BW$192,MATCH($C51,Output!$C$5:$C$192,0),36))+(INDEX(Output!$C$5:$BW$192,MATCH($C51,Output!$C$5:$C$192,0),37)))*99.976)/$AP51</f>
        <v>0</v>
      </c>
      <c r="S51" s="51">
        <v>0</v>
      </c>
      <c r="T51" s="5">
        <f>(((INDEX(Output!$C$5:$BW$192,MATCH($C51,Output!$C$5:$C$192,0),21))+(INDEX(Output!$C$5:$BW$192,MATCH($C51,Output!$C$5:$C$192,0),22))+(INDEX(Output!$C$5:$BW$192,MATCH($C51,Output!$C$5:$C$192,0),23))+(INDEX(Output!$C$5:$BW$192,MATCH($C51,Output!$C$5:$C$192,0),24)))*3.4121416)/$AP51</f>
        <v>14.615038052308689</v>
      </c>
      <c r="U51" s="51">
        <v>14.61526842821713</v>
      </c>
      <c r="V51" s="5">
        <f>(((INDEX(Output!$C$5:$BW$192,MATCH($C51,Output!$C$5:$C$192,0),15))*3.4121416)+((INDEX(Output!$C$5:$BW$192,MATCH($C51,Output!$C$5:$C$192,0),30))*99.976))/$AP51</f>
        <v>1.8571770375454519</v>
      </c>
      <c r="W51" s="51">
        <v>1.5723609999999999</v>
      </c>
      <c r="X51" s="5">
        <f>(((INDEX(Output!$C$5:$BW$192,MATCH($C51,Output!$C$5:C$192,0),17))*3.4121416)+((INDEX(Output!$C$5:$BW$192,MATCH($C51,Output!$C$5:C$192,0),32))*99.976))/$AP51</f>
        <v>0.28838519497663517</v>
      </c>
      <c r="Y51" s="51">
        <v>0.19154530367165792</v>
      </c>
      <c r="Z51" s="5">
        <f>(((INDEX(Output!$C$5:$BW$192,MATCH($C51,Output!$C$5:C$192,0),16))*3.4121416)+((INDEX(Output!$C$5:$BW$192,MATCH($C51,Output!$C$5:C$192,0),31))*99.976))/$AP51</f>
        <v>0</v>
      </c>
      <c r="AA51" s="51">
        <v>0</v>
      </c>
      <c r="AB51" s="5">
        <f>(((INDEX(Output!$C$5:$BW$192,MATCH($C51,Output!$C$5:C$192,0),18))*3.4121416)+((INDEX(Output!$C$5:$BW$192,MATCH($C51,Output!$C$5:C$192,0),33))*99.976))/$AP51</f>
        <v>1.4874160670398562</v>
      </c>
      <c r="AC51" s="51">
        <v>1.9748447610345534</v>
      </c>
      <c r="AD51" s="7">
        <f>INDEX(Output!$C$5:$CA$192,MATCH($C51,Output!$C$5:$C$192,0),74)+INDEX(Output!$C$5:$CA$192,MATCH($C51,Output!$C$5:$C$192,0),77)</f>
        <v>4</v>
      </c>
      <c r="AE51" s="51">
        <v>0</v>
      </c>
      <c r="AF51" s="7">
        <f>INDEX(Output!$C$5:$CA$192,MATCH($C51,Output!$C$5:$C$192,0),72)+INDEX(Output!$C$5:$CA$192,MATCH($C51,Output!$C$5:$C$192,0),75)</f>
        <v>785.5</v>
      </c>
      <c r="AG51" s="51">
        <v>9</v>
      </c>
      <c r="AH51" s="29">
        <f t="shared" si="8"/>
        <v>0.27231528281600137</v>
      </c>
      <c r="AI51" s="104">
        <f t="shared" si="9"/>
        <v>0.2033281660803497</v>
      </c>
      <c r="AJ51" s="29">
        <f t="shared" si="10"/>
        <v>0.28641352738672965</v>
      </c>
      <c r="AK51" s="104">
        <f t="shared" si="11"/>
        <v>0.27114125806219969</v>
      </c>
      <c r="AL51" s="5" t="str">
        <f t="shared" si="3"/>
        <v>Yes</v>
      </c>
      <c r="AM51" s="5" t="str">
        <f t="shared" si="4"/>
        <v>Yes</v>
      </c>
      <c r="AN51" s="53" t="str">
        <f t="shared" si="7"/>
        <v>Pass</v>
      </c>
      <c r="AO51" s="57"/>
      <c r="AP51" s="2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AQ51" s="12"/>
    </row>
    <row r="52" spans="1:43" s="2" customFormat="1" ht="25.2" customHeight="1" x14ac:dyDescent="0.3">
      <c r="A52" s="59"/>
      <c r="B52" s="28" t="str">
        <f t="shared" si="1"/>
        <v>CBECC 2022.2.0</v>
      </c>
      <c r="C52" s="43" t="s">
        <v>73</v>
      </c>
      <c r="D52" s="5">
        <f>INDEX(Output!$C$5:$BW$192,MATCH($C52,Output!$C$5:$C$192,0),61)</f>
        <v>99.755300000000005</v>
      </c>
      <c r="E52" s="51">
        <v>109.06814454961101</v>
      </c>
      <c r="F52" s="5">
        <f>(INDEX(Output!$C$5:$BW$192,MATCH($C52,Output!$C$5:$C$192,0),20))/$AP52</f>
        <v>2.5596425734413866</v>
      </c>
      <c r="G52" s="51">
        <v>2.7008569107340801</v>
      </c>
      <c r="H52" s="5">
        <f>(INDEX(Output!$C$5:$BW$192,MATCH($C52,Output!$C$5:$C$192,0),35))/$AP52</f>
        <v>0.12527234009226557</v>
      </c>
      <c r="I52" s="51">
        <v>0.15596818580192301</v>
      </c>
      <c r="J52" s="5">
        <f t="shared" si="6"/>
        <v>21.258095971772889</v>
      </c>
      <c r="K52" s="51">
        <v>24.8125239524867</v>
      </c>
      <c r="L52" s="5">
        <f>(((INDEX(Output!$C$5:$BW$192,MATCH($C52,Output!$C$5:$C$192,0),13))*3.4121416)+((INDEX(Output!$C$5:$BW$192,MATCH($C52,Output!$C$5:$C$192,0),28))*99.976))/$AP52</f>
        <v>11.039428682622262</v>
      </c>
      <c r="M52" s="51">
        <v>13.644787140805937</v>
      </c>
      <c r="N52" s="5">
        <f>(((INDEX(Output!$C$5:$BW$192,MATCH($C52,Output!$C$5:$C$192,0),14))*3.4121416)+((INDEX(Output!$C$5:$BW$192,MATCH($C52,Output!$C$5:$C$192,0),29))*99.976))/$AP52</f>
        <v>3.160289387243183</v>
      </c>
      <c r="O52" s="51">
        <v>2.982210453689373</v>
      </c>
      <c r="P52" s="5">
        <f>(((INDEX(Output!$C$5:$BW$192,MATCH($C52,Output!$C$5:$C$192,0),19))*3.4121416)+((INDEX(Output!$C$5:$BW$192,MATCH($C52,Output!$C$5:$C$192,0),34))*99.976))/$AP52</f>
        <v>3.667003339488847</v>
      </c>
      <c r="Q52" s="51">
        <v>3.7306207693885542</v>
      </c>
      <c r="R52" s="5">
        <f>(((INDEX(Output!$C$5:$BW$192,MATCH($C52,Output!$C$5:$C$192,0),36))+(INDEX(Output!$C$5:$BW$192,MATCH($C52,Output!$C$5:$C$192,0),37)))*99.976)/$AP52</f>
        <v>0</v>
      </c>
      <c r="S52" s="51">
        <v>0</v>
      </c>
      <c r="T52" s="5">
        <f>(((INDEX(Output!$C$5:$BW$192,MATCH($C52,Output!$C$5:$C$192,0),21))+(INDEX(Output!$C$5:$BW$192,MATCH($C52,Output!$C$5:$C$192,0),22))+(INDEX(Output!$C$5:$BW$192,MATCH($C52,Output!$C$5:$C$192,0),23))+(INDEX(Output!$C$5:$BW$192,MATCH($C52,Output!$C$5:$C$192,0),24)))*3.4121416)/$AP52</f>
        <v>14.615038052308689</v>
      </c>
      <c r="U52" s="51">
        <v>14.61526842821713</v>
      </c>
      <c r="V52" s="5">
        <f>(((INDEX(Output!$C$5:$BW$192,MATCH($C52,Output!$C$5:$C$192,0),15))*3.4121416)+((INDEX(Output!$C$5:$BW$192,MATCH($C52,Output!$C$5:$C$192,0),30))*99.976))/$AP52</f>
        <v>1.6533881755999689</v>
      </c>
      <c r="W52" s="51">
        <v>1.8105800000000001</v>
      </c>
      <c r="X52" s="5">
        <f>(((INDEX(Output!$C$5:$BW$192,MATCH($C52,Output!$C$5:C$192,0),17))*3.4121416)+((INDEX(Output!$C$5:$BW$192,MATCH($C52,Output!$C$5:C$192,0),32))*99.976))/$AP52</f>
        <v>0.25057777680665622</v>
      </c>
      <c r="Y52" s="51">
        <v>0.10860201018143846</v>
      </c>
      <c r="Z52" s="5">
        <f>(((INDEX(Output!$C$5:$BW$192,MATCH($C52,Output!$C$5:C$192,0),16))*3.4121416)+((INDEX(Output!$C$5:$BW$192,MATCH($C52,Output!$C$5:C$192,0),31))*99.976))/$AP52</f>
        <v>0</v>
      </c>
      <c r="AA52" s="51">
        <v>0</v>
      </c>
      <c r="AB52" s="5">
        <f>(((INDEX(Output!$C$5:$BW$192,MATCH($C52,Output!$C$5:C$192,0),18))*3.4121416)+((INDEX(Output!$C$5:$BW$192,MATCH($C52,Output!$C$5:C$192,0),33))*99.976))/$AP52</f>
        <v>1.4874086100119712</v>
      </c>
      <c r="AC52" s="51">
        <v>1.9748447610345534</v>
      </c>
      <c r="AD52" s="7">
        <f>INDEX(Output!$C$5:$CA$192,MATCH($C52,Output!$C$5:$C$192,0),74)+INDEX(Output!$C$5:$CA$192,MATCH($C52,Output!$C$5:$C$192,0),77)</f>
        <v>0</v>
      </c>
      <c r="AE52" s="51">
        <v>0</v>
      </c>
      <c r="AF52" s="7">
        <f>INDEX(Output!$C$5:$CA$192,MATCH($C52,Output!$C$5:$C$192,0),72)+INDEX(Output!$C$5:$CA$192,MATCH($C52,Output!$C$5:$C$192,0),75)</f>
        <v>94</v>
      </c>
      <c r="AG52" s="51">
        <v>77</v>
      </c>
      <c r="AH52" s="29">
        <f t="shared" si="8"/>
        <v>2.394565752585081E-3</v>
      </c>
      <c r="AI52" s="104">
        <f t="shared" si="9"/>
        <v>5.3696691620239594E-2</v>
      </c>
      <c r="AJ52" s="29">
        <f t="shared" si="10"/>
        <v>1.7526553547737292E-3</v>
      </c>
      <c r="AK52" s="104">
        <f t="shared" si="11"/>
        <v>4.5618371364799806E-2</v>
      </c>
      <c r="AL52" s="5" t="str">
        <f t="shared" si="3"/>
        <v>Yes</v>
      </c>
      <c r="AM52" s="5" t="str">
        <f t="shared" si="4"/>
        <v>Yes</v>
      </c>
      <c r="AN52" s="53" t="str">
        <f t="shared" si="7"/>
        <v>Pass</v>
      </c>
      <c r="AO52" s="57"/>
      <c r="AP52" s="2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AQ52" s="12"/>
    </row>
    <row r="53" spans="1:43" s="2" customFormat="1" ht="25.5" customHeight="1" x14ac:dyDescent="0.3">
      <c r="A53" s="59"/>
      <c r="B53" s="28" t="str">
        <f t="shared" si="1"/>
        <v>CBECC 2022.2.0</v>
      </c>
      <c r="C53" s="43" t="s">
        <v>74</v>
      </c>
      <c r="D53" s="5">
        <f>INDEX(Output!$C$5:$BW$192,MATCH($C53,Output!$C$5:$C$192,0),61)</f>
        <v>129.16499999999999</v>
      </c>
      <c r="E53" s="51">
        <v>150.81271275969101</v>
      </c>
      <c r="F53" s="5">
        <f>(INDEX(Output!$C$5:$BW$192,MATCH($C53,Output!$C$5:$C$192,0),20))/$AP53</f>
        <v>3.8427643871275716</v>
      </c>
      <c r="G53" s="51">
        <v>4.6042673692983502</v>
      </c>
      <c r="H53" s="5">
        <f>(INDEX(Output!$C$5:$BW$192,MATCH($C53,Output!$C$5:$C$192,0),35))/$AP53</f>
        <v>0.10090811109163529</v>
      </c>
      <c r="I53" s="51">
        <v>0.124898981669677</v>
      </c>
      <c r="J53" s="5">
        <f t="shared" si="6"/>
        <v>23.200440620482304</v>
      </c>
      <c r="K53" s="51">
        <v>28.200308948849301</v>
      </c>
      <c r="L53" s="5">
        <f>(((INDEX(Output!$C$5:$BW$192,MATCH($C53,Output!$C$5:$C$192,0),13))*3.4121416)+((INDEX(Output!$C$5:$BW$192,MATCH($C53,Output!$C$5:$C$192,0),28))*99.976))/$AP53</f>
        <v>8.6030131466698414</v>
      </c>
      <c r="M53" s="51">
        <v>10.532660786544092</v>
      </c>
      <c r="N53" s="5">
        <f>(((INDEX(Output!$C$5:$BW$192,MATCH($C53,Output!$C$5:$C$192,0),14))*3.4121416)+((INDEX(Output!$C$5:$BW$192,MATCH($C53,Output!$C$5:$C$192,0),29))*99.976))/$AP53</f>
        <v>3.427322849011893</v>
      </c>
      <c r="O53" s="51">
        <v>3.6560128293583456</v>
      </c>
      <c r="P53" s="5">
        <f>(((INDEX(Output!$C$5:$BW$192,MATCH($C53,Output!$C$5:$C$192,0),19))*3.4121416)+((INDEX(Output!$C$5:$BW$192,MATCH($C53,Output!$C$5:$C$192,0),34))*99.976))/$AP53</f>
        <v>3.667003339488847</v>
      </c>
      <c r="Q53" s="51">
        <v>3.7306207693885542</v>
      </c>
      <c r="R53" s="5">
        <f>(((INDEX(Output!$C$5:$BW$192,MATCH($C53,Output!$C$5:$C$192,0),36))+(INDEX(Output!$C$5:$BW$192,MATCH($C53,Output!$C$5:$C$192,0),37)))*99.976)/$AP53</f>
        <v>0</v>
      </c>
      <c r="S53" s="51">
        <v>0</v>
      </c>
      <c r="T53" s="5">
        <f>(((INDEX(Output!$C$5:$BW$192,MATCH($C53,Output!$C$5:$C$192,0),21))+(INDEX(Output!$C$5:$BW$192,MATCH($C53,Output!$C$5:$C$192,0),22))+(INDEX(Output!$C$5:$BW$192,MATCH($C53,Output!$C$5:$C$192,0),23))+(INDEX(Output!$C$5:$BW$192,MATCH($C53,Output!$C$5:$C$192,0),24)))*3.4121416)/$AP53</f>
        <v>14.615038052308689</v>
      </c>
      <c r="U53" s="51">
        <v>14.61526842821713</v>
      </c>
      <c r="V53" s="5">
        <f>(((INDEX(Output!$C$5:$BW$192,MATCH($C53,Output!$C$5:$C$192,0),15))*3.4121416)+((INDEX(Output!$C$5:$BW$192,MATCH($C53,Output!$C$5:$C$192,0),30))*99.976))/$AP53</f>
        <v>5.8700087205143605</v>
      </c>
      <c r="W53" s="51">
        <v>8.2145189999999992</v>
      </c>
      <c r="X53" s="5">
        <f>(((INDEX(Output!$C$5:$BW$192,MATCH($C53,Output!$C$5:C$192,0),17))*3.4121416)+((INDEX(Output!$C$5:$BW$192,MATCH($C53,Output!$C$5:C$192,0),32))*99.976))/$AP53</f>
        <v>0.14568209052841996</v>
      </c>
      <c r="Y53" s="51">
        <v>9.1632946090588696E-2</v>
      </c>
      <c r="Z53" s="5">
        <f>(((INDEX(Output!$C$5:$BW$192,MATCH($C53,Output!$C$5:C$192,0),16))*3.4121416)+((INDEX(Output!$C$5:$BW$192,MATCH($C53,Output!$C$5:C$192,0),31))*99.976))/$AP53</f>
        <v>0</v>
      </c>
      <c r="AA53" s="51">
        <v>0</v>
      </c>
      <c r="AB53" s="5">
        <f>(((INDEX(Output!$C$5:$BW$192,MATCH($C53,Output!$C$5:C$192,0),18))*3.4121416)+((INDEX(Output!$C$5:$BW$192,MATCH($C53,Output!$C$5:C$192,0),33))*99.976))/$AP53</f>
        <v>1.4874104742689425</v>
      </c>
      <c r="AC53" s="51">
        <v>1.9748447610345534</v>
      </c>
      <c r="AD53" s="7">
        <f>INDEX(Output!$C$5:$CA$192,MATCH($C53,Output!$C$5:$C$192,0),74)+INDEX(Output!$C$5:$CA$192,MATCH($C53,Output!$C$5:$C$192,0),77)</f>
        <v>3</v>
      </c>
      <c r="AE53" s="51">
        <v>0</v>
      </c>
      <c r="AF53" s="7">
        <f>INDEX(Output!$C$5:$CA$192,MATCH($C53,Output!$C$5:$C$192,0),72)+INDEX(Output!$C$5:$CA$192,MATCH($C53,Output!$C$5:$C$192,0),75)</f>
        <v>177.25</v>
      </c>
      <c r="AG53" s="51">
        <v>29</v>
      </c>
      <c r="AH53" s="29">
        <f t="shared" si="8"/>
        <v>0.29791894852135814</v>
      </c>
      <c r="AI53" s="104">
        <f t="shared" si="9"/>
        <v>0.45698688783393876</v>
      </c>
      <c r="AJ53" s="29">
        <f t="shared" si="10"/>
        <v>9.3282438268653387E-2</v>
      </c>
      <c r="AK53" s="104">
        <f t="shared" si="11"/>
        <v>0.1883821723071766</v>
      </c>
      <c r="AL53" s="5" t="str">
        <f t="shared" si="3"/>
        <v>Yes</v>
      </c>
      <c r="AM53" s="5" t="str">
        <f t="shared" si="4"/>
        <v>Yes</v>
      </c>
      <c r="AN53" s="53" t="str">
        <f t="shared" si="7"/>
        <v>Pass</v>
      </c>
      <c r="AO53" s="57"/>
      <c r="AP53" s="2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AQ53" s="12"/>
    </row>
    <row r="54" spans="1:43" s="2" customFormat="1" ht="25.5" customHeight="1" x14ac:dyDescent="0.3">
      <c r="A54" s="59"/>
      <c r="B54" s="28" t="str">
        <f t="shared" si="1"/>
        <v>CBECC 2022.2.0</v>
      </c>
      <c r="C54" s="43" t="s">
        <v>75</v>
      </c>
      <c r="D54" s="5">
        <f>INDEX(Output!$C$5:$BW$192,MATCH($C54,Output!$C$5:$C$192,0),61)</f>
        <v>96.8429</v>
      </c>
      <c r="E54" s="51">
        <v>101.437100788522</v>
      </c>
      <c r="F54" s="5">
        <f>(INDEX(Output!$C$5:$BW$192,MATCH($C54,Output!$C$5:$C$192,0),20))/$AP54</f>
        <v>2.4916554473612567</v>
      </c>
      <c r="G54" s="51">
        <v>2.4318720285295701</v>
      </c>
      <c r="H54" s="5">
        <f>(INDEX(Output!$C$5:$BW$192,MATCH($C54,Output!$C$5:$C$192,0),35))/$AP54</f>
        <v>0.1228543777667553</v>
      </c>
      <c r="I54" s="51">
        <v>0.148156200421423</v>
      </c>
      <c r="J54" s="5">
        <f t="shared" si="6"/>
        <v>20.784390086037195</v>
      </c>
      <c r="K54" s="51">
        <v>23.113510992597199</v>
      </c>
      <c r="L54" s="5">
        <f>(((INDEX(Output!$C$5:$BW$192,MATCH($C54,Output!$C$5:$C$192,0),13))*3.4121416)+((INDEX(Output!$C$5:$BW$192,MATCH($C54,Output!$C$5:$C$192,0),28))*99.976))/$AP54</f>
        <v>10.797633191994329</v>
      </c>
      <c r="M54" s="51">
        <v>12.863221884498481</v>
      </c>
      <c r="N54" s="5">
        <f>(((INDEX(Output!$C$5:$BW$192,MATCH($C54,Output!$C$5:$C$192,0),14))*3.4121416)+((INDEX(Output!$C$5:$BW$192,MATCH($C54,Output!$C$5:$C$192,0),29))*99.976))/$AP54</f>
        <v>3.008998633259615</v>
      </c>
      <c r="O54" s="51">
        <v>2.7379118727506668</v>
      </c>
      <c r="P54" s="5">
        <f>(((INDEX(Output!$C$5:$BW$192,MATCH($C54,Output!$C$5:$C$192,0),19))*3.4121416)+((INDEX(Output!$C$5:$BW$192,MATCH($C54,Output!$C$5:$C$192,0),34))*99.976))/$AP54</f>
        <v>3.667003339488847</v>
      </c>
      <c r="Q54" s="51">
        <v>3.7306207693885542</v>
      </c>
      <c r="R54" s="5">
        <f>(((INDEX(Output!$C$5:$BW$192,MATCH($C54,Output!$C$5:$C$192,0),36))+(INDEX(Output!$C$5:$BW$192,MATCH($C54,Output!$C$5:$C$192,0),37)))*99.976)/$AP54</f>
        <v>0</v>
      </c>
      <c r="S54" s="51">
        <v>0</v>
      </c>
      <c r="T54" s="5">
        <f>(((INDEX(Output!$C$5:$BW$192,MATCH($C54,Output!$C$5:$C$192,0),21))+(INDEX(Output!$C$5:$BW$192,MATCH($C54,Output!$C$5:$C$192,0),22))+(INDEX(Output!$C$5:$BW$192,MATCH($C54,Output!$C$5:$C$192,0),23))+(INDEX(Output!$C$5:$BW$192,MATCH($C54,Output!$C$5:$C$192,0),24)))*3.4121416)/$AP54</f>
        <v>14.615038052308689</v>
      </c>
      <c r="U54" s="51">
        <v>14.61526842821713</v>
      </c>
      <c r="V54" s="5">
        <f>(((INDEX(Output!$C$5:$BW$192,MATCH($C54,Output!$C$5:$C$192,0),15))*3.4121416)+((INDEX(Output!$C$5:$BW$192,MATCH($C54,Output!$C$5:$C$192,0),30))*99.976))/$AP54</f>
        <v>1.5746314697033998</v>
      </c>
      <c r="W54" s="51">
        <v>1.7053910000000001</v>
      </c>
      <c r="X54" s="5">
        <f>(((INDEX(Output!$C$5:$BW$192,MATCH($C54,Output!$C$5:C$192,0),17))*3.4121416)+((INDEX(Output!$C$5:$BW$192,MATCH($C54,Output!$C$5:C$192,0),32))*99.976))/$AP54</f>
        <v>0.24871670583600294</v>
      </c>
      <c r="Y54" s="51">
        <v>0.10153467469744717</v>
      </c>
      <c r="Z54" s="5">
        <f>(((INDEX(Output!$C$5:$BW$192,MATCH($C54,Output!$C$5:C$192,0),16))*3.4121416)+((INDEX(Output!$C$5:$BW$192,MATCH($C54,Output!$C$5:C$192,0),31))*99.976))/$AP54</f>
        <v>0</v>
      </c>
      <c r="AA54" s="51">
        <v>0</v>
      </c>
      <c r="AB54" s="5">
        <f>(((INDEX(Output!$C$5:$BW$192,MATCH($C54,Output!$C$5:C$192,0),18))*3.4121416)+((INDEX(Output!$C$5:$BW$192,MATCH($C54,Output!$C$5:C$192,0),33))*99.976))/$AP54</f>
        <v>1.487406745755</v>
      </c>
      <c r="AC54" s="51">
        <v>1.9748447610345534</v>
      </c>
      <c r="AD54" s="7">
        <f>INDEX(Output!$C$5:$CA$192,MATCH($C54,Output!$C$5:$C$192,0),74)+INDEX(Output!$C$5:$CA$192,MATCH($C54,Output!$C$5:$C$192,0),77)</f>
        <v>0</v>
      </c>
      <c r="AE54" s="51">
        <v>0</v>
      </c>
      <c r="AF54" s="7">
        <f>INDEX(Output!$C$5:$CA$192,MATCH($C54,Output!$C$5:$C$192,0),72)+INDEX(Output!$C$5:$CA$192,MATCH($C54,Output!$C$5:$C$192,0),75)</f>
        <v>68.5</v>
      </c>
      <c r="AG54" s="51">
        <v>36</v>
      </c>
      <c r="AH54" s="29">
        <f t="shared" si="8"/>
        <v>-2.6870785895877044E-2</v>
      </c>
      <c r="AI54" s="104">
        <f t="shared" si="9"/>
        <v>-2.0026076818452348E-2</v>
      </c>
      <c r="AJ54" s="29">
        <f t="shared" si="10"/>
        <v>-2.0569951972007498E-2</v>
      </c>
      <c r="AK54" s="104">
        <f t="shared" si="11"/>
        <v>-2.5979309203657881E-2</v>
      </c>
      <c r="AL54" s="5" t="str">
        <f t="shared" si="3"/>
        <v>No</v>
      </c>
      <c r="AM54" s="5" t="str">
        <f t="shared" si="4"/>
        <v>No</v>
      </c>
      <c r="AN54" s="53" t="str">
        <f t="shared" si="7"/>
        <v>Pass</v>
      </c>
      <c r="AO54" s="57"/>
      <c r="AP54" s="2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AQ54" s="12"/>
    </row>
    <row r="55" spans="1:43" s="3" customFormat="1" ht="26.25" customHeight="1" x14ac:dyDescent="0.25">
      <c r="A55" s="60"/>
      <c r="B55" s="28" t="str">
        <f t="shared" si="1"/>
        <v>CBECC 2022.2.0</v>
      </c>
      <c r="C55" s="41" t="s">
        <v>31</v>
      </c>
      <c r="D55" s="32">
        <f>INDEX(Output!$C$5:$BW$192,MATCH($C55,Output!$C$5:$C$192,0),61)</f>
        <v>110.90300000000001</v>
      </c>
      <c r="E55" s="51">
        <v>112.27</v>
      </c>
      <c r="F55" s="32">
        <f>(INDEX(Output!$C$5:$BW$192,MATCH($C55,Output!$C$5:$C$192,0),20))/$AP55</f>
        <v>3.4479505032837445</v>
      </c>
      <c r="G55" s="51">
        <v>3.51</v>
      </c>
      <c r="H55" s="32">
        <f>(INDEX(Output!$C$5:$BW$192,MATCH($C55,Output!$C$5:$C$192,0),35))/$AP55</f>
        <v>3.3151089546839513E-2</v>
      </c>
      <c r="I55" s="51">
        <v>0.03</v>
      </c>
      <c r="J55" s="32">
        <f t="shared" ref="J55:J94" si="12">SUM(L55,N55,P55,V55,X55,Z55,AB55)</f>
        <v>15.079200930303037</v>
      </c>
      <c r="K55" s="51">
        <v>15.27</v>
      </c>
      <c r="L55" s="32">
        <f>(((INDEX(Output!$C$5:$BW$192,MATCH($C55,Output!$C$5:$C$192,0),13))*3.4121416)+((INDEX(Output!$C$5:$BW$192,MATCH($C55,Output!$C$5:$C$192,0),28))*99.976))/$AP55</f>
        <v>2.0077773127587046</v>
      </c>
      <c r="M55" s="51">
        <v>1.58</v>
      </c>
      <c r="N55" s="32">
        <f>(((INDEX(Output!$C$5:$BW$192,MATCH($C55,Output!$C$5:$C$192,0),14))*3.4121416)+((INDEX(Output!$C$5:$BW$192,MATCH($C55,Output!$C$5:$C$192,0),29))*99.976))/$AP55</f>
        <v>6.719452412606894</v>
      </c>
      <c r="O55" s="51">
        <v>5.9</v>
      </c>
      <c r="P55" s="32">
        <f>(((INDEX(Output!$C$5:$BW$192,MATCH($C55,Output!$C$5:$C$192,0),19))*3.4121416)+((INDEX(Output!$C$5:$BW$192,MATCH($C55,Output!$C$5:$C$192,0),34))*99.976))/$AP55</f>
        <v>3.6389250277162217</v>
      </c>
      <c r="Q55" s="51">
        <v>3.67</v>
      </c>
      <c r="R55" s="32">
        <f>(((INDEX(Output!$C$5:$BW$192,MATCH($C55,Output!$C$5:$C$192,0),36))+(INDEX(Output!$C$5:$BW$192,MATCH($C55,Output!$C$5:$C$192,0),37)))*99.976)/$AP55</f>
        <v>0</v>
      </c>
      <c r="S55" s="51">
        <v>0</v>
      </c>
      <c r="T55" s="32">
        <f>(((INDEX(Output!$C$5:$BW$192,MATCH($C55,Output!$C$5:$C$192,0),21))+(INDEX(Output!$C$5:$BW$192,MATCH($C55,Output!$C$5:$C$192,0),22))+(INDEX(Output!$C$5:$BW$192,MATCH($C55,Output!$C$5:$C$192,0),23))+(INDEX(Output!$C$5:$BW$192,MATCH($C55,Output!$C$5:$C$192,0),24)))*3.4121416)/$AP55</f>
        <v>14.615038052308689</v>
      </c>
      <c r="U55" s="51">
        <v>14.615231133570775</v>
      </c>
      <c r="V55" s="32">
        <f>(((INDEX(Output!$C$5:$BW$192,MATCH($C55,Output!$C$5:$C$192,0),15))*3.4121416)+((INDEX(Output!$C$5:$BW$192,MATCH($C55,Output!$C$5:$C$192,0),30))*99.976))/$AP55</f>
        <v>1.3303953319957185</v>
      </c>
      <c r="W55" s="51">
        <v>2.3839000000000001</v>
      </c>
      <c r="X55" s="32">
        <f>(((INDEX(Output!$C$5:$BW$192,MATCH($C55,Output!$C$5:C$192,0),17))*3.4121416)+((INDEX(Output!$C$5:$BW$192,MATCH($C55,Output!$C$5:C$192,0),32))*99.976))/$AP55</f>
        <v>7.5635196774508737E-2</v>
      </c>
      <c r="Y55" s="51">
        <v>0.02</v>
      </c>
      <c r="Z55" s="32">
        <f>(((INDEX(Output!$C$5:$BW$192,MATCH($C55,Output!$C$5:C$192,0),16))*3.4121416)+((INDEX(Output!$C$5:$BW$192,MATCH($C55,Output!$C$5:C$192,0),31))*99.976))/$AP55</f>
        <v>0</v>
      </c>
      <c r="AA55" s="51">
        <v>0</v>
      </c>
      <c r="AB55" s="32">
        <f>(((INDEX(Output!$C$5:$BW$192,MATCH($C55,Output!$C$5:C$192,0),18))*3.4121416)+((INDEX(Output!$C$5:$BW$192,MATCH($C55,Output!$C$5:C$192,0),33))*99.976))/$AP55</f>
        <v>1.3070156484509898</v>
      </c>
      <c r="AC55" s="51">
        <v>1.69</v>
      </c>
      <c r="AD55" s="33">
        <f>INDEX(Output!$C$5:$CA$192,MATCH($C55,Output!$C$5:$C$192,0),74)+INDEX(Output!$C$5:$CA$192,MATCH($C55,Output!$C$5:$C$192,0),77)</f>
        <v>0</v>
      </c>
      <c r="AE55" s="51">
        <v>0</v>
      </c>
      <c r="AF55" s="33">
        <f>INDEX(Output!$C$5:$CA$192,MATCH($C55,Output!$C$5:$C$192,0),72)+INDEX(Output!$C$5:$CA$192,MATCH($C55,Output!$C$5:$C$192,0),75)</f>
        <v>0</v>
      </c>
      <c r="AG55" s="51">
        <v>0</v>
      </c>
      <c r="AH55" s="34"/>
      <c r="AI55" s="32"/>
      <c r="AJ55" s="34"/>
      <c r="AK55" s="71"/>
      <c r="AL55" s="32"/>
      <c r="AM55" s="32"/>
      <c r="AN55" s="54"/>
      <c r="AO55" s="56"/>
      <c r="AP55" s="2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</row>
    <row r="56" spans="1:43" s="2" customFormat="1" ht="25.5" customHeight="1" x14ac:dyDescent="0.3">
      <c r="A56" s="59"/>
      <c r="B56" s="28" t="str">
        <f t="shared" si="1"/>
        <v>CBECC 2022.2.0</v>
      </c>
      <c r="C56" s="43" t="s">
        <v>76</v>
      </c>
      <c r="D56" s="5">
        <f>INDEX(Output!$C$5:$BW$192,MATCH($C56,Output!$C$5:$C$192,0),61)</f>
        <v>110.90300000000001</v>
      </c>
      <c r="E56" s="51">
        <v>112.274827763378</v>
      </c>
      <c r="F56" s="5">
        <f>(INDEX(Output!$C$5:$BW$192,MATCH($C56,Output!$C$5:$C$192,0),20))/$AP56</f>
        <v>3.4479505032837445</v>
      </c>
      <c r="G56" s="51">
        <v>3.5093824309037198</v>
      </c>
      <c r="H56" s="5">
        <f>(INDEX(Output!$C$5:$BW$192,MATCH($C56,Output!$C$5:$C$192,0),35))/$AP56</f>
        <v>3.3151089546839513E-2</v>
      </c>
      <c r="I56" s="51">
        <v>3.2695796706882399E-2</v>
      </c>
      <c r="J56" s="5">
        <f t="shared" si="12"/>
        <v>15.079200930303037</v>
      </c>
      <c r="K56" s="51">
        <v>15.2440883510156</v>
      </c>
      <c r="L56" s="5">
        <f>(((INDEX(Output!$C$5:$BW$192,MATCH($C56,Output!$C$5:$C$192,0),13))*3.4121416)+((INDEX(Output!$C$5:$BW$192,MATCH($C56,Output!$C$5:$C$192,0),28))*99.976))/$AP56</f>
        <v>2.0077773127587046</v>
      </c>
      <c r="M56" s="51">
        <v>1.5788129114065677</v>
      </c>
      <c r="N56" s="5">
        <f>(((INDEX(Output!$C$5:$BW$192,MATCH($C56,Output!$C$5:$C$192,0),14))*3.4121416)+((INDEX(Output!$C$5:$BW$192,MATCH($C56,Output!$C$5:$C$192,0),29))*99.976))/$AP56</f>
        <v>6.719452412606894</v>
      </c>
      <c r="O56" s="51">
        <v>5.9020083167061372</v>
      </c>
      <c r="P56" s="5">
        <f>(((INDEX(Output!$C$5:$BW$192,MATCH($C56,Output!$C$5:$C$192,0),19))*3.4121416)+((INDEX(Output!$C$5:$BW$192,MATCH($C56,Output!$C$5:$C$192,0),34))*99.976))/$AP56</f>
        <v>3.6389250277162217</v>
      </c>
      <c r="Q56" s="51">
        <v>3.6666604508922744</v>
      </c>
      <c r="R56" s="5">
        <f>(((INDEX(Output!$C$5:$BW$192,MATCH($C56,Output!$C$5:$C$192,0),36))+(INDEX(Output!$C$5:$BW$192,MATCH($C56,Output!$C$5:$C$192,0),37)))*99.976)/$AP56</f>
        <v>0</v>
      </c>
      <c r="S56" s="51">
        <v>0</v>
      </c>
      <c r="T56" s="5">
        <f>(((INDEX(Output!$C$5:$BW$192,MATCH($C56,Output!$C$5:$C$192,0),21))+(INDEX(Output!$C$5:$BW$192,MATCH($C56,Output!$C$5:$C$192,0),22))+(INDEX(Output!$C$5:$BW$192,MATCH($C56,Output!$C$5:$C$192,0),23))+(INDEX(Output!$C$5:$BW$192,MATCH($C56,Output!$C$5:$C$192,0),24)))*3.4121416)/$AP56</f>
        <v>14.615038052308689</v>
      </c>
      <c r="U56" s="51">
        <v>14.615231133570775</v>
      </c>
      <c r="V56" s="5">
        <f>(((INDEX(Output!$C$5:$BW$192,MATCH($C56,Output!$C$5:$C$192,0),15))*3.4121416)+((INDEX(Output!$C$5:$BW$192,MATCH($C56,Output!$C$5:$C$192,0),30))*99.976))/$AP56</f>
        <v>1.3303953319957185</v>
      </c>
      <c r="W56" s="51">
        <v>2.38</v>
      </c>
      <c r="X56" s="5">
        <f>(((INDEX(Output!$C$5:$BW$192,MATCH($C56,Output!$C$5:C$192,0),17))*3.4121416)+((INDEX(Output!$C$5:$BW$192,MATCH($C56,Output!$C$5:C$192,0),32))*99.976))/$AP56</f>
        <v>7.5635196774508737E-2</v>
      </c>
      <c r="Y56" s="51">
        <v>1.9188095548883958E-2</v>
      </c>
      <c r="Z56" s="5">
        <f>(((INDEX(Output!$C$5:$BW$192,MATCH($C56,Output!$C$5:C$192,0),16))*3.4121416)+((INDEX(Output!$C$5:$BW$192,MATCH($C56,Output!$C$5:C$192,0),31))*99.976))/$AP56</f>
        <v>0</v>
      </c>
      <c r="AA56" s="51">
        <v>0</v>
      </c>
      <c r="AB56" s="5">
        <f>(((INDEX(Output!$C$5:$BW$192,MATCH($C56,Output!$C$5:C$192,0),18))*3.4121416)+((INDEX(Output!$C$5:$BW$192,MATCH($C56,Output!$C$5:C$192,0),33))*99.976))/$AP56</f>
        <v>1.3070156484509898</v>
      </c>
      <c r="AC56" s="51">
        <v>1.6935125962668058</v>
      </c>
      <c r="AD56" s="7">
        <f>INDEX(Output!$C$5:$CA$192,MATCH($C56,Output!$C$5:$C$192,0),74)+INDEX(Output!$C$5:$CA$192,MATCH($C56,Output!$C$5:$C$192,0),77)</f>
        <v>0</v>
      </c>
      <c r="AE56" s="51">
        <v>0</v>
      </c>
      <c r="AF56" s="7">
        <f>INDEX(Output!$C$5:$CA$192,MATCH($C56,Output!$C$5:$C$192,0),72)+INDEX(Output!$C$5:$CA$192,MATCH($C56,Output!$C$5:$C$192,0),75)</f>
        <v>0</v>
      </c>
      <c r="AG56" s="51">
        <v>0</v>
      </c>
      <c r="AH56" s="29">
        <f>IF($D$55=0,"",(D56-$D$55)/$D$55)</f>
        <v>0</v>
      </c>
      <c r="AI56" s="104">
        <f>IF($E$55=0,"",(E56-$E$55)/$E$55)</f>
        <v>4.3001366153052191E-5</v>
      </c>
      <c r="AJ56" s="29">
        <f>IF($J$55=0,"",(J56-$J$55)/$J$55)</f>
        <v>0</v>
      </c>
      <c r="AK56" s="104">
        <f>IF($K$55=0,"",(K56-$K$55)/$K$55)</f>
        <v>-1.6968990821479601E-3</v>
      </c>
      <c r="AL56" s="5" t="str">
        <f t="shared" si="3"/>
        <v>Yes</v>
      </c>
      <c r="AM56" s="5" t="str">
        <f t="shared" si="4"/>
        <v>Yes</v>
      </c>
      <c r="AN56" s="53" t="str">
        <f>IF((AL56=AM56),(IF(AND(AI56&gt;(-0.5%*D$55),AI56&lt;(0.5%*D$55),AE56&lt;=AD56,AG56&lt;=AF56,(COUNTBLANK(D56:AK56)=0)),"Pass","Fail")),IF(COUNTA(D56:AK56)=0,"","Fail"))</f>
        <v>Pass</v>
      </c>
      <c r="AO56" s="57"/>
      <c r="AP56" s="2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AQ56" s="12"/>
    </row>
    <row r="57" spans="1:43" s="2" customFormat="1" ht="25.5" customHeight="1" x14ac:dyDescent="0.3">
      <c r="A57" s="59"/>
      <c r="B57" s="28" t="str">
        <f t="shared" si="1"/>
        <v>CBECC 2022.2.0</v>
      </c>
      <c r="C57" s="43" t="s">
        <v>77</v>
      </c>
      <c r="D57" s="5">
        <f>INDEX(Output!$C$5:$BW$192,MATCH($C57,Output!$C$5:$C$192,0),61)</f>
        <v>128.583</v>
      </c>
      <c r="E57" s="51">
        <v>131.02171655412599</v>
      </c>
      <c r="F57" s="5">
        <f>(INDEX(Output!$C$5:$BW$192,MATCH($C57,Output!$C$5:$C$192,0),20))/$AP57</f>
        <v>4.1088017781822108</v>
      </c>
      <c r="G57" s="51">
        <v>4.2052804109197996</v>
      </c>
      <c r="H57" s="5">
        <f>(INDEX(Output!$C$5:$BW$192,MATCH($C57,Output!$C$5:$C$192,0),35))/$AP57</f>
        <v>3.1116883407486414E-2</v>
      </c>
      <c r="I57" s="51">
        <v>3.1346564790124598E-2</v>
      </c>
      <c r="J57" s="5">
        <f t="shared" si="12"/>
        <v>17.130753697074901</v>
      </c>
      <c r="K57" s="51">
        <v>17.483667387696599</v>
      </c>
      <c r="L57" s="5">
        <f>(((INDEX(Output!$C$5:$BW$192,MATCH($C57,Output!$C$5:$C$192,0),13))*3.4121416)+((INDEX(Output!$C$5:$BW$192,MATCH($C57,Output!$C$5:$C$192,0),28))*99.976))/$AP57</f>
        <v>1.8043591431593606</v>
      </c>
      <c r="M57" s="51">
        <v>1.4436571130214257</v>
      </c>
      <c r="N57" s="5">
        <f>(((INDEX(Output!$C$5:$BW$192,MATCH($C57,Output!$C$5:$C$192,0),14))*3.4121416)+((INDEX(Output!$C$5:$BW$192,MATCH($C57,Output!$C$5:$C$192,0),29))*99.976))/$AP57</f>
        <v>7.0699063923114496</v>
      </c>
      <c r="O57" s="51">
        <v>6.2376787812109571</v>
      </c>
      <c r="P57" s="5">
        <f>(((INDEX(Output!$C$5:$BW$192,MATCH($C57,Output!$C$5:$C$192,0),19))*3.4121416)+((INDEX(Output!$C$5:$BW$192,MATCH($C57,Output!$C$5:$C$192,0),34))*99.976))/$AP57</f>
        <v>5.458390722892231</v>
      </c>
      <c r="Q57" s="51">
        <v>5.4999720290152352</v>
      </c>
      <c r="R57" s="5">
        <f>(((INDEX(Output!$C$5:$BW$192,MATCH($C57,Output!$C$5:$C$192,0),36))+(INDEX(Output!$C$5:$BW$192,MATCH($C57,Output!$C$5:$C$192,0),37)))*99.976)/$AP57</f>
        <v>0</v>
      </c>
      <c r="S57" s="51">
        <v>0</v>
      </c>
      <c r="T57" s="5">
        <f>(((INDEX(Output!$C$5:$BW$192,MATCH($C57,Output!$C$5:$C$192,0),21))+(INDEX(Output!$C$5:$BW$192,MATCH($C57,Output!$C$5:$C$192,0),22))+(INDEX(Output!$C$5:$BW$192,MATCH($C57,Output!$C$5:$C$192,0),23))+(INDEX(Output!$C$5:$BW$192,MATCH($C57,Output!$C$5:$C$192,0),24)))*3.4121416)/$AP57</f>
        <v>14.615038052308689</v>
      </c>
      <c r="U57" s="51">
        <v>14.615231133570775</v>
      </c>
      <c r="V57" s="5">
        <f>(((INDEX(Output!$C$5:$BW$192,MATCH($C57,Output!$C$5:$C$192,0),15))*3.4121416)+((INDEX(Output!$C$5:$BW$192,MATCH($C57,Output!$C$5:$C$192,0),30))*99.976))/$AP57</f>
        <v>1.4206429581418591</v>
      </c>
      <c r="W57" s="51">
        <v>2.59</v>
      </c>
      <c r="X57" s="5">
        <f>(((INDEX(Output!$C$5:$BW$192,MATCH($C57,Output!$C$5:C$192,0),17))*3.4121416)+((INDEX(Output!$C$5:$BW$192,MATCH($C57,Output!$C$5:C$192,0),32))*99.976))/$AP57</f>
        <v>7.043883211901289E-2</v>
      </c>
      <c r="Y57" s="51">
        <v>1.844220262181364E-2</v>
      </c>
      <c r="Z57" s="5">
        <f>(((INDEX(Output!$C$5:$BW$192,MATCH($C57,Output!$C$5:C$192,0),16))*3.4121416)+((INDEX(Output!$C$5:$BW$192,MATCH($C57,Output!$C$5:C$192,0),31))*99.976))/$AP57</f>
        <v>0</v>
      </c>
      <c r="AA57" s="51">
        <v>0</v>
      </c>
      <c r="AB57" s="5">
        <f>(((INDEX(Output!$C$5:$BW$192,MATCH($C57,Output!$C$5:C$192,0),18))*3.4121416)+((INDEX(Output!$C$5:$BW$192,MATCH($C57,Output!$C$5:C$192,0),33))*99.976))/$AP57</f>
        <v>1.3070156484509898</v>
      </c>
      <c r="AC57" s="51">
        <v>1.6935125962668058</v>
      </c>
      <c r="AD57" s="7">
        <f>INDEX(Output!$C$5:$CA$192,MATCH($C57,Output!$C$5:$C$192,0),74)+INDEX(Output!$C$5:$CA$192,MATCH($C57,Output!$C$5:$C$192,0),77)</f>
        <v>0</v>
      </c>
      <c r="AE57" s="51">
        <v>0</v>
      </c>
      <c r="AF57" s="7">
        <f>INDEX(Output!$C$5:$CA$192,MATCH($C57,Output!$C$5:$C$192,0),72)+INDEX(Output!$C$5:$CA$192,MATCH($C57,Output!$C$5:$C$192,0),75)</f>
        <v>0</v>
      </c>
      <c r="AG57" s="51">
        <v>0</v>
      </c>
      <c r="AH57" s="29">
        <f t="shared" ref="AH57:AH62" si="13">IF($D$55=0,"",(D57-$D$55)/$D$55)</f>
        <v>0.15941859102098221</v>
      </c>
      <c r="AI57" s="104">
        <f t="shared" ref="AI57:AI62" si="14">IF($E$55=0,"",(E57-$E$55)/$E$55)</f>
        <v>0.16702339497751842</v>
      </c>
      <c r="AJ57" s="29">
        <f t="shared" ref="AJ57:AJ62" si="15">IF($J$55=0,"",(J57-$J$55)/$J$55)</f>
        <v>0.13605182239127017</v>
      </c>
      <c r="AK57" s="104">
        <f t="shared" ref="AK57:AK62" si="16">IF($K$55=0,"",(K57-$K$55)/$K$55)</f>
        <v>0.14496839474110015</v>
      </c>
      <c r="AL57" s="5" t="str">
        <f t="shared" si="3"/>
        <v>Yes</v>
      </c>
      <c r="AM57" s="5" t="str">
        <f t="shared" si="4"/>
        <v>Yes</v>
      </c>
      <c r="AN57" s="53" t="str">
        <f t="shared" ref="AN57:AN62" si="17">IF((AL57=AM57),(IF(AND(AI57&gt;(-0.5%*D$55),AI57&lt;(0.5%*D$55),AE57&lt;=AD57,AG57&lt;=AF57,(COUNTBLANK(D57:AK57)=0)),"Pass","Fail")),IF(COUNTA(D57:AK57)=0,"","Fail"))</f>
        <v>Pass</v>
      </c>
      <c r="AO57" s="57"/>
      <c r="AP57" s="25">
        <f>IF(ISNUMBER(SEARCH("RetlMed",C57)),Lookup!D$2,IF(ISNUMBER(SEARCH("OffSml",C57)),Lookup!A$2,IF(ISNUMBER(SEARCH("OffMed",C57)),Lookup!B$2,IF(ISNUMBER(SEARCH("OffLrg",C57)),Lookup!C$2,IF(ISNUMBER(SEARCH("RetlStrp",C57)),Lookup!E$2)))))</f>
        <v>53627.8</v>
      </c>
      <c r="AQ57" s="12"/>
    </row>
    <row r="58" spans="1:43" s="2" customFormat="1" ht="25.5" customHeight="1" x14ac:dyDescent="0.3">
      <c r="A58" s="59"/>
      <c r="B58" s="28" t="str">
        <f t="shared" si="1"/>
        <v>CBECC 2022.2.0</v>
      </c>
      <c r="C58" s="43" t="s">
        <v>78</v>
      </c>
      <c r="D58" s="5">
        <f>INDEX(Output!$C$5:$BW$192,MATCH($C58,Output!$C$5:$C$192,0),61)</f>
        <v>107.13800000000001</v>
      </c>
      <c r="E58" s="51">
        <v>106.04766626066601</v>
      </c>
      <c r="F58" s="5">
        <f>(INDEX(Output!$C$5:$BW$192,MATCH($C58,Output!$C$5:$C$192,0),20))/$AP58</f>
        <v>3.3066431962526899</v>
      </c>
      <c r="G58" s="51">
        <v>3.2825915131021102</v>
      </c>
      <c r="H58" s="5">
        <f>(INDEX(Output!$C$5:$BW$192,MATCH($C58,Output!$C$5:$C$192,0),35))/$AP58</f>
        <v>3.3522725153744881E-2</v>
      </c>
      <c r="I58" s="51">
        <v>3.3097894903686101E-2</v>
      </c>
      <c r="J58" s="5">
        <f t="shared" si="12"/>
        <v>14.634187299159356</v>
      </c>
      <c r="K58" s="51">
        <v>14.5104555168089</v>
      </c>
      <c r="L58" s="5">
        <f>(((INDEX(Output!$C$5:$BW$192,MATCH($C58,Output!$C$5:$C$192,0),13))*3.4121416)+((INDEX(Output!$C$5:$BW$192,MATCH($C58,Output!$C$5:$C$192,0),28))*99.976))/$AP58</f>
        <v>2.0449407651727283</v>
      </c>
      <c r="M58" s="51">
        <v>1.6190911294683648</v>
      </c>
      <c r="N58" s="5">
        <f>(((INDEX(Output!$C$5:$BW$192,MATCH($C58,Output!$C$5:$C$192,0),14))*3.4121416)+((INDEX(Output!$C$5:$BW$192,MATCH($C58,Output!$C$5:$C$192,0),29))*99.976))/$AP58</f>
        <v>6.5998348596213159</v>
      </c>
      <c r="O58" s="51">
        <v>5.7373151584090101</v>
      </c>
      <c r="P58" s="5">
        <f>(((INDEX(Output!$C$5:$BW$192,MATCH($C58,Output!$C$5:$C$192,0),19))*3.4121416)+((INDEX(Output!$C$5:$BW$192,MATCH($C58,Output!$C$5:$C$192,0),34))*99.976))/$AP58</f>
        <v>3.6389250277162217</v>
      </c>
      <c r="Q58" s="51">
        <v>3.6666604508922744</v>
      </c>
      <c r="R58" s="5">
        <f>(((INDEX(Output!$C$5:$BW$192,MATCH($C58,Output!$C$5:$C$192,0),36))+(INDEX(Output!$C$5:$BW$192,MATCH($C58,Output!$C$5:$C$192,0),37)))*99.976)/$AP58</f>
        <v>0</v>
      </c>
      <c r="S58" s="51">
        <v>0</v>
      </c>
      <c r="T58" s="5">
        <f>(((INDEX(Output!$C$5:$BW$192,MATCH($C58,Output!$C$5:$C$192,0),21))+(INDEX(Output!$C$5:$BW$192,MATCH($C58,Output!$C$5:$C$192,0),22))+(INDEX(Output!$C$5:$BW$192,MATCH($C58,Output!$C$5:$C$192,0),23))+(INDEX(Output!$C$5:$BW$192,MATCH($C58,Output!$C$5:$C$192,0),24)))*3.4121416)/$AP58</f>
        <v>14.615038052308689</v>
      </c>
      <c r="U58" s="51">
        <v>14.615231133570775</v>
      </c>
      <c r="V58" s="5">
        <f>(((INDEX(Output!$C$5:$BW$192,MATCH($C58,Output!$C$5:$C$192,0),15))*3.4121416)+((INDEX(Output!$C$5:$BW$192,MATCH($C58,Output!$C$5:$C$192,0),30))*99.976))/$AP58</f>
        <v>0.9670506521662271</v>
      </c>
      <c r="W58" s="51">
        <v>1.77444</v>
      </c>
      <c r="X58" s="5">
        <f>(((INDEX(Output!$C$5:$BW$192,MATCH($C58,Output!$C$5:C$192,0),17))*3.4121416)+((INDEX(Output!$C$5:$BW$192,MATCH($C58,Output!$C$5:C$192,0),32))*99.976))/$AP58</f>
        <v>7.6420346031871506E-2</v>
      </c>
      <c r="Y58" s="51">
        <v>1.9411863427005054E-2</v>
      </c>
      <c r="Z58" s="5">
        <f>(((INDEX(Output!$C$5:$BW$192,MATCH($C58,Output!$C$5:C$192,0),16))*3.4121416)+((INDEX(Output!$C$5:$BW$192,MATCH($C58,Output!$C$5:C$192,0),31))*99.976))/$AP58</f>
        <v>0</v>
      </c>
      <c r="AA58" s="51">
        <v>0</v>
      </c>
      <c r="AB58" s="5">
        <f>(((INDEX(Output!$C$5:$BW$192,MATCH($C58,Output!$C$5:C$192,0),18))*3.4121416)+((INDEX(Output!$C$5:$BW$192,MATCH($C58,Output!$C$5:C$192,0),33))*99.976))/$AP58</f>
        <v>1.3070156484509898</v>
      </c>
      <c r="AC58" s="51">
        <v>1.6935125962668058</v>
      </c>
      <c r="AD58" s="7">
        <f>INDEX(Output!$C$5:$CA$192,MATCH($C58,Output!$C$5:$C$192,0),74)+INDEX(Output!$C$5:$CA$192,MATCH($C58,Output!$C$5:$C$192,0),77)</f>
        <v>0</v>
      </c>
      <c r="AE58" s="51">
        <v>0</v>
      </c>
      <c r="AF58" s="7">
        <f>INDEX(Output!$C$5:$CA$192,MATCH($C58,Output!$C$5:$C$192,0),72)+INDEX(Output!$C$5:$CA$192,MATCH($C58,Output!$C$5:$C$192,0),75)</f>
        <v>0</v>
      </c>
      <c r="AG58" s="51">
        <v>0</v>
      </c>
      <c r="AH58" s="29">
        <f t="shared" si="13"/>
        <v>-3.3948585701018011E-2</v>
      </c>
      <c r="AI58" s="104">
        <f t="shared" si="14"/>
        <v>-5.5422942365137534E-2</v>
      </c>
      <c r="AJ58" s="29">
        <f t="shared" si="15"/>
        <v>-2.9511751531169337E-2</v>
      </c>
      <c r="AK58" s="104">
        <f t="shared" si="16"/>
        <v>-4.9740961571126362E-2</v>
      </c>
      <c r="AL58" s="5" t="str">
        <f t="shared" si="3"/>
        <v>No</v>
      </c>
      <c r="AM58" s="5" t="str">
        <f t="shared" si="4"/>
        <v>No</v>
      </c>
      <c r="AN58" s="53" t="str">
        <f t="shared" si="17"/>
        <v>Pass</v>
      </c>
      <c r="AO58" s="57"/>
      <c r="AP58" s="25">
        <f>IF(ISNUMBER(SEARCH("RetlMed",C58)),Lookup!D$2,IF(ISNUMBER(SEARCH("OffSml",C58)),Lookup!A$2,IF(ISNUMBER(SEARCH("OffMed",C58)),Lookup!B$2,IF(ISNUMBER(SEARCH("OffLrg",C58)),Lookup!C$2,IF(ISNUMBER(SEARCH("RetlStrp",C58)),Lookup!E$2)))))</f>
        <v>53627.8</v>
      </c>
      <c r="AQ58" s="12"/>
    </row>
    <row r="59" spans="1:43" s="2" customFormat="1" ht="25.5" customHeight="1" x14ac:dyDescent="0.3">
      <c r="A59" s="59"/>
      <c r="B59" s="28" t="str">
        <f t="shared" si="1"/>
        <v>CBECC 2022.2.0</v>
      </c>
      <c r="C59" s="43" t="s">
        <v>79</v>
      </c>
      <c r="D59" s="5">
        <f>INDEX(Output!$C$5:$BW$192,MATCH($C59,Output!$C$5:$C$192,0),61)</f>
        <v>137.55699999999999</v>
      </c>
      <c r="E59" s="51">
        <v>134.52370800850301</v>
      </c>
      <c r="F59" s="5">
        <f>(INDEX(Output!$C$5:$BW$192,MATCH($C59,Output!$C$5:$C$192,0),20))/$AP59</f>
        <v>4.2010860039009614</v>
      </c>
      <c r="G59" s="51">
        <v>4.0292759762414398</v>
      </c>
      <c r="H59" s="5">
        <f>(INDEX(Output!$C$5:$BW$192,MATCH($C59,Output!$C$5:$C$192,0),35))/$AP59</f>
        <v>5.5575652926280771E-2</v>
      </c>
      <c r="I59" s="51">
        <v>6.5918731795551203E-2</v>
      </c>
      <c r="J59" s="5">
        <f t="shared" si="12"/>
        <v>19.890958245504358</v>
      </c>
      <c r="K59" s="51">
        <v>20.340332090176702</v>
      </c>
      <c r="L59" s="5">
        <f>(((INDEX(Output!$C$5:$BW$192,MATCH($C59,Output!$C$5:$C$192,0),13))*3.4121416)+((INDEX(Output!$C$5:$BW$192,MATCH($C59,Output!$C$5:$C$192,0),28))*99.976))/$AP59</f>
        <v>4.2502083042142065</v>
      </c>
      <c r="M59" s="51">
        <v>4.9069125627016241</v>
      </c>
      <c r="N59" s="5">
        <f>(((INDEX(Output!$C$5:$BW$192,MATCH($C59,Output!$C$5:$C$192,0),14))*3.4121416)+((INDEX(Output!$C$5:$BW$192,MATCH($C59,Output!$C$5:$C$192,0),29))*99.976))/$AP59</f>
        <v>9.5598602851506111</v>
      </c>
      <c r="O59" s="51">
        <v>8.2964364965409221</v>
      </c>
      <c r="P59" s="5">
        <f>(((INDEX(Output!$C$5:$BW$192,MATCH($C59,Output!$C$5:$C$192,0),19))*3.4121416)+((INDEX(Output!$C$5:$BW$192,MATCH($C59,Output!$C$5:$C$192,0),34))*99.976))/$AP59</f>
        <v>3.6389250277162217</v>
      </c>
      <c r="Q59" s="51">
        <v>3.6666604508922744</v>
      </c>
      <c r="R59" s="5">
        <f>(((INDEX(Output!$C$5:$BW$192,MATCH($C59,Output!$C$5:$C$192,0),36))+(INDEX(Output!$C$5:$BW$192,MATCH($C59,Output!$C$5:$C$192,0),37)))*99.976)/$AP59</f>
        <v>0</v>
      </c>
      <c r="S59" s="51">
        <v>0</v>
      </c>
      <c r="T59" s="5">
        <f>(((INDEX(Output!$C$5:$BW$192,MATCH($C59,Output!$C$5:$C$192,0),21))+(INDEX(Output!$C$5:$BW$192,MATCH($C59,Output!$C$5:$C$192,0),22))+(INDEX(Output!$C$5:$BW$192,MATCH($C59,Output!$C$5:$C$192,0),23))+(INDEX(Output!$C$5:$BW$192,MATCH($C59,Output!$C$5:$C$192,0),24)))*3.4121416)/$AP59</f>
        <v>14.615038052308689</v>
      </c>
      <c r="U59" s="51">
        <v>14.615231133570775</v>
      </c>
      <c r="V59" s="5">
        <f>(((INDEX(Output!$C$5:$BW$192,MATCH($C59,Output!$C$5:$C$192,0),15))*3.4121416)+((INDEX(Output!$C$5:$BW$192,MATCH($C59,Output!$C$5:$C$192,0),30))*99.976))/$AP59</f>
        <v>0.99225941519435812</v>
      </c>
      <c r="W59" s="51">
        <v>1.7245600000000001</v>
      </c>
      <c r="X59" s="5">
        <f>(((INDEX(Output!$C$5:$BW$192,MATCH($C59,Output!$C$5:C$192,0),17))*3.4121416)+((INDEX(Output!$C$5:$BW$192,MATCH($C59,Output!$C$5:C$192,0),32))*99.976))/$AP59</f>
        <v>0.14268210775008483</v>
      </c>
      <c r="Y59" s="51">
        <v>5.224979954127585E-2</v>
      </c>
      <c r="Z59" s="5">
        <f>(((INDEX(Output!$C$5:$BW$192,MATCH($C59,Output!$C$5:C$192,0),16))*3.4121416)+((INDEX(Output!$C$5:$BW$192,MATCH($C59,Output!$C$5:C$192,0),31))*99.976))/$AP59</f>
        <v>0</v>
      </c>
      <c r="AA59" s="51">
        <v>0</v>
      </c>
      <c r="AB59" s="5">
        <f>(((INDEX(Output!$C$5:$BW$192,MATCH($C59,Output!$C$5:C$192,0),18))*3.4121416)+((INDEX(Output!$C$5:$BW$192,MATCH($C59,Output!$C$5:C$192,0),33))*99.976))/$AP59</f>
        <v>1.3070231054788748</v>
      </c>
      <c r="AC59" s="51">
        <v>1.6935125962668058</v>
      </c>
      <c r="AD59" s="7">
        <f>INDEX(Output!$C$5:$CA$192,MATCH($C59,Output!$C$5:$C$192,0),74)+INDEX(Output!$C$5:$CA$192,MATCH($C59,Output!$C$5:$C$192,0),77)</f>
        <v>2</v>
      </c>
      <c r="AE59" s="51">
        <v>0</v>
      </c>
      <c r="AF59" s="7">
        <f>INDEX(Output!$C$5:$CA$192,MATCH($C59,Output!$C$5:$C$192,0),72)+INDEX(Output!$C$5:$CA$192,MATCH($C59,Output!$C$5:$C$192,0),75)</f>
        <v>175.25</v>
      </c>
      <c r="AG59" s="51">
        <v>0</v>
      </c>
      <c r="AH59" s="29">
        <f t="shared" si="13"/>
        <v>0.240336149608216</v>
      </c>
      <c r="AI59" s="104">
        <f t="shared" si="14"/>
        <v>0.19821597941126759</v>
      </c>
      <c r="AJ59" s="29">
        <f t="shared" si="15"/>
        <v>0.31909895872079358</v>
      </c>
      <c r="AK59" s="104">
        <f t="shared" si="16"/>
        <v>0.3320453235217225</v>
      </c>
      <c r="AL59" s="5" t="str">
        <f t="shared" si="3"/>
        <v>Yes</v>
      </c>
      <c r="AM59" s="5" t="str">
        <f t="shared" si="4"/>
        <v>Yes</v>
      </c>
      <c r="AN59" s="53" t="str">
        <f t="shared" si="17"/>
        <v>Pass</v>
      </c>
      <c r="AO59" s="57"/>
      <c r="AP59" s="25">
        <f>IF(ISNUMBER(SEARCH("RetlMed",C59)),Lookup!D$2,IF(ISNUMBER(SEARCH("OffSml",C59)),Lookup!A$2,IF(ISNUMBER(SEARCH("OffMed",C59)),Lookup!B$2,IF(ISNUMBER(SEARCH("OffLrg",C59)),Lookup!C$2,IF(ISNUMBER(SEARCH("RetlStrp",C59)),Lookup!E$2)))))</f>
        <v>53627.8</v>
      </c>
      <c r="AQ59" s="12"/>
    </row>
    <row r="60" spans="1:43" s="2" customFormat="1" ht="25.2" customHeight="1" x14ac:dyDescent="0.3">
      <c r="A60" s="59"/>
      <c r="B60" s="28" t="str">
        <f t="shared" si="1"/>
        <v>CBECC 2022.2.0</v>
      </c>
      <c r="C60" s="102" t="s">
        <v>80</v>
      </c>
      <c r="D60" s="5">
        <f>INDEX(Output!$C$5:$BW$192,MATCH($C60,Output!$C$5:$C$192,0),61)</f>
        <v>110.048</v>
      </c>
      <c r="E60" s="51">
        <v>112.542625451402</v>
      </c>
      <c r="F60" s="5">
        <f>(INDEX(Output!$C$5:$BW$192,MATCH($C60,Output!$C$5:$C$192,0),20))/$AP60</f>
        <v>3.4087171205978986</v>
      </c>
      <c r="G60" s="51">
        <v>3.5337039985589098</v>
      </c>
      <c r="H60" s="5">
        <f>(INDEX(Output!$C$5:$BW$192,MATCH($C60,Output!$C$5:$C$192,0),35))/$AP60</f>
        <v>3.3151276017289538E-2</v>
      </c>
      <c r="I60" s="51">
        <v>3.1925938613012197E-2</v>
      </c>
      <c r="J60" s="5">
        <f t="shared" si="12"/>
        <v>14.945315998822037</v>
      </c>
      <c r="K60" s="51">
        <v>15.250091166761299</v>
      </c>
      <c r="L60" s="5">
        <f>(((INDEX(Output!$C$5:$BW$192,MATCH($C60,Output!$C$5:$C$192,0),13))*3.4121416)+((INDEX(Output!$C$5:$BW$192,MATCH($C60,Output!$C$5:$C$192,0),28))*99.976))/$AP60</f>
        <v>2.0077959604185254</v>
      </c>
      <c r="M60" s="51">
        <v>1.5016875827474967</v>
      </c>
      <c r="N60" s="5">
        <f>(((INDEX(Output!$C$5:$BW$192,MATCH($C60,Output!$C$5:$C$192,0),14))*3.4121416)+((INDEX(Output!$C$5:$BW$192,MATCH($C60,Output!$C$5:$C$192,0),29))*99.976))/$AP60</f>
        <v>6.5847554127821759</v>
      </c>
      <c r="O60" s="51">
        <v>5.9473213120256583</v>
      </c>
      <c r="P60" s="5">
        <f>(((INDEX(Output!$C$5:$BW$192,MATCH($C60,Output!$C$5:$C$192,0),19))*3.4121416)+((INDEX(Output!$C$5:$BW$192,MATCH($C60,Output!$C$5:$C$192,0),34))*99.976))/$AP60</f>
        <v>3.6389250277162217</v>
      </c>
      <c r="Q60" s="51">
        <v>3.6666604508922744</v>
      </c>
      <c r="R60" s="5">
        <f>(((INDEX(Output!$C$5:$BW$192,MATCH($C60,Output!$C$5:$C$192,0),36))+(INDEX(Output!$C$5:$BW$192,MATCH($C60,Output!$C$5:$C$192,0),37)))*99.976)/$AP60</f>
        <v>0</v>
      </c>
      <c r="S60" s="51">
        <v>0</v>
      </c>
      <c r="T60" s="5">
        <f>(((INDEX(Output!$C$5:$BW$192,MATCH($C60,Output!$C$5:$C$192,0),21))+(INDEX(Output!$C$5:$BW$192,MATCH($C60,Output!$C$5:$C$192,0),22))+(INDEX(Output!$C$5:$BW$192,MATCH($C60,Output!$C$5:$C$192,0),23))+(INDEX(Output!$C$5:$BW$192,MATCH($C60,Output!$C$5:$C$192,0),24)))*3.4121416)/$AP60</f>
        <v>14.615038052308689</v>
      </c>
      <c r="U60" s="51">
        <v>14.615231133570775</v>
      </c>
      <c r="V60" s="5">
        <f>(((INDEX(Output!$C$5:$BW$192,MATCH($C60,Output!$C$5:$C$192,0),15))*3.4121416)+((INDEX(Output!$C$5:$BW$192,MATCH($C60,Output!$C$5:$C$192,0),30))*99.976))/$AP60</f>
        <v>1.3312606504641247</v>
      </c>
      <c r="W60" s="51">
        <v>2.4220259999999998</v>
      </c>
      <c r="X60" s="5">
        <f>(((INDEX(Output!$C$5:$BW$192,MATCH($C60,Output!$C$5:C$192,0),17))*3.4121416)+((INDEX(Output!$C$5:$BW$192,MATCH($C60,Output!$C$5:C$192,0),32))*99.976))/$AP60</f>
        <v>7.5563298990001443E-2</v>
      </c>
      <c r="Y60" s="51">
        <v>1.8871091054879073E-2</v>
      </c>
      <c r="Z60" s="5">
        <f>(((INDEX(Output!$C$5:$BW$192,MATCH($C60,Output!$C$5:C$192,0),16))*3.4121416)+((INDEX(Output!$C$5:$BW$192,MATCH($C60,Output!$C$5:C$192,0),31))*99.976))/$AP60</f>
        <v>0</v>
      </c>
      <c r="AA60" s="51">
        <v>0</v>
      </c>
      <c r="AB60" s="5">
        <f>(((INDEX(Output!$C$5:$BW$192,MATCH($C60,Output!$C$5:C$192,0),18))*3.4121416)+((INDEX(Output!$C$5:$BW$192,MATCH($C60,Output!$C$5:C$192,0),33))*99.976))/$AP60</f>
        <v>1.3070156484509898</v>
      </c>
      <c r="AC60" s="51">
        <v>1.6935125962668058</v>
      </c>
      <c r="AD60" s="7">
        <f>INDEX(Output!$C$5:$CA$192,MATCH($C60,Output!$C$5:$C$192,0),74)+INDEX(Output!$C$5:$CA$192,MATCH($C60,Output!$C$5:$C$192,0),77)</f>
        <v>0</v>
      </c>
      <c r="AE60" s="51">
        <v>0</v>
      </c>
      <c r="AF60" s="7">
        <f>INDEX(Output!$C$5:$CA$192,MATCH($C60,Output!$C$5:$C$192,0),72)+INDEX(Output!$C$5:$CA$192,MATCH($C60,Output!$C$5:$C$192,0),75)</f>
        <v>0</v>
      </c>
      <c r="AG60" s="51">
        <v>0</v>
      </c>
      <c r="AH60" s="29">
        <f t="shared" si="13"/>
        <v>-7.7094397807093039E-3</v>
      </c>
      <c r="AI60" s="104">
        <f t="shared" si="14"/>
        <v>2.4283018740714974E-3</v>
      </c>
      <c r="AJ60" s="29">
        <f t="shared" si="15"/>
        <v>-8.8787815813200725E-3</v>
      </c>
      <c r="AK60" s="104">
        <f t="shared" si="16"/>
        <v>-1.3037873764702224E-3</v>
      </c>
      <c r="AL60" s="5" t="str">
        <f t="shared" si="3"/>
        <v>No</v>
      </c>
      <c r="AM60" s="5" t="str">
        <f t="shared" si="4"/>
        <v>Yes</v>
      </c>
      <c r="AN60" s="53" t="str">
        <f t="shared" si="17"/>
        <v>Fail</v>
      </c>
      <c r="AO60" s="100" t="s">
        <v>327</v>
      </c>
      <c r="AP60" s="25">
        <f>IF(ISNUMBER(SEARCH("RetlMed",C60)),Lookup!D$2,IF(ISNUMBER(SEARCH("OffSml",C60)),Lookup!A$2,IF(ISNUMBER(SEARCH("OffMed",C60)),Lookup!B$2,IF(ISNUMBER(SEARCH("OffLrg",C60)),Lookup!C$2,IF(ISNUMBER(SEARCH("RetlStrp",C60)),Lookup!E$2)))))</f>
        <v>53627.8</v>
      </c>
      <c r="AQ60" s="12"/>
    </row>
    <row r="61" spans="1:43" s="2" customFormat="1" ht="25.5" customHeight="1" x14ac:dyDescent="0.3">
      <c r="A61" s="59"/>
      <c r="B61" s="28" t="str">
        <f t="shared" si="1"/>
        <v>CBECC 2022.2.0</v>
      </c>
      <c r="C61" s="43" t="s">
        <v>81</v>
      </c>
      <c r="D61" s="5">
        <f>INDEX(Output!$C$5:$BW$192,MATCH($C61,Output!$C$5:$C$192,0),61)</f>
        <v>136.9</v>
      </c>
      <c r="E61" s="51">
        <v>170.55888583085999</v>
      </c>
      <c r="F61" s="5">
        <f>(INDEX(Output!$C$5:$BW$192,MATCH($C61,Output!$C$5:$C$192,0),20))/$AP61</f>
        <v>4.3948288014798296</v>
      </c>
      <c r="G61" s="51">
        <v>5.6405202936803596</v>
      </c>
      <c r="H61" s="5">
        <f>(INDEX(Output!$C$5:$BW$192,MATCH($C61,Output!$C$5:$C$192,0),35))/$AP61</f>
        <v>2.839907659833146E-2</v>
      </c>
      <c r="I61" s="51">
        <v>2.6732513099744601E-2</v>
      </c>
      <c r="J61" s="5">
        <f t="shared" si="12"/>
        <v>17.834975114421461</v>
      </c>
      <c r="K61" s="51">
        <v>21.919503477724302</v>
      </c>
      <c r="L61" s="5">
        <f>(((INDEX(Output!$C$5:$BW$192,MATCH($C61,Output!$C$5:$C$192,0),13))*3.4121416)+((INDEX(Output!$C$5:$BW$192,MATCH($C61,Output!$C$5:$C$192,0),28))*99.976))/$AP61</f>
        <v>1.5325662906550892</v>
      </c>
      <c r="M61" s="51">
        <v>0.98137132414641881</v>
      </c>
      <c r="N61" s="5">
        <f>(((INDEX(Output!$C$5:$BW$192,MATCH($C61,Output!$C$5:$C$192,0),14))*3.4121416)+((INDEX(Output!$C$5:$BW$192,MATCH($C61,Output!$C$5:$C$192,0),29))*99.976))/$AP61</f>
        <v>7.2042852603463121</v>
      </c>
      <c r="O61" s="51">
        <v>7.0769388554273034</v>
      </c>
      <c r="P61" s="5">
        <f>(((INDEX(Output!$C$5:$BW$192,MATCH($C61,Output!$C$5:$C$192,0),19))*3.4121416)+((INDEX(Output!$C$5:$BW$192,MATCH($C61,Output!$C$5:$C$192,0),34))*99.976))/$AP61</f>
        <v>3.6389250277162217</v>
      </c>
      <c r="Q61" s="51">
        <v>3.675480634754881</v>
      </c>
      <c r="R61" s="5">
        <f>(((INDEX(Output!$C$5:$BW$192,MATCH($C61,Output!$C$5:$C$192,0),36))+(INDEX(Output!$C$5:$BW$192,MATCH($C61,Output!$C$5:$C$192,0),37)))*99.976)/$AP61</f>
        <v>0</v>
      </c>
      <c r="S61" s="51">
        <v>0</v>
      </c>
      <c r="T61" s="5">
        <f>(((INDEX(Output!$C$5:$BW$192,MATCH($C61,Output!$C$5:$C$192,0),21))+(INDEX(Output!$C$5:$BW$192,MATCH($C61,Output!$C$5:$C$192,0),22))+(INDEX(Output!$C$5:$BW$192,MATCH($C61,Output!$C$5:$C$192,0),23))+(INDEX(Output!$C$5:$BW$192,MATCH($C61,Output!$C$5:$C$192,0),24)))*3.4121416)/$AP61</f>
        <v>14.615038052308689</v>
      </c>
      <c r="U61" s="51">
        <v>14.61526842821713</v>
      </c>
      <c r="V61" s="5">
        <f>(((INDEX(Output!$C$5:$BW$192,MATCH($C61,Output!$C$5:$C$192,0),15))*3.4121416)+((INDEX(Output!$C$5:$BW$192,MATCH($C61,Output!$C$5:$C$192,0),30))*99.976))/$AP61</f>
        <v>4.1082839451970807</v>
      </c>
      <c r="W61" s="51">
        <v>8.4773709999999998</v>
      </c>
      <c r="X61" s="5">
        <f>(((INDEX(Output!$C$5:$BW$192,MATCH($C61,Output!$C$5:C$192,0),17))*3.4121416)+((INDEX(Output!$C$5:$BW$192,MATCH($C61,Output!$C$5:C$192,0),32))*99.976))/$AP61</f>
        <v>4.3898942055769573E-2</v>
      </c>
      <c r="Y61" s="51">
        <v>1.4805974602345832E-2</v>
      </c>
      <c r="Z61" s="5">
        <f>(((INDEX(Output!$C$5:$BW$192,MATCH($C61,Output!$C$5:C$192,0),16))*3.4121416)+((INDEX(Output!$C$5:$BW$192,MATCH($C61,Output!$C$5:C$192,0),31))*99.976))/$AP61</f>
        <v>0</v>
      </c>
      <c r="AA61" s="51">
        <v>0</v>
      </c>
      <c r="AB61" s="5">
        <f>(((INDEX(Output!$C$5:$BW$192,MATCH($C61,Output!$C$5:C$192,0),18))*3.4121416)+((INDEX(Output!$C$5:$BW$192,MATCH($C61,Output!$C$5:C$192,0),33))*99.976))/$AP61</f>
        <v>1.3070156484509898</v>
      </c>
      <c r="AC61" s="51">
        <v>1.6935125962668058</v>
      </c>
      <c r="AD61" s="7">
        <f>INDEX(Output!$C$5:$CA$192,MATCH($C61,Output!$C$5:$C$192,0),74)+INDEX(Output!$C$5:$CA$192,MATCH($C61,Output!$C$5:$C$192,0),77)</f>
        <v>0</v>
      </c>
      <c r="AE61" s="51">
        <v>0</v>
      </c>
      <c r="AF61" s="7">
        <f>INDEX(Output!$C$5:$CA$192,MATCH($C61,Output!$C$5:$C$192,0),72)+INDEX(Output!$C$5:$CA$192,MATCH($C61,Output!$C$5:$C$192,0),75)</f>
        <v>0</v>
      </c>
      <c r="AG61" s="51">
        <v>0</v>
      </c>
      <c r="AH61" s="29">
        <f t="shared" si="13"/>
        <v>0.23441205377672378</v>
      </c>
      <c r="AI61" s="104">
        <f t="shared" si="14"/>
        <v>0.51918487423942283</v>
      </c>
      <c r="AJ61" s="29">
        <f t="shared" si="15"/>
        <v>0.18275333002430144</v>
      </c>
      <c r="AK61" s="104">
        <f t="shared" si="16"/>
        <v>0.43546191733623457</v>
      </c>
      <c r="AL61" s="5" t="str">
        <f t="shared" si="3"/>
        <v>Yes</v>
      </c>
      <c r="AM61" s="5" t="str">
        <f t="shared" si="4"/>
        <v>Yes</v>
      </c>
      <c r="AN61" s="53" t="str">
        <f t="shared" si="17"/>
        <v>Pass</v>
      </c>
      <c r="AO61" s="57"/>
      <c r="AP61" s="2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AQ61" s="12"/>
    </row>
    <row r="62" spans="1:43" s="2" customFormat="1" ht="25.5" customHeight="1" x14ac:dyDescent="0.3">
      <c r="A62" s="59"/>
      <c r="B62" s="28" t="str">
        <f t="shared" si="1"/>
        <v>CBECC 2022.2.0</v>
      </c>
      <c r="C62" s="43" t="s">
        <v>82</v>
      </c>
      <c r="D62" s="5">
        <f>INDEX(Output!$C$5:$BW$192,MATCH($C62,Output!$C$5:$C$192,0),61)</f>
        <v>109.669</v>
      </c>
      <c r="E62" s="51">
        <v>111.50538705683</v>
      </c>
      <c r="F62" s="5">
        <f>(INDEX(Output!$C$5:$BW$192,MATCH($C62,Output!$C$5:$C$192,0),20))/$AP62</f>
        <v>3.4184881721793547</v>
      </c>
      <c r="G62" s="51">
        <v>3.49470593386935</v>
      </c>
      <c r="H62" s="5">
        <f>(INDEX(Output!$C$5:$BW$192,MATCH($C62,Output!$C$5:$C$192,0),35))/$AP62</f>
        <v>3.2387120113075679E-2</v>
      </c>
      <c r="I62" s="51">
        <v>3.2551296361906998E-2</v>
      </c>
      <c r="J62" s="5">
        <f t="shared" si="12"/>
        <v>14.902290300102823</v>
      </c>
      <c r="K62" s="51">
        <v>15.179560035055401</v>
      </c>
      <c r="L62" s="5">
        <f>(((INDEX(Output!$C$5:$BW$192,MATCH($C62,Output!$C$5:$C$192,0),13))*3.4121416)+((INDEX(Output!$C$5:$BW$192,MATCH($C62,Output!$C$5:$C$192,0),28))*99.976))/$AP62</f>
        <v>1.9313619253856802</v>
      </c>
      <c r="M62" s="51">
        <v>1.5643425886214033</v>
      </c>
      <c r="N62" s="5">
        <f>(((INDEX(Output!$C$5:$BW$192,MATCH($C62,Output!$C$5:$C$192,0),14))*3.4121416)+((INDEX(Output!$C$5:$BW$192,MATCH($C62,Output!$C$5:$C$192,0),29))*99.976))/$AP62</f>
        <v>6.66543363468947</v>
      </c>
      <c r="O62" s="51">
        <v>5.8855800249874131</v>
      </c>
      <c r="P62" s="5">
        <f>(((INDEX(Output!$C$5:$BW$192,MATCH($C62,Output!$C$5:$C$192,0),19))*3.4121416)+((INDEX(Output!$C$5:$BW$192,MATCH($C62,Output!$C$5:$C$192,0),34))*99.976))/$AP62</f>
        <v>3.6389250277162217</v>
      </c>
      <c r="Q62" s="51">
        <v>3.6666604508922744</v>
      </c>
      <c r="R62" s="5">
        <f>(((INDEX(Output!$C$5:$BW$192,MATCH($C62,Output!$C$5:$C$192,0),36))+(INDEX(Output!$C$5:$BW$192,MATCH($C62,Output!$C$5:$C$192,0),37)))*99.976)/$AP62</f>
        <v>0</v>
      </c>
      <c r="S62" s="51">
        <v>0</v>
      </c>
      <c r="T62" s="5">
        <f>(((INDEX(Output!$C$5:$BW$192,MATCH($C62,Output!$C$5:$C$192,0),21))+(INDEX(Output!$C$5:$BW$192,MATCH($C62,Output!$C$5:$C$192,0),22))+(INDEX(Output!$C$5:$BW$192,MATCH($C62,Output!$C$5:$C$192,0),23))+(INDEX(Output!$C$5:$BW$192,MATCH($C62,Output!$C$5:$C$192,0),24)))*3.4121416)/$AP62</f>
        <v>14.615038052308689</v>
      </c>
      <c r="U62" s="51">
        <v>14.615231133570775</v>
      </c>
      <c r="V62" s="5">
        <f>(((INDEX(Output!$C$5:$BW$192,MATCH($C62,Output!$C$5:$C$192,0),15))*3.4121416)+((INDEX(Output!$C$5:$BW$192,MATCH($C62,Output!$C$5:$C$192,0),30))*99.976))/$AP62</f>
        <v>1.2810721792965587</v>
      </c>
      <c r="W62" s="51">
        <v>2.3494999999999999</v>
      </c>
      <c r="X62" s="5">
        <f>(((INDEX(Output!$C$5:$BW$192,MATCH($C62,Output!$C$5:C$192,0),17))*3.4121416)+((INDEX(Output!$C$5:$BW$192,MATCH($C62,Output!$C$5:C$192,0),32))*99.976))/$AP62</f>
        <v>7.8483748820872751E-2</v>
      </c>
      <c r="Y62" s="51">
        <v>1.9933988475954276E-2</v>
      </c>
      <c r="Z62" s="5">
        <f>(((INDEX(Output!$C$5:$BW$192,MATCH($C62,Output!$C$5:C$192,0),16))*3.4121416)+((INDEX(Output!$C$5:$BW$192,MATCH($C62,Output!$C$5:C$192,0),31))*99.976))/$AP62</f>
        <v>0</v>
      </c>
      <c r="AA62" s="51">
        <v>0</v>
      </c>
      <c r="AB62" s="5">
        <f>(((INDEX(Output!$C$5:$BW$192,MATCH($C62,Output!$C$5:C$192,0),18))*3.4121416)+((INDEX(Output!$C$5:$BW$192,MATCH($C62,Output!$C$5:C$192,0),33))*99.976))/$AP62</f>
        <v>1.3070137841940188</v>
      </c>
      <c r="AC62" s="51">
        <v>1.6935125962668058</v>
      </c>
      <c r="AD62" s="7">
        <f>INDEX(Output!$C$5:$CA$192,MATCH($C62,Output!$C$5:$C$192,0),74)+INDEX(Output!$C$5:$CA$192,MATCH($C62,Output!$C$5:$C$192,0),77)</f>
        <v>0</v>
      </c>
      <c r="AE62" s="51">
        <v>0</v>
      </c>
      <c r="AF62" s="7">
        <f>INDEX(Output!$C$5:$CA$192,MATCH($C62,Output!$C$5:$C$192,0),72)+INDEX(Output!$C$5:$CA$192,MATCH($C62,Output!$C$5:$C$192,0),75)</f>
        <v>0</v>
      </c>
      <c r="AG62" s="51">
        <v>0</v>
      </c>
      <c r="AH62" s="29">
        <f t="shared" si="13"/>
        <v>-1.1126840572392169E-2</v>
      </c>
      <c r="AI62" s="104">
        <f t="shared" si="14"/>
        <v>-6.8104831492829193E-3</v>
      </c>
      <c r="AJ62" s="29">
        <f t="shared" si="15"/>
        <v>-1.173209581979209E-2</v>
      </c>
      <c r="AK62" s="104">
        <f t="shared" si="16"/>
        <v>-5.922722000301168E-3</v>
      </c>
      <c r="AL62" s="5" t="str">
        <f t="shared" si="3"/>
        <v>No</v>
      </c>
      <c r="AM62" s="5" t="str">
        <f t="shared" si="4"/>
        <v>No</v>
      </c>
      <c r="AN62" s="53" t="str">
        <f t="shared" si="17"/>
        <v>Pass</v>
      </c>
      <c r="AO62" s="57"/>
      <c r="AP62" s="2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AQ62" s="12"/>
    </row>
    <row r="63" spans="1:43" s="3" customFormat="1" ht="26.25" customHeight="1" x14ac:dyDescent="0.25">
      <c r="A63" s="60"/>
      <c r="B63" s="28" t="str">
        <f t="shared" si="1"/>
        <v>CBECC 2022.2.0</v>
      </c>
      <c r="C63" s="41" t="s">
        <v>46</v>
      </c>
      <c r="D63" s="32">
        <f>INDEX(Output!$C$5:$BW$192,MATCH($C63,Output!$C$5:$C$192,0),61)</f>
        <v>281.56</v>
      </c>
      <c r="E63" s="51">
        <v>245.646845175436</v>
      </c>
      <c r="F63" s="32">
        <f>(INDEX(Output!$C$5:$BW$192,MATCH($C63,Output!$C$5:$C$192,0),20))/$AP63</f>
        <v>8.8197743770126742</v>
      </c>
      <c r="G63" s="51">
        <v>7.3279541393627703</v>
      </c>
      <c r="H63" s="32">
        <f>(INDEX(Output!$C$5:$BW$192,MATCH($C63,Output!$C$5:$C$192,0),35))/$AP63</f>
        <v>3.3943883304631751E-2</v>
      </c>
      <c r="I63" s="51">
        <v>4.3839937304075698E-2</v>
      </c>
      <c r="J63" s="32">
        <f t="shared" si="12"/>
        <v>33.487864949020278</v>
      </c>
      <c r="K63" s="51">
        <v>29.388008590157298</v>
      </c>
      <c r="L63" s="32">
        <f>(((INDEX(Output!$C$5:$BW$192,MATCH($C63,Output!$C$5:$C$192,0),13))*3.4121416)+((INDEX(Output!$C$5:$BW$192,MATCH($C63,Output!$C$5:$C$192,0),28))*99.976))/$AP63</f>
        <v>0.89411058962427381</v>
      </c>
      <c r="M63" s="51">
        <v>1.3079428408582014</v>
      </c>
      <c r="N63" s="32">
        <f>(((INDEX(Output!$C$5:$BW$192,MATCH($C63,Output!$C$5:$C$192,0),14))*3.4121416)+((INDEX(Output!$C$5:$BW$192,MATCH($C63,Output!$C$5:$C$192,0),29))*99.976))/$AP63</f>
        <v>13.112069293634761</v>
      </c>
      <c r="O63" s="51">
        <v>12.902617758417131</v>
      </c>
      <c r="P63" s="32">
        <f>(((INDEX(Output!$C$5:$BW$192,MATCH($C63,Output!$C$5:$C$192,0),19))*3.4121416)+((INDEX(Output!$C$5:$BW$192,MATCH($C63,Output!$C$5:$C$192,0),34))*99.976))/$AP63</f>
        <v>6.7817896175352468</v>
      </c>
      <c r="Q63" s="51">
        <v>4.9095794487644016</v>
      </c>
      <c r="R63" s="32">
        <f>(((INDEX(Output!$C$5:$BW$192,MATCH($C63,Output!$C$5:$C$192,0),36))+(INDEX(Output!$C$5:$BW$192,MATCH($C63,Output!$C$5:$C$192,0),37)))*99.976)/$AP63</f>
        <v>0</v>
      </c>
      <c r="S63" s="51">
        <v>0</v>
      </c>
      <c r="T63" s="32">
        <f>(((INDEX(Output!$C$5:$BW$192,MATCH($C63,Output!$C$5:$C$192,0),21))+(INDEX(Output!$C$5:$BW$192,MATCH($C63,Output!$C$5:$C$192,0),22))+(INDEX(Output!$C$5:$BW$192,MATCH($C63,Output!$C$5:$C$192,0),23))+(INDEX(Output!$C$5:$BW$192,MATCH($C63,Output!$C$5:$C$192,0),24)))*3.4121416)/$AP63</f>
        <v>10.805578481479031</v>
      </c>
      <c r="U63" s="51">
        <v>10.659487847575623</v>
      </c>
      <c r="V63" s="32">
        <f>(((INDEX(Output!$C$5:$BW$192,MATCH($C63,Output!$C$5:$C$192,0),15))*3.4121416)+((INDEX(Output!$C$5:$BW$192,MATCH($C63,Output!$C$5:$C$192,0),30))*99.976))/$AP63</f>
        <v>10.200432360586408</v>
      </c>
      <c r="W63" s="51">
        <v>7.1919149999999998</v>
      </c>
      <c r="X63" s="32">
        <f>(((INDEX(Output!$C$5:$BW$192,MATCH($C63,Output!$C$5:C$192,0),17))*3.4121416)+((INDEX(Output!$C$5:$BW$192,MATCH($C63,Output!$C$5:C$192,0),32))*99.976))/$AP63</f>
        <v>0</v>
      </c>
      <c r="Y63" s="51">
        <v>0</v>
      </c>
      <c r="Z63" s="32">
        <f>(((INDEX(Output!$C$5:$BW$192,MATCH($C63,Output!$C$5:C$192,0),16))*3.4121416)+((INDEX(Output!$C$5:$BW$192,MATCH($C63,Output!$C$5:C$192,0),31))*99.976))/$AP63</f>
        <v>0</v>
      </c>
      <c r="AA63" s="51">
        <v>0</v>
      </c>
      <c r="AB63" s="32">
        <f>(((INDEX(Output!$C$5:$BW$192,MATCH($C63,Output!$C$5:C$192,0),18))*3.4121416)+((INDEX(Output!$C$5:$BW$192,MATCH($C63,Output!$C$5:C$192,0),33))*99.976))/$AP63</f>
        <v>2.4994630876395894</v>
      </c>
      <c r="AC63" s="51">
        <v>3.0760493425070226</v>
      </c>
      <c r="AD63" s="33">
        <f>INDEX(Output!$C$5:$CA$192,MATCH($C63,Output!$C$5:$C$192,0),74)+INDEX(Output!$C$5:$CA$192,MATCH($C63,Output!$C$5:$C$192,0),77)</f>
        <v>0</v>
      </c>
      <c r="AE63" s="51">
        <v>0</v>
      </c>
      <c r="AF63" s="33">
        <f>INDEX(Output!$C$5:$CA$192,MATCH($C63,Output!$C$5:$C$192,0),72)+INDEX(Output!$C$5:$CA$192,MATCH($C63,Output!$C$5:$C$192,0),75)</f>
        <v>0</v>
      </c>
      <c r="AG63" s="51">
        <v>0</v>
      </c>
      <c r="AH63" s="34"/>
      <c r="AI63" s="32"/>
      <c r="AJ63" s="34"/>
      <c r="AK63" s="71"/>
      <c r="AL63" s="32"/>
      <c r="AM63" s="32"/>
      <c r="AN63" s="54"/>
      <c r="AO63" s="56"/>
      <c r="AP63" s="25">
        <f>IF(ISNUMBER(SEARCH("RetlMed",C63)),Lookup!D$2,IF(ISNUMBER(SEARCH("OffSml",C63)),Lookup!A$2,IF(ISNUMBER(SEARCH("OffMed",C63)),Lookup!B$2,IF(ISNUMBER(SEARCH("OffLrg",C63)),Lookup!C$2,IF(ISNUMBER(SEARCH("RetlStrp",C63)),Lookup!E$2)))))</f>
        <v>24563.1</v>
      </c>
    </row>
    <row r="64" spans="1:43" s="2" customFormat="1" ht="25.5" customHeight="1" x14ac:dyDescent="0.3">
      <c r="A64" s="59"/>
      <c r="B64" s="28" t="str">
        <f t="shared" si="1"/>
        <v>CBECC 2022.2.0</v>
      </c>
      <c r="C64" s="43" t="s">
        <v>83</v>
      </c>
      <c r="D64" s="5">
        <f>INDEX(Output!$C$5:$BW$192,MATCH($C64,Output!$C$5:$C$192,0),61)</f>
        <v>226.251</v>
      </c>
      <c r="E64" s="51">
        <v>228.98383811897901</v>
      </c>
      <c r="F64" s="5">
        <f>(INDEX(Output!$C$5:$BW$192,MATCH($C64,Output!$C$5:$C$192,0),20))/$AP64</f>
        <v>6.6390235760144289</v>
      </c>
      <c r="G64" s="51">
        <v>6.6692306496784903</v>
      </c>
      <c r="H64" s="5">
        <f>(INDEX(Output!$C$5:$BW$192,MATCH($C64,Output!$C$5:$C$192,0),35))/$AP64</f>
        <v>4.223774686419874E-2</v>
      </c>
      <c r="I64" s="51">
        <v>4.5558462728494398E-2</v>
      </c>
      <c r="J64" s="5">
        <f t="shared" si="12"/>
        <v>26.875977661588323</v>
      </c>
      <c r="K64" s="51">
        <v>27.312203517486701</v>
      </c>
      <c r="L64" s="5">
        <f>(((INDEX(Output!$C$5:$BW$192,MATCH($C64,Output!$C$5:$C$192,0),13))*3.4121416)+((INDEX(Output!$C$5:$BW$192,MATCH($C64,Output!$C$5:$C$192,0),28))*99.976))/$AP64</f>
        <v>1.7222722099409278</v>
      </c>
      <c r="M64" s="51">
        <v>1.4797866710092415</v>
      </c>
      <c r="N64" s="5">
        <f>(((INDEX(Output!$C$5:$BW$192,MATCH($C64,Output!$C$5:$C$192,0),14))*3.4121416)+((INDEX(Output!$C$5:$BW$192,MATCH($C64,Output!$C$5:$C$192,0),29))*99.976))/$AP64</f>
        <v>13.296518390714528</v>
      </c>
      <c r="O64" s="51">
        <v>12.569148719618939</v>
      </c>
      <c r="P64" s="5">
        <f>(((INDEX(Output!$C$5:$BW$192,MATCH($C64,Output!$C$5:$C$192,0),19))*3.4121416)+((INDEX(Output!$C$5:$BW$192,MATCH($C64,Output!$C$5:$C$192,0),34))*99.976))/$AP64</f>
        <v>6.7817896175352468</v>
      </c>
      <c r="Q64" s="51">
        <v>4.9095794487644016</v>
      </c>
      <c r="R64" s="5">
        <f>(((INDEX(Output!$C$5:$BW$192,MATCH($C64,Output!$C$5:$C$192,0),36))+(INDEX(Output!$C$5:$BW$192,MATCH($C64,Output!$C$5:$C$192,0),37)))*99.976)/$AP64</f>
        <v>0</v>
      </c>
      <c r="S64" s="51">
        <v>0</v>
      </c>
      <c r="T64" s="5">
        <f>(((INDEX(Output!$C$5:$BW$192,MATCH($C64,Output!$C$5:$C$192,0),21))+(INDEX(Output!$C$5:$BW$192,MATCH($C64,Output!$C$5:$C$192,0),22))+(INDEX(Output!$C$5:$BW$192,MATCH($C64,Output!$C$5:$C$192,0),23))+(INDEX(Output!$C$5:$BW$192,MATCH($C64,Output!$C$5:$C$192,0),24)))*3.4121416)/$AP64</f>
        <v>10.805578481479031</v>
      </c>
      <c r="U64" s="51">
        <v>10.659487847575623</v>
      </c>
      <c r="V64" s="5">
        <f>(((INDEX(Output!$C$5:$BW$192,MATCH($C64,Output!$C$5:$C$192,0),15))*3.4121416)+((INDEX(Output!$C$5:$BW$192,MATCH($C64,Output!$C$5:$C$192,0),30))*99.976))/$AP64</f>
        <v>2.5749249535245959</v>
      </c>
      <c r="W64" s="51">
        <v>5.2777700000000003</v>
      </c>
      <c r="X64" s="5">
        <f>(((INDEX(Output!$C$5:$BW$192,MATCH($C64,Output!$C$5:C$192,0),17))*3.4121416)+((INDEX(Output!$C$5:$BW$192,MATCH($C64,Output!$C$5:C$192,0),32))*99.976))/$AP64</f>
        <v>0</v>
      </c>
      <c r="Y64" s="51">
        <v>0</v>
      </c>
      <c r="Z64" s="5">
        <f>(((INDEX(Output!$C$5:$BW$192,MATCH($C64,Output!$C$5:C$192,0),16))*3.4121416)+((INDEX(Output!$C$5:$BW$192,MATCH($C64,Output!$C$5:C$192,0),31))*99.976))/$AP64</f>
        <v>0</v>
      </c>
      <c r="AA64" s="51">
        <v>0</v>
      </c>
      <c r="AB64" s="5">
        <f>(((INDEX(Output!$C$5:$BW$192,MATCH($C64,Output!$C$5:C$192,0),18))*3.4121416)+((INDEX(Output!$C$5:$BW$192,MATCH($C64,Output!$C$5:C$192,0),33))*99.976))/$AP64</f>
        <v>2.5004724898730211</v>
      </c>
      <c r="AC64" s="51">
        <v>3.0760493425070226</v>
      </c>
      <c r="AD64" s="7">
        <f>INDEX(Output!$C$5:$CA$192,MATCH($C64,Output!$C$5:$C$192,0),74)+INDEX(Output!$C$5:$CA$192,MATCH($C64,Output!$C$5:$C$192,0),77)</f>
        <v>0</v>
      </c>
      <c r="AE64" s="51">
        <v>0</v>
      </c>
      <c r="AF64" s="7">
        <f>INDEX(Output!$C$5:$CA$192,MATCH($C64,Output!$C$5:$C$192,0),72)+INDEX(Output!$C$5:$CA$192,MATCH($C64,Output!$C$5:$C$192,0),75)</f>
        <v>0</v>
      </c>
      <c r="AG64" s="51">
        <v>0</v>
      </c>
      <c r="AH64" s="29">
        <f>IF($D63=0,"",(D64-$D63)/$D63)</f>
        <v>-0.19643770421934934</v>
      </c>
      <c r="AI64" s="104">
        <f>IF($E63=0,"",(E64-$E63)/$E63)</f>
        <v>-6.7833181592690958E-2</v>
      </c>
      <c r="AJ64" s="29">
        <f>IF($J63=0,"",(J64-J63)/J63)</f>
        <v>-0.19744129097204188</v>
      </c>
      <c r="AK64" s="104">
        <f>IF($K63=0,"",(K64-K63)/K63)</f>
        <v>-7.0634424455892908E-2</v>
      </c>
      <c r="AL64" s="5" t="str">
        <f t="shared" ref="AL64:AL98" si="18">IF(AND(AH64&gt;=0,AI64&gt;=0), "Yes", "No")</f>
        <v>No</v>
      </c>
      <c r="AM64" s="5" t="str">
        <f t="shared" si="4"/>
        <v>No</v>
      </c>
      <c r="AN64" s="53" t="str">
        <f>IF((AL64=AM64),(IF(AND(AI64&gt;(-0.5%*D$63),AI64&lt;(0.5%*D$63),AE64&lt;=AD64,AG64&lt;=AF64,(COUNTBLANK(D64:AK64)=0)),"Pass","Fail")),IF(COUNTA(D64:AK64)=0,"","Fail"))</f>
        <v>Pass</v>
      </c>
      <c r="AO64" s="57"/>
      <c r="AP64" s="25">
        <f>IF(ISNUMBER(SEARCH("RetlMed",C64)),Lookup!D$2,IF(ISNUMBER(SEARCH("OffSml",C64)),Lookup!A$2,IF(ISNUMBER(SEARCH("OffMed",C64)),Lookup!B$2,IF(ISNUMBER(SEARCH("OffLrg",C64)),Lookup!C$2,IF(ISNUMBER(SEARCH("RetlStrp",C64)),Lookup!E$2)))))</f>
        <v>24563.1</v>
      </c>
      <c r="AQ64" s="12"/>
    </row>
    <row r="65" spans="1:43" s="3" customFormat="1" ht="26.25" customHeight="1" x14ac:dyDescent="0.25">
      <c r="A65" s="60"/>
      <c r="B65" s="28" t="str">
        <f t="shared" si="1"/>
        <v>CBECC 2022.2.0</v>
      </c>
      <c r="C65" s="41" t="s">
        <v>64</v>
      </c>
      <c r="D65" s="32">
        <f>INDEX(Output!$C$5:$BW$192,MATCH($C65,Output!$C$5:$C$192,0),61)</f>
        <v>191.364</v>
      </c>
      <c r="E65" s="51">
        <v>198.49506680355199</v>
      </c>
      <c r="F65" s="32">
        <f>(INDEX(Output!$C$5:$BW$192,MATCH($C65,Output!$C$5:$C$192,0),20))/$AP65</f>
        <v>5.9693198334086501</v>
      </c>
      <c r="G65" s="51">
        <v>6.1767236101991498</v>
      </c>
      <c r="H65" s="32">
        <f>(INDEX(Output!$C$5:$BW$192,MATCH($C65,Output!$C$5:$C$192,0),35))/$AP65</f>
        <v>4.0162275934226548E-2</v>
      </c>
      <c r="I65" s="51">
        <v>4.5693167772666597E-2</v>
      </c>
      <c r="J65" s="32">
        <f t="shared" si="12"/>
        <v>24.383442117410265</v>
      </c>
      <c r="K65" s="51">
        <v>25.645170418923701</v>
      </c>
      <c r="L65" s="32">
        <f>(((INDEX(Output!$C$5:$BW$192,MATCH($C65,Output!$C$5:$C$192,0),13))*3.4121416)+((INDEX(Output!$C$5:$BW$192,MATCH($C65,Output!$C$5:$C$192,0),28))*99.976))/$AP65</f>
        <v>1.2057106169823841</v>
      </c>
      <c r="M65" s="51">
        <v>1.0218621503887961</v>
      </c>
      <c r="N65" s="32">
        <f>(((INDEX(Output!$C$5:$BW$192,MATCH($C65,Output!$C$5:$C$192,0),14))*3.4121416)+((INDEX(Output!$C$5:$BW$192,MATCH($C65,Output!$C$5:$C$192,0),29))*99.976))/$AP65</f>
        <v>3.7837624950954889</v>
      </c>
      <c r="O65" s="51">
        <v>4.8964703008590158</v>
      </c>
      <c r="P65" s="32">
        <f>(((INDEX(Output!$C$5:$BW$192,MATCH($C65,Output!$C$5:$C$192,0),19))*3.4121416)+((INDEX(Output!$C$5:$BW$192,MATCH($C65,Output!$C$5:$C$192,0),34))*99.976))/$AP65</f>
        <v>6.7810950509699524</v>
      </c>
      <c r="Q65" s="51">
        <v>5.1789276554166834</v>
      </c>
      <c r="R65" s="32">
        <f>(((INDEX(Output!$C$5:$BW$192,MATCH($C65,Output!$C$5:$C$192,0),36))+(INDEX(Output!$C$5:$BW$192,MATCH($C65,Output!$C$5:$C$192,0),37)))*99.976)/$AP65</f>
        <v>0</v>
      </c>
      <c r="S65" s="51">
        <v>0</v>
      </c>
      <c r="T65" s="32">
        <f>(((INDEX(Output!$C$5:$BW$192,MATCH($C65,Output!$C$5:$C$192,0),21))+(INDEX(Output!$C$5:$BW$192,MATCH($C65,Output!$C$5:$C$192,0),22))+(INDEX(Output!$C$5:$BW$192,MATCH($C65,Output!$C$5:$C$192,0),23))+(INDEX(Output!$C$5:$BW$192,MATCH($C65,Output!$C$5:$C$192,0),24)))*3.4121416)/$AP65</f>
        <v>10.805292042227505</v>
      </c>
      <c r="U65" s="51">
        <v>10.659487847575623</v>
      </c>
      <c r="V65" s="32">
        <f>(((INDEX(Output!$C$5:$BW$192,MATCH($C65,Output!$C$5:$C$192,0),15))*3.4121416)+((INDEX(Output!$C$5:$BW$192,MATCH($C65,Output!$C$5:$C$192,0),30))*99.976))/$AP65</f>
        <v>9.8033208725445906</v>
      </c>
      <c r="W65" s="51">
        <v>11.00057</v>
      </c>
      <c r="X65" s="32">
        <f>(((INDEX(Output!$C$5:$BW$192,MATCH($C65,Output!$C$5:C$192,0),17))*3.4121416)+((INDEX(Output!$C$5:$BW$192,MATCH($C65,Output!$C$5:C$192,0),32))*99.976))/$AP65</f>
        <v>0</v>
      </c>
      <c r="Y65" s="51">
        <v>0</v>
      </c>
      <c r="Z65" s="32">
        <f>(((INDEX(Output!$C$5:$BW$192,MATCH($C65,Output!$C$5:C$192,0),16))*3.4121416)+((INDEX(Output!$C$5:$BW$192,MATCH($C65,Output!$C$5:C$192,0),31))*99.976))/$AP65</f>
        <v>0</v>
      </c>
      <c r="AA65" s="51">
        <v>0</v>
      </c>
      <c r="AB65" s="32">
        <f>(((INDEX(Output!$C$5:$BW$192,MATCH($C65,Output!$C$5:C$192,0),18))*3.4121416)+((INDEX(Output!$C$5:$BW$192,MATCH($C65,Output!$C$5:C$192,0),33))*99.976))/$AP65</f>
        <v>2.8095530818178487</v>
      </c>
      <c r="AC65" s="51">
        <v>3.5474494157879737</v>
      </c>
      <c r="AD65" s="33">
        <f>INDEX(Output!$C$5:$CA$192,MATCH($C65,Output!$C$5:$C$192,0),74)+INDEX(Output!$C$5:$CA$192,MATCH($C65,Output!$C$5:$C$192,0),77)</f>
        <v>0</v>
      </c>
      <c r="AE65" s="51">
        <v>0</v>
      </c>
      <c r="AF65" s="33">
        <f>INDEX(Output!$C$5:$CA$192,MATCH($C65,Output!$C$5:$C$192,0),72)+INDEX(Output!$C$5:$CA$192,MATCH($C65,Output!$C$5:$C$192,0),75)</f>
        <v>0</v>
      </c>
      <c r="AG65" s="51">
        <v>0</v>
      </c>
      <c r="AH65" s="34"/>
      <c r="AI65" s="32"/>
      <c r="AJ65" s="34"/>
      <c r="AK65" s="71"/>
      <c r="AL65" s="32"/>
      <c r="AM65" s="32"/>
      <c r="AN65" s="54"/>
      <c r="AO65" s="56"/>
      <c r="AP65" s="25">
        <f>IF(ISNUMBER(SEARCH("RetlMed",C65)),Lookup!D$2,IF(ISNUMBER(SEARCH("OffSml",C65)),Lookup!A$2,IF(ISNUMBER(SEARCH("OffMed",C65)),Lookup!B$2,IF(ISNUMBER(SEARCH("OffLrg",C65)),Lookup!C$2,IF(ISNUMBER(SEARCH("RetlStrp",C65)),Lookup!E$2)))))</f>
        <v>24563.1</v>
      </c>
    </row>
    <row r="66" spans="1:43" s="2" customFormat="1" ht="25.5" customHeight="1" x14ac:dyDescent="0.3">
      <c r="A66" s="59"/>
      <c r="B66" s="28" t="str">
        <f t="shared" si="1"/>
        <v>CBECC 2022.2.0</v>
      </c>
      <c r="C66" s="43" t="s">
        <v>84</v>
      </c>
      <c r="D66" s="5">
        <f>INDEX(Output!$C$5:$BW$192,MATCH($C66,Output!$C$5:$C$192,0),61)</f>
        <v>137.46799999999999</v>
      </c>
      <c r="E66" s="51">
        <v>172.84860298229299</v>
      </c>
      <c r="F66" s="5">
        <f>(INDEX(Output!$C$5:$BW$192,MATCH($C66,Output!$C$5:$C$192,0),20))/$AP66</f>
        <v>3.8378339867524871</v>
      </c>
      <c r="G66" s="51">
        <v>5.2037564799247704</v>
      </c>
      <c r="H66" s="5">
        <f>(INDEX(Output!$C$5:$BW$192,MATCH($C66,Output!$C$5:$C$192,0),35))/$AP66</f>
        <v>5.2357805000183201E-2</v>
      </c>
      <c r="I66" s="51">
        <v>4.8379957659895001E-2</v>
      </c>
      <c r="J66" s="5">
        <f t="shared" si="12"/>
        <v>18.329750453270151</v>
      </c>
      <c r="K66" s="51">
        <v>22.593948092660298</v>
      </c>
      <c r="L66" s="5">
        <f>(((INDEX(Output!$C$5:$BW$192,MATCH($C66,Output!$C$5:$C$192,0),13))*3.4121416)+((INDEX(Output!$C$5:$BW$192,MATCH($C66,Output!$C$5:$C$192,0),28))*99.976))/$AP66</f>
        <v>2.4249504800289863</v>
      </c>
      <c r="M66" s="51">
        <v>1.2905589708097545</v>
      </c>
      <c r="N66" s="5">
        <f>(((INDEX(Output!$C$5:$BW$192,MATCH($C66,Output!$C$5:$C$192,0),14))*3.4121416)+((INDEX(Output!$C$5:$BW$192,MATCH($C66,Output!$C$5:$C$192,0),29))*99.976))/$AP66</f>
        <v>4.4166793320549935</v>
      </c>
      <c r="O66" s="51">
        <v>4.3769490697390383</v>
      </c>
      <c r="P66" s="5">
        <f>(((INDEX(Output!$C$5:$BW$192,MATCH($C66,Output!$C$5:$C$192,0),19))*3.4121416)+((INDEX(Output!$C$5:$BW$192,MATCH($C66,Output!$C$5:$C$192,0),34))*99.976))/$AP66</f>
        <v>6.7810950509699524</v>
      </c>
      <c r="Q66" s="51">
        <v>5.1789276554166834</v>
      </c>
      <c r="R66" s="5">
        <f>(((INDEX(Output!$C$5:$BW$192,MATCH($C66,Output!$C$5:$C$192,0),36))+(INDEX(Output!$C$5:$BW$192,MATCH($C66,Output!$C$5:$C$192,0),37)))*99.976)/$AP66</f>
        <v>0</v>
      </c>
      <c r="S66" s="51">
        <v>0</v>
      </c>
      <c r="T66" s="5">
        <f>(((INDEX(Output!$C$5:$BW$192,MATCH($C66,Output!$C$5:$C$192,0),21))+(INDEX(Output!$C$5:$BW$192,MATCH($C66,Output!$C$5:$C$192,0),22))+(INDEX(Output!$C$5:$BW$192,MATCH($C66,Output!$C$5:$C$192,0),23))+(INDEX(Output!$C$5:$BW$192,MATCH($C66,Output!$C$5:$C$192,0),24)))*3.4121416)/$AP66</f>
        <v>10.805292042227505</v>
      </c>
      <c r="U66" s="51">
        <v>10.659487847575623</v>
      </c>
      <c r="V66" s="5">
        <f>(((INDEX(Output!$C$5:$BW$192,MATCH($C66,Output!$C$5:$C$192,0),15))*3.4121416)+((INDEX(Output!$C$5:$BW$192,MATCH($C66,Output!$C$5:$C$192,0),30))*99.976))/$AP66</f>
        <v>1.8974725083983701</v>
      </c>
      <c r="W66" s="51">
        <v>8.2002000000000006</v>
      </c>
      <c r="X66" s="5">
        <f>(((INDEX(Output!$C$5:$BW$192,MATCH($C66,Output!$C$5:C$192,0),17))*3.4121416)+((INDEX(Output!$C$5:$BW$192,MATCH($C66,Output!$C$5:C$192,0),32))*99.976))/$AP66</f>
        <v>0</v>
      </c>
      <c r="Y66" s="51">
        <v>0</v>
      </c>
      <c r="Z66" s="5">
        <f>(((INDEX(Output!$C$5:$BW$192,MATCH($C66,Output!$C$5:C$192,0),16))*3.4121416)+((INDEX(Output!$C$5:$BW$192,MATCH($C66,Output!$C$5:C$192,0),31))*99.976))/$AP66</f>
        <v>0</v>
      </c>
      <c r="AA66" s="51">
        <v>0</v>
      </c>
      <c r="AB66" s="5">
        <f>(((INDEX(Output!$C$5:$BW$192,MATCH($C66,Output!$C$5:C$192,0),18))*3.4121416)+((INDEX(Output!$C$5:$BW$192,MATCH($C66,Output!$C$5:C$192,0),33))*99.976))/$AP66</f>
        <v>2.8095530818178487</v>
      </c>
      <c r="AC66" s="51">
        <v>3.5474494157879737</v>
      </c>
      <c r="AD66" s="7">
        <f>INDEX(Output!$C$5:$CA$192,MATCH($C66,Output!$C$5:$C$192,0),74)+INDEX(Output!$C$5:$CA$192,MATCH($C66,Output!$C$5:$C$192,0),77)</f>
        <v>0</v>
      </c>
      <c r="AE66" s="51">
        <v>0</v>
      </c>
      <c r="AF66" s="7">
        <f>INDEX(Output!$C$5:$CA$192,MATCH($C66,Output!$C$5:$C$192,0),72)+INDEX(Output!$C$5:$CA$192,MATCH($C66,Output!$C$5:$C$192,0),75)</f>
        <v>0</v>
      </c>
      <c r="AG66" s="51">
        <v>0</v>
      </c>
      <c r="AH66" s="29">
        <f>IF($D65=0,"",(D66-$D65)/$D65)</f>
        <v>-0.28164127004034206</v>
      </c>
      <c r="AI66" s="104">
        <f>IF($E65=0,"",(E66-$E65)/$E65)</f>
        <v>-0.12920454011404212</v>
      </c>
      <c r="AJ66" s="29">
        <f>IF($J65=0,"",(J66-J65)/J65)</f>
        <v>-0.24827059424139536</v>
      </c>
      <c r="AK66" s="104">
        <f>IF($K65=0,"",(K66-K65)/K65)</f>
        <v>-0.1189784382954184</v>
      </c>
      <c r="AL66" s="5" t="str">
        <f t="shared" si="18"/>
        <v>No</v>
      </c>
      <c r="AM66" s="5" t="str">
        <f t="shared" si="4"/>
        <v>No</v>
      </c>
      <c r="AN66" s="53" t="str">
        <f>IF((AL66=AM66),(IF(AND(AI66&gt;(-0.5%*D$65),AI66&lt;(0.5%*D$65),AE66&lt;=AD66,AG66&lt;=AF66,(COUNTBLANK(D66:AK66)=0)),"Pass","Fail")),IF(COUNTA(D66:AK66)=0,"","Fail"))</f>
        <v>Pass</v>
      </c>
      <c r="AO66" s="57"/>
      <c r="AP66" s="25">
        <f>IF(ISNUMBER(SEARCH("RetlMed",C66)),Lookup!D$2,IF(ISNUMBER(SEARCH("OffSml",C66)),Lookup!A$2,IF(ISNUMBER(SEARCH("OffMed",C66)),Lookup!B$2,IF(ISNUMBER(SEARCH("OffLrg",C66)),Lookup!C$2,IF(ISNUMBER(SEARCH("RetlStrp",C66)),Lookup!E$2)))))</f>
        <v>24563.1</v>
      </c>
      <c r="AQ66" s="12"/>
    </row>
    <row r="67" spans="1:43" s="3" customFormat="1" ht="26.25" customHeight="1" x14ac:dyDescent="0.25">
      <c r="A67" s="60"/>
      <c r="B67" s="28" t="str">
        <f t="shared" si="1"/>
        <v>CBECC 2022.2.0</v>
      </c>
      <c r="C67" s="41" t="s">
        <v>85</v>
      </c>
      <c r="D67" s="32">
        <f>INDEX(Output!$C$5:$BW$192,MATCH($C67,Output!$C$5:$C$192,0),61)</f>
        <v>102.301</v>
      </c>
      <c r="E67" s="51">
        <v>114.475181214374</v>
      </c>
      <c r="F67" s="32">
        <f>(INDEX(Output!$C$5:$BW$192,MATCH($C67,Output!$C$5:$C$192,0),20))/$AP67</f>
        <v>2.561548690404321</v>
      </c>
      <c r="G67" s="51">
        <v>3.53822142301631</v>
      </c>
      <c r="H67" s="32">
        <f>(INDEX(Output!$C$5:$BW$192,MATCH($C67,Output!$C$5:$C$192,0),35))/$AP67</f>
        <v>0.13283626393682973</v>
      </c>
      <c r="I67" s="51">
        <v>8.9879528469338693E-2</v>
      </c>
      <c r="J67" s="32">
        <f t="shared" si="12"/>
        <v>22.020831490762074</v>
      </c>
      <c r="K67" s="51">
        <v>21.0608642428944</v>
      </c>
      <c r="L67" s="32">
        <f>(((INDEX(Output!$C$5:$BW$192,MATCH($C67,Output!$C$5:$C$192,0),13))*3.4121416)+((INDEX(Output!$C$5:$BW$192,MATCH($C67,Output!$C$5:$C$192,0),28))*99.976))/$AP67</f>
        <v>11.983409622064272</v>
      </c>
      <c r="M67" s="51">
        <v>7.6346750529995644</v>
      </c>
      <c r="N67" s="32">
        <f>(((INDEX(Output!$C$5:$BW$192,MATCH($C67,Output!$C$5:$C$192,0),14))*3.4121416)+((INDEX(Output!$C$5:$BW$192,MATCH($C67,Output!$C$5:$C$192,0),29))*99.976))/$AP67</f>
        <v>1.2608640952447807</v>
      </c>
      <c r="O67" s="51">
        <v>1.5344983543559927</v>
      </c>
      <c r="P67" s="32">
        <f>(((INDEX(Output!$C$5:$BW$192,MATCH($C67,Output!$C$5:$C$192,0),19))*3.4121416)+((INDEX(Output!$C$5:$BW$192,MATCH($C67,Output!$C$5:$C$192,0),34))*99.976))/$AP67</f>
        <v>3.9610664213177587</v>
      </c>
      <c r="Q67" s="51">
        <v>3.9870013177186019</v>
      </c>
      <c r="R67" s="32">
        <f>(((INDEX(Output!$C$5:$BW$192,MATCH($C67,Output!$C$5:$C$192,0),36))+(INDEX(Output!$C$5:$BW$192,MATCH($C67,Output!$C$5:$C$192,0),37)))*99.976)/$AP67</f>
        <v>0</v>
      </c>
      <c r="S67" s="51">
        <v>0</v>
      </c>
      <c r="T67" s="32">
        <f>(((INDEX(Output!$C$5:$BW$192,MATCH($C67,Output!$C$5:$C$192,0),21))+(INDEX(Output!$C$5:$BW$192,MATCH($C67,Output!$C$5:$C$192,0),22))+(INDEX(Output!$C$5:$BW$192,MATCH($C67,Output!$C$5:$C$192,0),23))+(INDEX(Output!$C$5:$BW$192,MATCH($C67,Output!$C$5:$C$192,0),24)))*3.4121416)/$AP67</f>
        <v>14.615046377132268</v>
      </c>
      <c r="U67" s="51">
        <v>14.614985489050099</v>
      </c>
      <c r="V67" s="32">
        <f>(((INDEX(Output!$C$5:$BW$192,MATCH($C67,Output!$C$5:$C$192,0),15))*3.4121416)+((INDEX(Output!$C$5:$BW$192,MATCH($C67,Output!$C$5:$C$192,0),30))*99.976))/$AP67</f>
        <v>1.9755818690777374</v>
      </c>
      <c r="W67" s="51">
        <v>5.516915</v>
      </c>
      <c r="X67" s="32">
        <f>(((INDEX(Output!$C$5:$BW$192,MATCH($C67,Output!$C$5:C$192,0),17))*3.4121416)+((INDEX(Output!$C$5:$BW$192,MATCH($C67,Output!$C$5:C$192,0),32))*99.976))/$AP67</f>
        <v>1.5220293992109735</v>
      </c>
      <c r="Y67" s="51">
        <v>0.13328613346864854</v>
      </c>
      <c r="Z67" s="32">
        <f>(((INDEX(Output!$C$5:$BW$192,MATCH($C67,Output!$C$5:C$192,0),16))*3.4121416)+((INDEX(Output!$C$5:$BW$192,MATCH($C67,Output!$C$5:C$192,0),31))*99.976))/$AP67</f>
        <v>1.8147368363457681E-2</v>
      </c>
      <c r="AA67" s="51">
        <v>0.85836029274612957</v>
      </c>
      <c r="AB67" s="32">
        <f>(((INDEX(Output!$C$5:$BW$192,MATCH($C67,Output!$C$5:C$192,0),18))*3.4121416)+((INDEX(Output!$C$5:$BW$192,MATCH($C67,Output!$C$5:C$192,0),33))*99.976))/$AP67</f>
        <v>1.2997327154830931</v>
      </c>
      <c r="AC67" s="51">
        <v>1.3961278728572031</v>
      </c>
      <c r="AD67" s="33">
        <f>INDEX(Output!$C$5:$CA$192,MATCH($C67,Output!$C$5:$C$192,0),74)+INDEX(Output!$C$5:$CA$192,MATCH($C67,Output!$C$5:$C$192,0),77)</f>
        <v>16</v>
      </c>
      <c r="AE67" s="51">
        <v>0</v>
      </c>
      <c r="AF67" s="33">
        <f>INDEX(Output!$C$5:$CA$192,MATCH($C67,Output!$C$5:$C$192,0),72)+INDEX(Output!$C$5:$CA$192,MATCH($C67,Output!$C$5:$C$192,0),75)</f>
        <v>532.5</v>
      </c>
      <c r="AG67" s="51">
        <v>29</v>
      </c>
      <c r="AH67" s="34"/>
      <c r="AI67" s="32"/>
      <c r="AJ67" s="34"/>
      <c r="AK67" s="71"/>
      <c r="AL67" s="32"/>
      <c r="AM67" s="32"/>
      <c r="AN67" s="54"/>
      <c r="AO67" s="56"/>
      <c r="AP67" s="25">
        <f>IF(ISNUMBER(SEARCH("RetlMed",C67)),Lookup!D$2,IF(ISNUMBER(SEARCH("OffSml",C67)),Lookup!A$2,IF(ISNUMBER(SEARCH("OffMed",C67)),Lookup!B$2,IF(ISNUMBER(SEARCH("OffLrg",C67)),Lookup!C$2,IF(ISNUMBER(SEARCH("RetlStrp",C67)),Lookup!E$2)))))</f>
        <v>498589</v>
      </c>
    </row>
    <row r="68" spans="1:43" s="2" customFormat="1" ht="25.5" customHeight="1" x14ac:dyDescent="0.3">
      <c r="A68" s="59"/>
      <c r="B68" s="28" t="str">
        <f t="shared" si="1"/>
        <v>CBECC 2022.2.0</v>
      </c>
      <c r="C68" s="43" t="s">
        <v>86</v>
      </c>
      <c r="D68" s="5">
        <f>INDEX(Output!$C$5:$BW$192,MATCH($C68,Output!$C$5:$C$192,0),61)</f>
        <v>100.143</v>
      </c>
      <c r="E68" s="51">
        <v>112.026890986035</v>
      </c>
      <c r="F68" s="5">
        <f>(INDEX(Output!$C$5:$BW$192,MATCH($C68,Output!$C$5:$C$192,0),20))/$AP68</f>
        <v>2.4741420288052884</v>
      </c>
      <c r="G68" s="51">
        <v>3.4379117660285798</v>
      </c>
      <c r="H68" s="5">
        <f>(INDEX(Output!$C$5:$BW$192,MATCH($C68,Output!$C$5:$C$192,0),35))/$AP68</f>
        <v>0.13288580373814904</v>
      </c>
      <c r="I68" s="51">
        <v>8.9879528469338693E-2</v>
      </c>
      <c r="J68" s="5">
        <f t="shared" si="12"/>
        <v>21.727509121077446</v>
      </c>
      <c r="K68" s="51">
        <v>20.718593520917</v>
      </c>
      <c r="L68" s="5">
        <f>(((INDEX(Output!$C$5:$BW$192,MATCH($C68,Output!$C$5:$C$192,0),13))*3.4121416)+((INDEX(Output!$C$5:$BW$192,MATCH($C68,Output!$C$5:$C$192,0),28))*99.976))/$AP68</f>
        <v>11.988363528747092</v>
      </c>
      <c r="M68" s="51">
        <v>7.6346750529995644</v>
      </c>
      <c r="N68" s="5">
        <f>(((INDEX(Output!$C$5:$BW$192,MATCH($C68,Output!$C$5:$C$192,0),14))*3.4121416)+((INDEX(Output!$C$5:$BW$192,MATCH($C68,Output!$C$5:$C$192,0),29))*99.976))/$AP68</f>
        <v>1.0002120609656451</v>
      </c>
      <c r="O68" s="51">
        <v>1.2175198409912773</v>
      </c>
      <c r="P68" s="5">
        <f>(((INDEX(Output!$C$5:$BW$192,MATCH($C68,Output!$C$5:$C$192,0),19))*3.4121416)+((INDEX(Output!$C$5:$BW$192,MATCH($C68,Output!$C$5:$C$192,0),34))*99.976))/$AP68</f>
        <v>3.9610664213177587</v>
      </c>
      <c r="Q68" s="51">
        <v>3.9870013177186019</v>
      </c>
      <c r="R68" s="5">
        <f>(((INDEX(Output!$C$5:$BW$192,MATCH($C68,Output!$C$5:$C$192,0),36))+(INDEX(Output!$C$5:$BW$192,MATCH($C68,Output!$C$5:$C$192,0),37)))*99.976)/$AP68</f>
        <v>0</v>
      </c>
      <c r="S68" s="51">
        <v>0</v>
      </c>
      <c r="T68" s="5">
        <f>(((INDEX(Output!$C$5:$BW$192,MATCH($C68,Output!$C$5:$C$192,0),21))+(INDEX(Output!$C$5:$BW$192,MATCH($C68,Output!$C$5:$C$192,0),22))+(INDEX(Output!$C$5:$BW$192,MATCH($C68,Output!$C$5:$C$192,0),23))+(INDEX(Output!$C$5:$BW$192,MATCH($C68,Output!$C$5:$C$192,0),24)))*3.4121416)/$AP68</f>
        <v>14.615046377132268</v>
      </c>
      <c r="U68" s="51">
        <v>14.614985489050099</v>
      </c>
      <c r="V68" s="5">
        <f>(((INDEX(Output!$C$5:$BW$192,MATCH($C68,Output!$C$5:$C$192,0),15))*3.4121416)+((INDEX(Output!$C$5:$BW$192,MATCH($C68,Output!$C$5:$C$192,0),30))*99.976))/$AP68</f>
        <v>1.9760609207856572</v>
      </c>
      <c r="W68" s="51">
        <v>5.5168999999999997</v>
      </c>
      <c r="X68" s="5">
        <f>(((INDEX(Output!$C$5:$BW$192,MATCH($C68,Output!$C$5:C$192,0),17))*3.4121416)+((INDEX(Output!$C$5:$BW$192,MATCH($C68,Output!$C$5:C$192,0),32))*99.976))/$AP68</f>
        <v>1.4842527502435876</v>
      </c>
      <c r="Y68" s="51">
        <v>0.13313570897071536</v>
      </c>
      <c r="Z68" s="5">
        <f>(((INDEX(Output!$C$5:$BW$192,MATCH($C68,Output!$C$5:C$192,0),16))*3.4121416)+((INDEX(Output!$C$5:$BW$192,MATCH($C68,Output!$C$5:C$192,0),31))*99.976))/$AP68</f>
        <v>1.7820723534614683E-2</v>
      </c>
      <c r="AA68" s="51">
        <v>0.83321733933159381</v>
      </c>
      <c r="AB68" s="5">
        <f>(((INDEX(Output!$C$5:$BW$192,MATCH($C68,Output!$C$5:C$192,0),18))*3.4121416)+((INDEX(Output!$C$5:$BW$192,MATCH($C68,Output!$C$5:C$192,0),33))*99.976))/$AP68</f>
        <v>1.2997327154830931</v>
      </c>
      <c r="AC68" s="51">
        <v>1.3961278728572031</v>
      </c>
      <c r="AD68" s="7">
        <f>INDEX(Output!$C$5:$CA$192,MATCH($C68,Output!$C$5:$C$192,0),74)+INDEX(Output!$C$5:$CA$192,MATCH($C68,Output!$C$5:$C$192,0),77)</f>
        <v>16</v>
      </c>
      <c r="AE68" s="51">
        <v>0</v>
      </c>
      <c r="AF68" s="7">
        <f>INDEX(Output!$C$5:$CA$192,MATCH($C68,Output!$C$5:$C$192,0),72)+INDEX(Output!$C$5:$CA$192,MATCH($C68,Output!$C$5:$C$192,0),75)</f>
        <v>533</v>
      </c>
      <c r="AG68" s="51">
        <v>24</v>
      </c>
      <c r="AH68" s="29">
        <f>IF($D$67=0,"",(D68-$D$67)/$D$67)</f>
        <v>-2.1094612955885095E-2</v>
      </c>
      <c r="AI68" s="104">
        <f>IF($E$67=0,"",(E68-$E$67)/$E$67)</f>
        <v>-2.1387083229457135E-2</v>
      </c>
      <c r="AJ68" s="29">
        <f>IF($J$67=0,"",(J68-$J$67)/$J$67)</f>
        <v>-1.3320222254444791E-2</v>
      </c>
      <c r="AK68" s="104">
        <f>IF($K$67=0,"",(K68-$K$67)/$K$67)</f>
        <v>-1.6251504118254614E-2</v>
      </c>
      <c r="AL68" s="5" t="str">
        <f t="shared" si="18"/>
        <v>No</v>
      </c>
      <c r="AM68" s="5" t="str">
        <f t="shared" si="4"/>
        <v>No</v>
      </c>
      <c r="AN68" s="53" t="str">
        <f>IF((AL68=AM68),(IF(AND(AI68&gt;(-0.5%*D$67),AI68&lt;(0.5%*D$67),AE68&lt;=AD68,AG68&lt;=AF68,(COUNTBLANK(D68:AK68)=0)),"Pass","Fail")),IF(COUNTA(D68:AK68)=0,"","Fail"))</f>
        <v>Pass</v>
      </c>
      <c r="AO68" s="57"/>
      <c r="AP68" s="25">
        <f>IF(ISNUMBER(SEARCH("RetlMed",C68)),Lookup!D$2,IF(ISNUMBER(SEARCH("OffSml",C68)),Lookup!A$2,IF(ISNUMBER(SEARCH("OffMed",C68)),Lookup!B$2,IF(ISNUMBER(SEARCH("OffLrg",C68)),Lookup!C$2,IF(ISNUMBER(SEARCH("RetlStrp",C68)),Lookup!E$2)))))</f>
        <v>498589</v>
      </c>
      <c r="AQ68" s="12"/>
    </row>
    <row r="69" spans="1:43" s="2" customFormat="1" ht="25.2" customHeight="1" x14ac:dyDescent="0.3">
      <c r="A69" s="59"/>
      <c r="B69" s="28" t="str">
        <f t="shared" si="1"/>
        <v>CBECC 2022.2.0</v>
      </c>
      <c r="C69" s="102" t="s">
        <v>87</v>
      </c>
      <c r="D69" s="5">
        <f>INDEX(Output!$C$5:$BW$192,MATCH($C69,Output!$C$5:$C$192,0),61)</f>
        <v>101.167</v>
      </c>
      <c r="E69" s="51">
        <v>115.055679371735</v>
      </c>
      <c r="F69" s="5">
        <f>(INDEX(Output!$C$5:$BW$192,MATCH($C69,Output!$C$5:$C$192,0),20))/$AP69</f>
        <v>2.5210143023612637</v>
      </c>
      <c r="G69" s="51">
        <v>3.5621140078678999</v>
      </c>
      <c r="H69" s="5">
        <f>(INDEX(Output!$C$5:$BW$192,MATCH($C69,Output!$C$5:$C$192,0),35))/$AP69</f>
        <v>0.13241607817260309</v>
      </c>
      <c r="I69" s="51">
        <v>8.9892364392313295E-2</v>
      </c>
      <c r="J69" s="5">
        <f t="shared" si="12"/>
        <v>21.840458418719738</v>
      </c>
      <c r="K69" s="51">
        <v>21.143672710389701</v>
      </c>
      <c r="L69" s="5">
        <f>(((INDEX(Output!$C$5:$BW$192,MATCH($C69,Output!$C$5:$C$192,0),13))*3.4121416)+((INDEX(Output!$C$5:$BW$192,MATCH($C69,Output!$C$5:$C$192,0),28))*99.976))/$AP69</f>
        <v>11.941391542222195</v>
      </c>
      <c r="M69" s="51">
        <v>7.6359687036817903</v>
      </c>
      <c r="N69" s="5">
        <f>(((INDEX(Output!$C$5:$BW$192,MATCH($C69,Output!$C$5:$C$192,0),14))*3.4121416)+((INDEX(Output!$C$5:$BW$192,MATCH($C69,Output!$C$5:$C$192,0),29))*99.976))/$AP69</f>
        <v>1.1525847220632626</v>
      </c>
      <c r="O69" s="51">
        <v>1.4496047847024303</v>
      </c>
      <c r="P69" s="5">
        <f>(((INDEX(Output!$C$5:$BW$192,MATCH($C69,Output!$C$5:$C$192,0),19))*3.4121416)+((INDEX(Output!$C$5:$BW$192,MATCH($C69,Output!$C$5:$C$192,0),34))*99.976))/$AP69</f>
        <v>3.9610664213177587</v>
      </c>
      <c r="Q69" s="51">
        <v>3.9870013177186019</v>
      </c>
      <c r="R69" s="5">
        <f>(((INDEX(Output!$C$5:$BW$192,MATCH($C69,Output!$C$5:$C$192,0),36))+(INDEX(Output!$C$5:$BW$192,MATCH($C69,Output!$C$5:$C$192,0),37)))*99.976)/$AP69</f>
        <v>0</v>
      </c>
      <c r="S69" s="51">
        <v>0</v>
      </c>
      <c r="T69" s="5">
        <f>(((INDEX(Output!$C$5:$BW$192,MATCH($C69,Output!$C$5:$C$192,0),21))+(INDEX(Output!$C$5:$BW$192,MATCH($C69,Output!$C$5:$C$192,0),22))+(INDEX(Output!$C$5:$BW$192,MATCH($C69,Output!$C$5:$C$192,0),23))+(INDEX(Output!$C$5:$BW$192,MATCH($C69,Output!$C$5:$C$192,0),24)))*3.4121416)/$AP69</f>
        <v>14.615046377132268</v>
      </c>
      <c r="U69" s="51">
        <v>14.614985489050099</v>
      </c>
      <c r="V69" s="5">
        <f>(((INDEX(Output!$C$5:$BW$192,MATCH($C69,Output!$C$5:$C$192,0),15))*3.4121416)+((INDEX(Output!$C$5:$BW$192,MATCH($C69,Output!$C$5:$C$192,0),30))*99.976))/$AP69</f>
        <v>1.9652343521866709</v>
      </c>
      <c r="W69" s="51">
        <v>5.516</v>
      </c>
      <c r="X69" s="5">
        <f>(((INDEX(Output!$C$5:$BW$192,MATCH($C69,Output!$C$5:C$192,0),17))*3.4121416)+((INDEX(Output!$C$5:$BW$192,MATCH($C69,Output!$C$5:C$192,0),32))*99.976))/$AP69</f>
        <v>1.502942610448285</v>
      </c>
      <c r="Y69" s="51">
        <v>0.21090918572210779</v>
      </c>
      <c r="Z69" s="5">
        <f>(((INDEX(Output!$C$5:$BW$192,MATCH($C69,Output!$C$5:C$192,0),16))*3.4121416)+((INDEX(Output!$C$5:$BW$192,MATCH($C69,Output!$C$5:C$192,0),31))*99.976))/$AP69</f>
        <v>1.7506054998469679E-2</v>
      </c>
      <c r="AA69" s="51">
        <v>0.94793306711539971</v>
      </c>
      <c r="AB69" s="5">
        <f>(((INDEX(Output!$C$5:$BW$192,MATCH($C69,Output!$C$5:C$192,0),18))*3.4121416)+((INDEX(Output!$C$5:$BW$192,MATCH($C69,Output!$C$5:C$192,0),33))*99.976))/$AP69</f>
        <v>1.2997327154830931</v>
      </c>
      <c r="AC69" s="51">
        <v>1.3961278728572031</v>
      </c>
      <c r="AD69" s="7">
        <f>INDEX(Output!$C$5:$CA$192,MATCH($C69,Output!$C$5:$C$192,0),74)+INDEX(Output!$C$5:$CA$192,MATCH($C69,Output!$C$5:$C$192,0),77)</f>
        <v>16</v>
      </c>
      <c r="AE69" s="51">
        <v>0</v>
      </c>
      <c r="AF69" s="7">
        <f>INDEX(Output!$C$5:$CA$192,MATCH($C69,Output!$C$5:$C$192,0),72)+INDEX(Output!$C$5:$CA$192,MATCH($C69,Output!$C$5:$C$192,0),75)</f>
        <v>537.75</v>
      </c>
      <c r="AG69" s="51">
        <v>26</v>
      </c>
      <c r="AH69" s="29">
        <f>IF($D$67=0,"",(D69-$D$67)/$D$67)</f>
        <v>-1.1084935631127753E-2</v>
      </c>
      <c r="AI69" s="104">
        <f>IF($E$67=0,"",(E69-$E$67)/$E$67)</f>
        <v>5.0709520719072884E-3</v>
      </c>
      <c r="AJ69" s="29">
        <f>IF($J$67=0,"",(J69-$J$67)/$J$67)</f>
        <v>-8.1910200401834974E-3</v>
      </c>
      <c r="AK69" s="104">
        <f>IF($K$67=0,"",(K69-$K$67)/$K$67)</f>
        <v>3.9318646443124664E-3</v>
      </c>
      <c r="AL69" s="5" t="str">
        <f t="shared" si="18"/>
        <v>No</v>
      </c>
      <c r="AM69" s="5" t="str">
        <f t="shared" si="4"/>
        <v>Yes</v>
      </c>
      <c r="AN69" s="53" t="str">
        <f>IF((AL69=AM69),(IF(AND(AI69&gt;(-0.5%*D$67),AI69&lt;(0.5%*D$67),AE69&lt;=AD69,AG69&lt;=AF69,(COUNTBLANK(D69:AK69)=0)),"Pass","Fail")),IF(COUNTA(D69:AK69)=0,"","Fail"))</f>
        <v>Fail</v>
      </c>
      <c r="AO69" s="100" t="s">
        <v>327</v>
      </c>
      <c r="AP69" s="25">
        <f>IF(ISNUMBER(SEARCH("RetlMed",C69)),Lookup!D$2,IF(ISNUMBER(SEARCH("OffSml",C69)),Lookup!A$2,IF(ISNUMBER(SEARCH("OffMed",C69)),Lookup!B$2,IF(ISNUMBER(SEARCH("OffLrg",C69)),Lookup!C$2,IF(ISNUMBER(SEARCH("RetlStrp",C69)),Lookup!E$2)))))</f>
        <v>498589</v>
      </c>
      <c r="AQ69" s="12"/>
    </row>
    <row r="70" spans="1:43" s="3" customFormat="1" ht="26.25" customHeight="1" x14ac:dyDescent="0.25">
      <c r="A70" s="60"/>
      <c r="B70" s="28" t="str">
        <f t="shared" ref="B70:B125" si="19">B69</f>
        <v>CBECC 2022.2.0</v>
      </c>
      <c r="C70" s="41" t="s">
        <v>37</v>
      </c>
      <c r="D70" s="32">
        <f>INDEX(Output!$C$5:$BW$192,MATCH($C70,Output!$C$5:$C$192,0),61)</f>
        <v>96.197699999999998</v>
      </c>
      <c r="E70" s="51">
        <v>129.730631558254</v>
      </c>
      <c r="F70" s="32">
        <f>(INDEX(Output!$C$5:$BW$192,MATCH($C70,Output!$C$5:$C$192,0),20))/$AP70</f>
        <v>2.97421322973431</v>
      </c>
      <c r="G70" s="51">
        <v>4.4195447709836202</v>
      </c>
      <c r="H70" s="32">
        <f>(INDEX(Output!$C$5:$BW$192,MATCH($C70,Output!$C$5:$C$192,0),35))/$AP70</f>
        <v>4.1973449073284812E-2</v>
      </c>
      <c r="I70" s="51">
        <v>1.8314865309904501E-2</v>
      </c>
      <c r="J70" s="32">
        <f t="shared" si="12"/>
        <v>14.344765876951902</v>
      </c>
      <c r="K70" s="51">
        <v>16.911597708734899</v>
      </c>
      <c r="L70" s="32">
        <f>(((INDEX(Output!$C$5:$BW$192,MATCH($C70,Output!$C$5:$C$192,0),13))*3.4121416)+((INDEX(Output!$C$5:$BW$192,MATCH($C70,Output!$C$5:$C$192,0),28))*99.976))/$AP70</f>
        <v>3.0845210787081401</v>
      </c>
      <c r="M70" s="51">
        <v>0.63413954178692267</v>
      </c>
      <c r="N70" s="32">
        <f>(((INDEX(Output!$C$5:$BW$192,MATCH($C70,Output!$C$5:$C$192,0),14))*3.4121416)+((INDEX(Output!$C$5:$BW$192,MATCH($C70,Output!$C$5:$C$192,0),29))*99.976))/$AP70</f>
        <v>2.7276177709576426</v>
      </c>
      <c r="O70" s="51">
        <v>3.5033123474444885</v>
      </c>
      <c r="P70" s="32">
        <f>(((INDEX(Output!$C$5:$BW$192,MATCH($C70,Output!$C$5:$C$192,0),19))*3.4121416)+((INDEX(Output!$C$5:$BW$192,MATCH($C70,Output!$C$5:$C$192,0),34))*99.976))/$AP70</f>
        <v>3.942848769225153</v>
      </c>
      <c r="Q70" s="51">
        <v>3.947979197294766</v>
      </c>
      <c r="R70" s="32">
        <f>(((INDEX(Output!$C$5:$BW$192,MATCH($C70,Output!$C$5:$C$192,0),36))+(INDEX(Output!$C$5:$BW$192,MATCH($C70,Output!$C$5:$C$192,0),37)))*99.976)/$AP70</f>
        <v>0</v>
      </c>
      <c r="S70" s="51">
        <v>0</v>
      </c>
      <c r="T70" s="32">
        <f>(((INDEX(Output!$C$5:$BW$192,MATCH($C70,Output!$C$5:$C$192,0),21))+(INDEX(Output!$C$5:$BW$192,MATCH($C70,Output!$C$5:$C$192,0),22))+(INDEX(Output!$C$5:$BW$192,MATCH($C70,Output!$C$5:$C$192,0),23))+(INDEX(Output!$C$5:$BW$192,MATCH($C70,Output!$C$5:$C$192,0),24)))*3.4121416)/$AP70</f>
        <v>14.615046377132268</v>
      </c>
      <c r="U70" s="51">
        <v>14.614985489050099</v>
      </c>
      <c r="V70" s="32">
        <f>(((INDEX(Output!$C$5:$BW$192,MATCH($C70,Output!$C$5:$C$192,0),15))*3.4121416)+((INDEX(Output!$C$5:$BW$192,MATCH($C70,Output!$C$5:$C$192,0),30))*99.976))/$AP70</f>
        <v>1.6101749134682071</v>
      </c>
      <c r="W70" s="51">
        <v>5.4888000000000003</v>
      </c>
      <c r="X70" s="32">
        <f>(((INDEX(Output!$C$5:$BW$192,MATCH($C70,Output!$C$5:C$192,0),17))*3.4121416)+((INDEX(Output!$C$5:$BW$192,MATCH($C70,Output!$C$5:C$192,0),32))*99.976))/$AP70</f>
        <v>1.8174400566976006</v>
      </c>
      <c r="Y70" s="51">
        <v>0.21003271231415052</v>
      </c>
      <c r="Z70" s="32">
        <f>(((INDEX(Output!$C$5:$BW$192,MATCH($C70,Output!$C$5:C$192,0),16))*3.4121416)+((INDEX(Output!$C$5:$BW$192,MATCH($C70,Output!$C$5:C$192,0),31))*99.976))/$AP70</f>
        <v>4.9656104784421645E-2</v>
      </c>
      <c r="AA70" s="51">
        <v>1.9280389258487451</v>
      </c>
      <c r="AB70" s="32">
        <f>(((INDEX(Output!$C$5:$BW$192,MATCH($C70,Output!$C$5:C$192,0),18))*3.4121416)+((INDEX(Output!$C$5:$BW$192,MATCH($C70,Output!$C$5:C$192,0),33))*99.976))/$AP70</f>
        <v>1.1125071831107385</v>
      </c>
      <c r="AC70" s="51">
        <v>1.1991981371430176</v>
      </c>
      <c r="AD70" s="33">
        <f>INDEX(Output!$C$5:$CA$192,MATCH($C70,Output!$C$5:$C$192,0),74)+INDEX(Output!$C$5:$CA$192,MATCH($C70,Output!$C$5:$C$192,0),77)</f>
        <v>0</v>
      </c>
      <c r="AE70" s="51">
        <v>1</v>
      </c>
      <c r="AF70" s="33">
        <f>INDEX(Output!$C$5:$CA$192,MATCH($C70,Output!$C$5:$C$192,0),72)+INDEX(Output!$C$5:$CA$192,MATCH($C70,Output!$C$5:$C$192,0),75)</f>
        <v>45</v>
      </c>
      <c r="AG70" s="51">
        <v>195</v>
      </c>
      <c r="AH70" s="34"/>
      <c r="AI70" s="32"/>
      <c r="AJ70" s="34"/>
      <c r="AK70" s="71"/>
      <c r="AL70" s="32"/>
      <c r="AM70" s="32"/>
      <c r="AN70" s="54"/>
      <c r="AO70" s="56"/>
      <c r="AP70" s="25">
        <f>IF(ISNUMBER(SEARCH("RetlMed",C70)),Lookup!D$2,IF(ISNUMBER(SEARCH("OffSml",C70)),Lookup!A$2,IF(ISNUMBER(SEARCH("OffMed",C70)),Lookup!B$2,IF(ISNUMBER(SEARCH("OffLrg",C70)),Lookup!C$2,IF(ISNUMBER(SEARCH("RetlStrp",C70)),Lookup!E$2)))))</f>
        <v>498589</v>
      </c>
    </row>
    <row r="71" spans="1:43" s="2" customFormat="1" ht="25.5" customHeight="1" x14ac:dyDescent="0.3">
      <c r="A71" s="59"/>
      <c r="B71" s="28" t="str">
        <f t="shared" si="19"/>
        <v>CBECC 2022.2.0</v>
      </c>
      <c r="C71" s="43" t="s">
        <v>88</v>
      </c>
      <c r="D71" s="5">
        <f>INDEX(Output!$C$5:$BW$192,MATCH($C71,Output!$C$5:$C$192,0),61)</f>
        <v>90.652799999999999</v>
      </c>
      <c r="E71" s="51">
        <v>122.886403069667</v>
      </c>
      <c r="F71" s="5">
        <f>(INDEX(Output!$C$5:$BW$192,MATCH($C71,Output!$C$5:$C$192,0),20))/$AP71</f>
        <v>2.7958298317852983</v>
      </c>
      <c r="G71" s="51">
        <v>4.1942850623521597</v>
      </c>
      <c r="H71" s="5">
        <f>(INDEX(Output!$C$5:$BW$192,MATCH($C71,Output!$C$5:$C$192,0),35))/$AP71</f>
        <v>4.1957403793505273E-2</v>
      </c>
      <c r="I71" s="51">
        <v>1.83321536576217E-2</v>
      </c>
      <c r="J71" s="5">
        <f t="shared" si="12"/>
        <v>13.734482644324984</v>
      </c>
      <c r="K71" s="51">
        <v>16.144708591646602</v>
      </c>
      <c r="L71" s="5">
        <f>(((INDEX(Output!$C$5:$BW$192,MATCH($C71,Output!$C$5:$C$192,0),13))*3.4121416)+((INDEX(Output!$C$5:$BW$192,MATCH($C71,Output!$C$5:$C$192,0),28))*99.976))/$AP71</f>
        <v>3.0829165662627265</v>
      </c>
      <c r="M71" s="51">
        <v>0.63587243200311283</v>
      </c>
      <c r="N71" s="5">
        <f>(((INDEX(Output!$C$5:$BW$192,MATCH($C71,Output!$C$5:$C$192,0),14))*3.4121416)+((INDEX(Output!$C$5:$BW$192,MATCH($C71,Output!$C$5:$C$192,0),29))*99.976))/$AP71</f>
        <v>2.1635891336487565</v>
      </c>
      <c r="O71" s="51">
        <v>2.7930158908439617</v>
      </c>
      <c r="P71" s="5">
        <f>(((INDEX(Output!$C$5:$BW$192,MATCH($C71,Output!$C$5:$C$192,0),19))*3.4121416)+((INDEX(Output!$C$5:$BW$192,MATCH($C71,Output!$C$5:$C$192,0),34))*99.976))/$AP71</f>
        <v>3.942848769225153</v>
      </c>
      <c r="Q71" s="51">
        <v>3.947979197294766</v>
      </c>
      <c r="R71" s="5">
        <f>(((INDEX(Output!$C$5:$BW$192,MATCH($C71,Output!$C$5:$C$192,0),36))+(INDEX(Output!$C$5:$BW$192,MATCH($C71,Output!$C$5:$C$192,0),37)))*99.976)/$AP71</f>
        <v>0</v>
      </c>
      <c r="S71" s="51">
        <v>0</v>
      </c>
      <c r="T71" s="5">
        <f>(((INDEX(Output!$C$5:$BW$192,MATCH($C71,Output!$C$5:$C$192,0),21))+(INDEX(Output!$C$5:$BW$192,MATCH($C71,Output!$C$5:$C$192,0),22))+(INDEX(Output!$C$5:$BW$192,MATCH($C71,Output!$C$5:$C$192,0),23))+(INDEX(Output!$C$5:$BW$192,MATCH($C71,Output!$C$5:$C$192,0),24)))*3.4121416)/$AP71</f>
        <v>14.615046377132268</v>
      </c>
      <c r="U71" s="51">
        <v>14.614985489050099</v>
      </c>
      <c r="V71" s="5">
        <f>(((INDEX(Output!$C$5:$BW$192,MATCH($C71,Output!$C$5:$C$192,0),15))*3.4121416)+((INDEX(Output!$C$5:$BW$192,MATCH($C71,Output!$C$5:$C$192,0),30))*99.976))/$AP71</f>
        <v>1.6097985156976988</v>
      </c>
      <c r="W71" s="51">
        <v>5.4888000000000003</v>
      </c>
      <c r="X71" s="5">
        <f>(((INDEX(Output!$C$5:$BW$192,MATCH($C71,Output!$C$5:C$192,0),17))*3.4121416)+((INDEX(Output!$C$5:$BW$192,MATCH($C71,Output!$C$5:C$192,0),32))*99.976))/$AP71</f>
        <v>1.774277497814031</v>
      </c>
      <c r="Y71" s="51">
        <v>0.20931669170398864</v>
      </c>
      <c r="Z71" s="5">
        <f>(((INDEX(Output!$C$5:$BW$192,MATCH($C71,Output!$C$5:C$192,0),16))*3.4121416)+((INDEX(Output!$C$5:$BW$192,MATCH($C71,Output!$C$5:C$192,0),31))*99.976))/$AP71</f>
        <v>4.8544978565880914E-2</v>
      </c>
      <c r="AA71" s="51">
        <v>1.8716317447837798</v>
      </c>
      <c r="AB71" s="5">
        <f>(((INDEX(Output!$C$5:$BW$192,MATCH($C71,Output!$C$5:C$192,0),18))*3.4121416)+((INDEX(Output!$C$5:$BW$192,MATCH($C71,Output!$C$5:C$192,0),33))*99.976))/$AP71</f>
        <v>1.1125071831107385</v>
      </c>
      <c r="AC71" s="51">
        <v>1.1991981371430176</v>
      </c>
      <c r="AD71" s="7">
        <f>INDEX(Output!$C$5:$CA$192,MATCH($C71,Output!$C$5:$C$192,0),74)+INDEX(Output!$C$5:$CA$192,MATCH($C71,Output!$C$5:$C$192,0),77)</f>
        <v>0</v>
      </c>
      <c r="AE71" s="51">
        <v>0</v>
      </c>
      <c r="AF71" s="7">
        <f>INDEX(Output!$C$5:$CA$192,MATCH($C71,Output!$C$5:$C$192,0),72)+INDEX(Output!$C$5:$CA$192,MATCH($C71,Output!$C$5:$C$192,0),75)</f>
        <v>44.75</v>
      </c>
      <c r="AG71" s="51">
        <v>0</v>
      </c>
      <c r="AH71" s="29">
        <f>IF($D$70=0,"",(D71-$D$70)/$D$70)</f>
        <v>-5.7640671242659633E-2</v>
      </c>
      <c r="AI71" s="104">
        <f>IF($E$70=0,"",(E71-$E$70)/$E$70)</f>
        <v>-5.27572278526501E-2</v>
      </c>
      <c r="AJ71" s="29">
        <f>IF($J$70=0,"",(J71-$J$70)/$J$70)</f>
        <v>-4.2543966061340546E-2</v>
      </c>
      <c r="AK71" s="104">
        <f>IF($K$70=0,"",(K71-$K$70)/$K$70)</f>
        <v>-4.5346934706955354E-2</v>
      </c>
      <c r="AL71" s="5" t="str">
        <f t="shared" si="18"/>
        <v>No</v>
      </c>
      <c r="AM71" s="5" t="str">
        <f t="shared" si="4"/>
        <v>No</v>
      </c>
      <c r="AN71" s="53" t="str">
        <f>IF((AL71=AM71),(IF(AND(AI71&gt;(-0.5%*D$70),AI71&lt;(0.5%*D$70),AE71&lt;=AD71,AG71&lt;=AF71,(COUNTBLANK(D71:AK71)=0)),"Pass","Fail")),IF(COUNTA(D71:AK71)=0,"","Fail"))</f>
        <v>Pass</v>
      </c>
      <c r="AO71" s="57"/>
      <c r="AP71" s="25">
        <f>IF(ISNUMBER(SEARCH("RetlMed",C71)),Lookup!D$2,IF(ISNUMBER(SEARCH("OffSml",C71)),Lookup!A$2,IF(ISNUMBER(SEARCH("OffMed",C71)),Lookup!B$2,IF(ISNUMBER(SEARCH("OffLrg",C71)),Lookup!C$2,IF(ISNUMBER(SEARCH("RetlStrp",C71)),Lookup!E$2)))))</f>
        <v>498589</v>
      </c>
      <c r="AQ71" s="12"/>
    </row>
    <row r="72" spans="1:43" s="2" customFormat="1" ht="25.5" customHeight="1" x14ac:dyDescent="0.3">
      <c r="A72" s="59"/>
      <c r="B72" s="28" t="str">
        <f t="shared" si="19"/>
        <v>CBECC 2022.2.0</v>
      </c>
      <c r="C72" s="43" t="s">
        <v>89</v>
      </c>
      <c r="D72" s="5">
        <f>INDEX(Output!$C$5:$BW$192,MATCH($C72,Output!$C$5:$C$192,0),61)</f>
        <v>92.916600000000003</v>
      </c>
      <c r="E72" s="51">
        <v>129.14863279712799</v>
      </c>
      <c r="F72" s="5">
        <f>(INDEX(Output!$C$5:$BW$192,MATCH($C72,Output!$C$5:$C$192,0),20))/$AP72</f>
        <v>2.874993230897593</v>
      </c>
      <c r="G72" s="51">
        <v>4.41346849949828</v>
      </c>
      <c r="H72" s="5">
        <f>(INDEX(Output!$C$5:$BW$192,MATCH($C72,Output!$C$5:$C$192,0),35))/$AP72</f>
        <v>4.1872965508665455E-2</v>
      </c>
      <c r="I72" s="51">
        <v>1.8332089897691198E-2</v>
      </c>
      <c r="J72" s="5">
        <f t="shared" si="12"/>
        <v>13.996158178748333</v>
      </c>
      <c r="K72" s="51">
        <v>16.892587070714299</v>
      </c>
      <c r="L72" s="5">
        <f>(((INDEX(Output!$C$5:$BW$192,MATCH($C72,Output!$C$5:$C$192,0),13))*3.4121416)+((INDEX(Output!$C$5:$BW$192,MATCH($C72,Output!$C$5:$C$192,0),28))*99.976))/$AP72</f>
        <v>3.0744728412471529</v>
      </c>
      <c r="M72" s="51">
        <v>0.63586641502319541</v>
      </c>
      <c r="N72" s="5">
        <f>(((INDEX(Output!$C$5:$BW$192,MATCH($C72,Output!$C$5:$C$192,0),14))*3.4121416)+((INDEX(Output!$C$5:$BW$192,MATCH($C72,Output!$C$5:$C$192,0),29))*99.976))/$AP72</f>
        <v>2.3601098314290931</v>
      </c>
      <c r="O72" s="51">
        <v>3.1332379976293101</v>
      </c>
      <c r="P72" s="5">
        <f>(((INDEX(Output!$C$5:$BW$192,MATCH($C72,Output!$C$5:$C$192,0),19))*3.4121416)+((INDEX(Output!$C$5:$BW$192,MATCH($C72,Output!$C$5:$C$192,0),34))*99.976))/$AP72</f>
        <v>3.942848769225153</v>
      </c>
      <c r="Q72" s="51">
        <v>3.947979197294766</v>
      </c>
      <c r="R72" s="5">
        <f>(((INDEX(Output!$C$5:$BW$192,MATCH($C72,Output!$C$5:$C$192,0),36))+(INDEX(Output!$C$5:$BW$192,MATCH($C72,Output!$C$5:$C$192,0),37)))*99.976)/$AP72</f>
        <v>0</v>
      </c>
      <c r="S72" s="51">
        <v>0</v>
      </c>
      <c r="T72" s="5">
        <f>(((INDEX(Output!$C$5:$BW$192,MATCH($C72,Output!$C$5:$C$192,0),21))+(INDEX(Output!$C$5:$BW$192,MATCH($C72,Output!$C$5:$C$192,0),22))+(INDEX(Output!$C$5:$BW$192,MATCH($C72,Output!$C$5:$C$192,0),23))+(INDEX(Output!$C$5:$BW$192,MATCH($C72,Output!$C$5:$C$192,0),24)))*3.4121416)/$AP72</f>
        <v>14.615046377132268</v>
      </c>
      <c r="U72" s="51">
        <v>14.614985489050099</v>
      </c>
      <c r="V72" s="5">
        <f>(((INDEX(Output!$C$5:$BW$192,MATCH($C72,Output!$C$5:$C$192,0),15))*3.4121416)+((INDEX(Output!$C$5:$BW$192,MATCH($C72,Output!$C$5:$C$192,0),30))*99.976))/$AP72</f>
        <v>1.6078480908868829</v>
      </c>
      <c r="W72" s="51">
        <v>5.4866000000000001</v>
      </c>
      <c r="X72" s="5">
        <f>(((INDEX(Output!$C$5:$BW$192,MATCH($C72,Output!$C$5:C$192,0),17))*3.4121416)+((INDEX(Output!$C$5:$BW$192,MATCH($C72,Output!$C$5:C$192,0),32))*99.976))/$AP72</f>
        <v>1.8520686515843712</v>
      </c>
      <c r="Y72" s="51">
        <v>0.36342558700653244</v>
      </c>
      <c r="Z72" s="5">
        <f>(((INDEX(Output!$C$5:$BW$192,MATCH($C72,Output!$C$5:C$192,0),16))*3.4121416)+((INDEX(Output!$C$5:$BW$192,MATCH($C72,Output!$C$5:C$192,0),31))*99.976))/$AP72</f>
        <v>4.6302811264941665E-2</v>
      </c>
      <c r="AA72" s="51">
        <v>2.1262382443254864</v>
      </c>
      <c r="AB72" s="5">
        <f>(((INDEX(Output!$C$5:$BW$192,MATCH($C72,Output!$C$5:C$192,0),18))*3.4121416)+((INDEX(Output!$C$5:$BW$192,MATCH($C72,Output!$C$5:C$192,0),33))*99.976))/$AP72</f>
        <v>1.1125071831107385</v>
      </c>
      <c r="AC72" s="51">
        <v>1.1991981371430176</v>
      </c>
      <c r="AD72" s="7">
        <f>INDEX(Output!$C$5:$CA$192,MATCH($C72,Output!$C$5:$C$192,0),74)+INDEX(Output!$C$5:$CA$192,MATCH($C72,Output!$C$5:$C$192,0),77)</f>
        <v>0</v>
      </c>
      <c r="AE72" s="51">
        <v>0</v>
      </c>
      <c r="AF72" s="7">
        <f>INDEX(Output!$C$5:$CA$192,MATCH($C72,Output!$C$5:$C$192,0),72)+INDEX(Output!$C$5:$CA$192,MATCH($C72,Output!$C$5:$C$192,0),75)</f>
        <v>43</v>
      </c>
      <c r="AG72" s="51">
        <v>4</v>
      </c>
      <c r="AH72" s="29">
        <f>IF($D$70=0,"",(D72-$D$70)/$D$70)</f>
        <v>-3.4107884076230464E-2</v>
      </c>
      <c r="AI72" s="104">
        <f>IF($E$70=0,"",(E72-$E$70)/$E$70)</f>
        <v>-4.4862092640370471E-3</v>
      </c>
      <c r="AJ72" s="29">
        <f>IF($J$70=0,"",(J72-$J$70)/$J$70)</f>
        <v>-2.4302083505154021E-2</v>
      </c>
      <c r="AK72" s="104">
        <f>IF($K$70=0,"",(K72-$K$70)/$K$70)</f>
        <v>-1.1241183918879881E-3</v>
      </c>
      <c r="AL72" s="5" t="str">
        <f t="shared" si="18"/>
        <v>No</v>
      </c>
      <c r="AM72" s="5" t="str">
        <f t="shared" si="4"/>
        <v>No</v>
      </c>
      <c r="AN72" s="53" t="str">
        <f>IF((AL72=AM72),(IF(AND(AI72&gt;(-0.5%*D$70),AI72&lt;(0.5%*D$70),AE72&lt;=AD72,AG72&lt;=AF72,(COUNTBLANK(D72:AK72)=0)),"Pass","Fail")),IF(COUNTA(D72:AK72)=0,"","Fail"))</f>
        <v>Pass</v>
      </c>
      <c r="AO72" s="57"/>
      <c r="AP72" s="25">
        <f>IF(ISNUMBER(SEARCH("RetlMed",C72)),Lookup!D$2,IF(ISNUMBER(SEARCH("OffSml",C72)),Lookup!A$2,IF(ISNUMBER(SEARCH("OffMed",C72)),Lookup!B$2,IF(ISNUMBER(SEARCH("OffLrg",C72)),Lookup!C$2,IF(ISNUMBER(SEARCH("RetlStrp",C72)),Lookup!E$2)))))</f>
        <v>498589</v>
      </c>
      <c r="AQ72" s="12"/>
    </row>
    <row r="73" spans="1:43" s="3" customFormat="1" ht="26.25" customHeight="1" x14ac:dyDescent="0.25">
      <c r="A73" s="60"/>
      <c r="B73" s="28" t="str">
        <f t="shared" si="19"/>
        <v>CBECC 2022.2.0</v>
      </c>
      <c r="C73" s="41" t="s">
        <v>90</v>
      </c>
      <c r="D73" s="32">
        <f>INDEX(Output!$C$5:$BW$192,MATCH($C73,Output!$C$5:$C$192,0),61)</f>
        <v>337.53899999999999</v>
      </c>
      <c r="E73" s="51">
        <v>386.68</v>
      </c>
      <c r="F73" s="32">
        <f>(INDEX(Output!$C$5:$BW$192,MATCH($C73,Output!$C$5:$C$192,0),20))/$AP73</f>
        <v>10.714711111111111</v>
      </c>
      <c r="G73" s="51">
        <v>11.41</v>
      </c>
      <c r="H73" s="32">
        <f>(INDEX(Output!$C$5:$BW$192,MATCH($C73,Output!$C$5:$C$192,0),35))/$AP73</f>
        <v>4.2877377777777774E-2</v>
      </c>
      <c r="I73" s="51">
        <v>0.09</v>
      </c>
      <c r="J73" s="32">
        <f t="shared" si="12"/>
        <v>40.846926390431996</v>
      </c>
      <c r="K73" s="51">
        <v>47.75</v>
      </c>
      <c r="L73" s="32">
        <f>(((INDEX(Output!$C$5:$BW$192,MATCH($C73,Output!$C$5:$C$192,0),13))*3.4121416)+((INDEX(Output!$C$5:$BW$192,MATCH($C73,Output!$C$5:$C$192,0),28))*99.976))/$AP73</f>
        <v>1.3397539374222223</v>
      </c>
      <c r="M73" s="51">
        <v>5.48</v>
      </c>
      <c r="N73" s="32">
        <f>(((INDEX(Output!$C$5:$BW$192,MATCH($C73,Output!$C$5:$C$192,0),14))*3.4121416)+((INDEX(Output!$C$5:$BW$192,MATCH($C73,Output!$C$5:$C$192,0),29))*99.976))/$AP73</f>
        <v>15.265769867662222</v>
      </c>
      <c r="O73" s="51">
        <v>16.873390000000001</v>
      </c>
      <c r="P73" s="32">
        <f>(((INDEX(Output!$C$5:$BW$192,MATCH($C73,Output!$C$5:$C$192,0),19))*3.4121416)+((INDEX(Output!$C$5:$BW$192,MATCH($C73,Output!$C$5:$C$192,0),34))*99.976))/$AP73</f>
        <v>8.5441997123591111</v>
      </c>
      <c r="Q73" s="51">
        <v>7.7319899999999997</v>
      </c>
      <c r="R73" s="32">
        <f>(((INDEX(Output!$C$5:$BW$192,MATCH($C73,Output!$C$5:$C$192,0),36))+(INDEX(Output!$C$5:$BW$192,MATCH($C73,Output!$C$5:$C$192,0),37)))*99.976)/$AP73</f>
        <v>0</v>
      </c>
      <c r="S73" s="51">
        <v>0</v>
      </c>
      <c r="T73" s="32">
        <f>(((INDEX(Output!$C$5:$BW$192,MATCH($C73,Output!$C$5:$C$192,0),21))+(INDEX(Output!$C$5:$BW$192,MATCH($C73,Output!$C$5:$C$192,0),22))+(INDEX(Output!$C$5:$BW$192,MATCH($C73,Output!$C$5:$C$192,0),23))+(INDEX(Output!$C$5:$BW$192,MATCH($C73,Output!$C$5:$C$192,0),24)))*3.4121416)/$AP73</f>
        <v>12.407744898428444</v>
      </c>
      <c r="U73" s="51">
        <v>11.365629999999999</v>
      </c>
      <c r="V73" s="32">
        <f>(((INDEX(Output!$C$5:$BW$192,MATCH($C73,Output!$C$5:$C$192,0),15))*3.4121416)+((INDEX(Output!$C$5:$BW$192,MATCH($C73,Output!$C$5:$C$192,0),30))*99.976))/$AP73</f>
        <v>12.750248089699555</v>
      </c>
      <c r="W73" s="51">
        <v>14.337949999999999</v>
      </c>
      <c r="X73" s="32">
        <f>(((INDEX(Output!$C$5:$BW$192,MATCH($C73,Output!$C$5:C$192,0),17))*3.4121416)+((INDEX(Output!$C$5:$BW$192,MATCH($C73,Output!$C$5:C$192,0),32))*99.976))/$AP73</f>
        <v>0</v>
      </c>
      <c r="Y73" s="51">
        <v>0</v>
      </c>
      <c r="Z73" s="32">
        <f>(((INDEX(Output!$C$5:$BW$192,MATCH($C73,Output!$C$5:C$192,0),16))*3.4121416)+((INDEX(Output!$C$5:$BW$192,MATCH($C73,Output!$C$5:C$192,0),31))*99.976))/$AP73</f>
        <v>0</v>
      </c>
      <c r="AA73" s="51">
        <v>0</v>
      </c>
      <c r="AB73" s="32">
        <f>(((INDEX(Output!$C$5:$BW$192,MATCH($C73,Output!$C$5:C$192,0),18))*3.4121416)+((INDEX(Output!$C$5:$BW$192,MATCH($C73,Output!$C$5:C$192,0),33))*99.976))/$AP73</f>
        <v>2.9469547832888896</v>
      </c>
      <c r="AC73" s="51">
        <v>3.3281770000000002</v>
      </c>
      <c r="AD73" s="33">
        <f>INDEX(Output!$C$5:$CA$192,MATCH($C73,Output!$C$5:$C$192,0),74)+INDEX(Output!$C$5:$CA$192,MATCH($C73,Output!$C$5:$C$192,0),77)</f>
        <v>0</v>
      </c>
      <c r="AE73" s="51">
        <v>0</v>
      </c>
      <c r="AF73" s="33">
        <f>INDEX(Output!$C$5:$CA$192,MATCH($C73,Output!$C$5:$C$192,0),72)+INDEX(Output!$C$5:$CA$192,MATCH($C73,Output!$C$5:$C$192,0),75)</f>
        <v>0</v>
      </c>
      <c r="AG73" s="51">
        <v>0</v>
      </c>
      <c r="AH73" s="34"/>
      <c r="AI73" s="32"/>
      <c r="AJ73" s="34"/>
      <c r="AK73" s="71"/>
      <c r="AL73" s="32"/>
      <c r="AM73" s="32"/>
      <c r="AN73" s="54"/>
      <c r="AO73" s="56"/>
      <c r="AP73" s="25">
        <f>IF(ISNUMBER(SEARCH("RetlMed",C73)),Lookup!D$2,IF(ISNUMBER(SEARCH("OffSml",C73)),Lookup!A$2,IF(ISNUMBER(SEARCH("OffMed",C73)),Lookup!B$2,IF(ISNUMBER(SEARCH("OffLrg",C73)),Lookup!C$2,IF(ISNUMBER(SEARCH("RetlStrp",C73)),Lookup!E$2)))))</f>
        <v>22500</v>
      </c>
    </row>
    <row r="74" spans="1:43" s="2" customFormat="1" ht="25.5" customHeight="1" x14ac:dyDescent="0.3">
      <c r="A74" s="59"/>
      <c r="B74" s="28" t="str">
        <f t="shared" si="19"/>
        <v>CBECC 2022.2.0</v>
      </c>
      <c r="C74" s="43" t="s">
        <v>91</v>
      </c>
      <c r="D74" s="5">
        <f>INDEX(Output!$C$5:$BW$192,MATCH($C74,Output!$C$5:$C$192,0),61)</f>
        <v>313.03399999999999</v>
      </c>
      <c r="E74" s="51">
        <v>356.02</v>
      </c>
      <c r="F74" s="5">
        <f>(INDEX(Output!$C$5:$BW$192,MATCH($C74,Output!$C$5:$C$192,0),20))/$AP74</f>
        <v>9.9925777777777771</v>
      </c>
      <c r="G74" s="51">
        <v>10.57</v>
      </c>
      <c r="H74" s="5">
        <f>(INDEX(Output!$C$5:$BW$192,MATCH($C74,Output!$C$5:$C$192,0),35))/$AP74</f>
        <v>4.2877377777777774E-2</v>
      </c>
      <c r="I74" s="51">
        <v>0.9</v>
      </c>
      <c r="J74" s="5">
        <f t="shared" si="12"/>
        <v>38.382829377649777</v>
      </c>
      <c r="K74" s="51">
        <v>44.87</v>
      </c>
      <c r="L74" s="5">
        <f>(((INDEX(Output!$C$5:$BW$192,MATCH($C74,Output!$C$5:$C$192,0),13))*3.4121416)+((INDEX(Output!$C$5:$BW$192,MATCH($C74,Output!$C$5:$C$192,0),28))*99.976))/$AP74</f>
        <v>1.3397539374222223</v>
      </c>
      <c r="M74" s="51">
        <v>5.4810489999999996</v>
      </c>
      <c r="N74" s="5">
        <f>(((INDEX(Output!$C$5:$BW$192,MATCH($C74,Output!$C$5:$C$192,0),14))*3.4121416)+((INDEX(Output!$C$5:$BW$192,MATCH($C74,Output!$C$5:$C$192,0),29))*99.976))/$AP74</f>
        <v>12.80167285488</v>
      </c>
      <c r="O74" s="51">
        <v>14.166</v>
      </c>
      <c r="P74" s="5">
        <f>(((INDEX(Output!$C$5:$BW$192,MATCH($C74,Output!$C$5:$C$192,0),19))*3.4121416)+((INDEX(Output!$C$5:$BW$192,MATCH($C74,Output!$C$5:$C$192,0),34))*99.976))/$AP74</f>
        <v>8.5441997123591111</v>
      </c>
      <c r="Q74" s="51">
        <v>7.7319899999999997</v>
      </c>
      <c r="R74" s="5">
        <f>(((INDEX(Output!$C$5:$BW$192,MATCH($C74,Output!$C$5:$C$192,0),36))+(INDEX(Output!$C$5:$BW$192,MATCH($C74,Output!$C$5:$C$192,0),37)))*99.976)/$AP74</f>
        <v>0</v>
      </c>
      <c r="S74" s="51">
        <v>0</v>
      </c>
      <c r="T74" s="5">
        <f>(((INDEX(Output!$C$5:$BW$192,MATCH($C74,Output!$C$5:$C$192,0),21))+(INDEX(Output!$C$5:$BW$192,MATCH($C74,Output!$C$5:$C$192,0),22))+(INDEX(Output!$C$5:$BW$192,MATCH($C74,Output!$C$5:$C$192,0),23))+(INDEX(Output!$C$5:$BW$192,MATCH($C74,Output!$C$5:$C$192,0),24)))*3.4121416)/$AP74</f>
        <v>12.407744898428444</v>
      </c>
      <c r="U74" s="51">
        <v>11.365600000000001</v>
      </c>
      <c r="V74" s="5">
        <f>(((INDEX(Output!$C$5:$BW$192,MATCH($C74,Output!$C$5:$C$192,0),15))*3.4121416)+((INDEX(Output!$C$5:$BW$192,MATCH($C74,Output!$C$5:$C$192,0),30))*99.976))/$AP74</f>
        <v>12.750248089699555</v>
      </c>
      <c r="W74" s="51">
        <v>14.16517</v>
      </c>
      <c r="X74" s="5">
        <f>(((INDEX(Output!$C$5:$BW$192,MATCH($C74,Output!$C$5:C$192,0),17))*3.4121416)+((INDEX(Output!$C$5:$BW$192,MATCH($C74,Output!$C$5:C$192,0),32))*99.976))/$AP74</f>
        <v>0</v>
      </c>
      <c r="Y74" s="51">
        <v>0</v>
      </c>
      <c r="Z74" s="5">
        <f>(((INDEX(Output!$C$5:$BW$192,MATCH($C74,Output!$C$5:C$192,0),16))*3.4121416)+((INDEX(Output!$C$5:$BW$192,MATCH($C74,Output!$C$5:C$192,0),31))*99.976))/$AP74</f>
        <v>0</v>
      </c>
      <c r="AA74" s="51">
        <v>0</v>
      </c>
      <c r="AB74" s="5">
        <f>(((INDEX(Output!$C$5:$BW$192,MATCH($C74,Output!$C$5:C$192,0),18))*3.4121416)+((INDEX(Output!$C$5:$BW$192,MATCH($C74,Output!$C$5:C$192,0),33))*99.976))/$AP74</f>
        <v>2.9469547832888896</v>
      </c>
      <c r="AC74" s="51">
        <v>3.3281770000000002</v>
      </c>
      <c r="AD74" s="7">
        <f>INDEX(Output!$C$5:$CA$192,MATCH($C74,Output!$C$5:$C$192,0),74)+INDEX(Output!$C$5:$CA$192,MATCH($C74,Output!$C$5:$C$192,0),77)</f>
        <v>0</v>
      </c>
      <c r="AE74" s="51">
        <v>0</v>
      </c>
      <c r="AF74" s="7">
        <f>INDEX(Output!$C$5:$CA$192,MATCH($C74,Output!$C$5:$C$192,0),72)+INDEX(Output!$C$5:$CA$192,MATCH($C74,Output!$C$5:$C$192,0),75)</f>
        <v>0</v>
      </c>
      <c r="AG74" s="51">
        <v>0</v>
      </c>
      <c r="AH74" s="29">
        <f>IF($D$73=0,"",(D74-$D$73)/$D$73)</f>
        <v>-7.2599018187527953E-2</v>
      </c>
      <c r="AI74" s="104">
        <f>IF($E$73=0,"",(E74-$E$73)/$E$73)</f>
        <v>-7.9290369297610491E-2</v>
      </c>
      <c r="AJ74" s="29">
        <f>IF($J$73=0,"",(J74-$J$73)/$J$73)</f>
        <v>-6.0325151254450565E-2</v>
      </c>
      <c r="AK74" s="104">
        <f>IF($K$73=0,"",(K74-$K$73)/$K$73)</f>
        <v>-6.0314136125654505E-2</v>
      </c>
      <c r="AL74" s="5" t="str">
        <f t="shared" si="18"/>
        <v>No</v>
      </c>
      <c r="AM74" s="5" t="str">
        <f t="shared" si="4"/>
        <v>No</v>
      </c>
      <c r="AN74" s="53" t="str">
        <f>IF((AL74=AM74),(IF(AND(AI74&gt;(-0.5%*D$73),AI74&lt;(0.5%*D$73),AE74&lt;=AD74,AG74&lt;=AF74,(COUNTBLANK(D74:AK74)=0)),"Pass","Fail")),IF(COUNTA(D74:AK74)=0,"","Fail"))</f>
        <v>Pass</v>
      </c>
      <c r="AO74" s="57"/>
      <c r="AP74" s="25">
        <f>IF(ISNUMBER(SEARCH("RetlMed",C74)),Lookup!D$2,IF(ISNUMBER(SEARCH("OffSml",C74)),Lookup!A$2,IF(ISNUMBER(SEARCH("OffMed",C74)),Lookup!B$2,IF(ISNUMBER(SEARCH("OffLrg",C74)),Lookup!C$2,IF(ISNUMBER(SEARCH("RetlStrp",C74)),Lookup!E$2)))))</f>
        <v>22500</v>
      </c>
      <c r="AQ74" s="12"/>
    </row>
    <row r="75" spans="1:43" s="2" customFormat="1" ht="25.5" customHeight="1" x14ac:dyDescent="0.3">
      <c r="A75" s="59"/>
      <c r="B75" s="28" t="str">
        <f t="shared" si="19"/>
        <v>CBECC 2022.2.0</v>
      </c>
      <c r="C75" s="43" t="s">
        <v>92</v>
      </c>
      <c r="D75" s="5">
        <f>INDEX(Output!$C$5:$BW$192,MATCH($C75,Output!$C$5:$C$192,0),61)</f>
        <v>337.53899999999999</v>
      </c>
      <c r="E75" s="51">
        <f>E73</f>
        <v>386.68</v>
      </c>
      <c r="F75" s="5">
        <f>(INDEX(Output!$C$5:$BW$192,MATCH($C75,Output!$C$5:$C$192,0),20))/$AP75</f>
        <v>10.714711111111111</v>
      </c>
      <c r="G75" s="51">
        <f>G73</f>
        <v>11.41</v>
      </c>
      <c r="H75" s="5">
        <f>(INDEX(Output!$C$5:$BW$192,MATCH($C75,Output!$C$5:$C$192,0),35))/$AP75</f>
        <v>4.2877377777777774E-2</v>
      </c>
      <c r="I75" s="51">
        <f>I73</f>
        <v>0.09</v>
      </c>
      <c r="J75" s="5">
        <f t="shared" si="12"/>
        <v>40.846926390431996</v>
      </c>
      <c r="K75" s="51">
        <f>K73</f>
        <v>47.75</v>
      </c>
      <c r="L75" s="5">
        <f>(((INDEX(Output!$C$5:$BW$192,MATCH($C75,Output!$C$5:$C$192,0),13))*3.4121416)+((INDEX(Output!$C$5:$BW$192,MATCH($C75,Output!$C$5:$C$192,0),28))*99.976))/$AP75</f>
        <v>1.3397539374222223</v>
      </c>
      <c r="M75" s="51">
        <f>M73</f>
        <v>5.48</v>
      </c>
      <c r="N75" s="5">
        <f>(((INDEX(Output!$C$5:$BW$192,MATCH($C75,Output!$C$5:$C$192,0),14))*3.4121416)+((INDEX(Output!$C$5:$BW$192,MATCH($C75,Output!$C$5:$C$192,0),29))*99.976))/$AP75</f>
        <v>15.265769867662222</v>
      </c>
      <c r="O75" s="51">
        <f>O73</f>
        <v>16.873390000000001</v>
      </c>
      <c r="P75" s="5">
        <f>(((INDEX(Output!$C$5:$BW$192,MATCH($C75,Output!$C$5:$C$192,0),19))*3.4121416)+((INDEX(Output!$C$5:$BW$192,MATCH($C75,Output!$C$5:$C$192,0),34))*99.976))/$AP75</f>
        <v>8.5441997123591111</v>
      </c>
      <c r="Q75" s="51">
        <f>Q73</f>
        <v>7.7319899999999997</v>
      </c>
      <c r="R75" s="5">
        <f>(((INDEX(Output!$C$5:$BW$192,MATCH($C75,Output!$C$5:$C$192,0),36))+(INDEX(Output!$C$5:$BW$192,MATCH($C75,Output!$C$5:$C$192,0),37)))*99.976)/$AP75</f>
        <v>0</v>
      </c>
      <c r="S75" s="51">
        <f>S73</f>
        <v>0</v>
      </c>
      <c r="T75" s="5">
        <f>(((INDEX(Output!$C$5:$BW$192,MATCH($C75,Output!$C$5:$C$192,0),21))+(INDEX(Output!$C$5:$BW$192,MATCH($C75,Output!$C$5:$C$192,0),22))+(INDEX(Output!$C$5:$BW$192,MATCH($C75,Output!$C$5:$C$192,0),23))+(INDEX(Output!$C$5:$BW$192,MATCH($C75,Output!$C$5:$C$192,0),24)))*3.4121416)/$AP75</f>
        <v>12.407744898428444</v>
      </c>
      <c r="U75" s="51">
        <f>U73</f>
        <v>11.365629999999999</v>
      </c>
      <c r="V75" s="5">
        <f>(((INDEX(Output!$C$5:$BW$192,MATCH($C75,Output!$C$5:$C$192,0),15))*3.4121416)+((INDEX(Output!$C$5:$BW$192,MATCH($C75,Output!$C$5:$C$192,0),30))*99.976))/$AP75</f>
        <v>12.750248089699555</v>
      </c>
      <c r="W75" s="51">
        <f>W73</f>
        <v>14.337949999999999</v>
      </c>
      <c r="X75" s="5">
        <f>(((INDEX(Output!$C$5:$BW$192,MATCH($C75,Output!$C$5:C$192,0),17))*3.4121416)+((INDEX(Output!$C$5:$BW$192,MATCH($C75,Output!$C$5:C$192,0),32))*99.976))/$AP75</f>
        <v>0</v>
      </c>
      <c r="Y75" s="51">
        <f>Y73</f>
        <v>0</v>
      </c>
      <c r="Z75" s="5">
        <f>(((INDEX(Output!$C$5:$BW$192,MATCH($C75,Output!$C$5:C$192,0),16))*3.4121416)+((INDEX(Output!$C$5:$BW$192,MATCH($C75,Output!$C$5:C$192,0),31))*99.976))/$AP75</f>
        <v>0</v>
      </c>
      <c r="AA75" s="51">
        <f>AA73</f>
        <v>0</v>
      </c>
      <c r="AB75" s="5">
        <f>(((INDEX(Output!$C$5:$BW$192,MATCH($C75,Output!$C$5:C$192,0),18))*3.4121416)+((INDEX(Output!$C$5:$BW$192,MATCH($C75,Output!$C$5:C$192,0),33))*99.976))/$AP75</f>
        <v>2.9469547832888896</v>
      </c>
      <c r="AC75" s="51">
        <f>AC73</f>
        <v>3.3281770000000002</v>
      </c>
      <c r="AD75" s="7">
        <f>INDEX(Output!$C$5:$CA$192,MATCH($C75,Output!$C$5:$C$192,0),74)+INDEX(Output!$C$5:$CA$192,MATCH($C75,Output!$C$5:$C$192,0),77)</f>
        <v>0</v>
      </c>
      <c r="AE75" s="51">
        <f>AE73</f>
        <v>0</v>
      </c>
      <c r="AF75" s="7">
        <f>INDEX(Output!$C$5:$CA$192,MATCH($C75,Output!$C$5:$C$192,0),72)+INDEX(Output!$C$5:$CA$192,MATCH($C75,Output!$C$5:$C$192,0),75)</f>
        <v>0</v>
      </c>
      <c r="AG75" s="51">
        <f>AG73</f>
        <v>0</v>
      </c>
      <c r="AH75" s="29">
        <f>IF($D$73=0,"",(D75-$D$73)/$D$73)</f>
        <v>0</v>
      </c>
      <c r="AI75" s="104">
        <f>IF($E$73=0,"",(E75-$E$73)/$E$73)</f>
        <v>0</v>
      </c>
      <c r="AJ75" s="29">
        <f>IF($J$73=0,"",(J75-$J$73)/$J$73)</f>
        <v>0</v>
      </c>
      <c r="AK75" s="104">
        <f>IF($K$73=0,"",(K75-$K$73)/$K$73)</f>
        <v>0</v>
      </c>
      <c r="AL75" s="5" t="str">
        <f t="shared" si="18"/>
        <v>Yes</v>
      </c>
      <c r="AM75" s="5" t="str">
        <f t="shared" si="4"/>
        <v>Yes</v>
      </c>
      <c r="AN75" s="53" t="str">
        <f>IF((AL75=AM75),(IF(AND(AI75&gt;(-0.5%*D$73),AI75&lt;(0.5%*D$73),AE75&lt;=AD75,AG75&lt;=AF75,(COUNTBLANK(D75:AK75)=0)),"Pass","Fail")),IF(COUNTA(D75:AK75)=0,"","Fail"))</f>
        <v>Pass</v>
      </c>
      <c r="AO75" s="57"/>
      <c r="AP75" s="25">
        <f>IF(ISNUMBER(SEARCH("RetlMed",C75)),Lookup!D$2,IF(ISNUMBER(SEARCH("OffSml",C75)),Lookup!A$2,IF(ISNUMBER(SEARCH("OffMed",C75)),Lookup!B$2,IF(ISNUMBER(SEARCH("OffLrg",C75)),Lookup!C$2,IF(ISNUMBER(SEARCH("RetlStrp",C75)),Lookup!E$2)))))</f>
        <v>22500</v>
      </c>
      <c r="AQ75" s="12"/>
    </row>
    <row r="76" spans="1:43" s="2" customFormat="1" ht="25.5" customHeight="1" x14ac:dyDescent="0.3">
      <c r="A76" s="59"/>
      <c r="B76" s="28" t="str">
        <f t="shared" si="19"/>
        <v>CBECC 2022.2.0</v>
      </c>
      <c r="C76" s="43" t="s">
        <v>93</v>
      </c>
      <c r="D76" s="5">
        <f>INDEX(Output!$C$5:$BW$192,MATCH($C76,Output!$C$5:$C$192,0),61)</f>
        <v>342.28199999999998</v>
      </c>
      <c r="E76" s="51">
        <v>389.19</v>
      </c>
      <c r="F76" s="5">
        <f>(INDEX(Output!$C$5:$BW$192,MATCH($C76,Output!$C$5:$C$192,0),20))/$AP76</f>
        <v>10.949733333333333</v>
      </c>
      <c r="G76" s="51">
        <v>11.54</v>
      </c>
      <c r="H76" s="5">
        <f>(INDEX(Output!$C$5:$BW$192,MATCH($C76,Output!$C$5:$C$192,0),35))/$AP76</f>
        <v>4.1068533333333337E-2</v>
      </c>
      <c r="I76" s="51">
        <v>0.09</v>
      </c>
      <c r="J76" s="5">
        <f t="shared" si="12"/>
        <v>41.467862808885329</v>
      </c>
      <c r="K76" s="51">
        <v>48.12</v>
      </c>
      <c r="L76" s="5">
        <f>(((INDEX(Output!$C$5:$BW$192,MATCH($C76,Output!$C$5:$C$192,0),13))*3.4121416)+((INDEX(Output!$C$5:$BW$192,MATCH($C76,Output!$C$5:$C$192,0),28))*99.976))/$AP76</f>
        <v>1.1589129052444445</v>
      </c>
      <c r="M76" s="51">
        <v>5.4345559999999997</v>
      </c>
      <c r="N76" s="5">
        <f>(((INDEX(Output!$C$5:$BW$192,MATCH($C76,Output!$C$5:$C$192,0),14))*3.4121416)+((INDEX(Output!$C$5:$BW$192,MATCH($C76,Output!$C$5:$C$192,0),29))*99.976))/$AP76</f>
        <v>16.067547318293332</v>
      </c>
      <c r="O76" s="51">
        <v>17.279</v>
      </c>
      <c r="P76" s="5">
        <f>(((INDEX(Output!$C$5:$BW$192,MATCH($C76,Output!$C$5:$C$192,0),19))*3.4121416)+((INDEX(Output!$C$5:$BW$192,MATCH($C76,Output!$C$5:$C$192,0),34))*99.976))/$AP76</f>
        <v>8.5441997123591111</v>
      </c>
      <c r="Q76" s="51">
        <v>7.7319950000000004</v>
      </c>
      <c r="R76" s="5">
        <f>(((INDEX(Output!$C$5:$BW$192,MATCH($C76,Output!$C$5:$C$192,0),36))+(INDEX(Output!$C$5:$BW$192,MATCH($C76,Output!$C$5:$C$192,0),37)))*99.976)/$AP76</f>
        <v>0</v>
      </c>
      <c r="S76" s="51">
        <v>0</v>
      </c>
      <c r="T76" s="5">
        <f>(((INDEX(Output!$C$5:$BW$192,MATCH($C76,Output!$C$5:$C$192,0),21))+(INDEX(Output!$C$5:$BW$192,MATCH($C76,Output!$C$5:$C$192,0),22))+(INDEX(Output!$C$5:$BW$192,MATCH($C76,Output!$C$5:$C$192,0),23))+(INDEX(Output!$C$5:$BW$192,MATCH($C76,Output!$C$5:$C$192,0),24)))*3.4121416)/$AP76</f>
        <v>12.407744898428444</v>
      </c>
      <c r="U76" s="51">
        <v>11.365629999999999</v>
      </c>
      <c r="V76" s="5">
        <f>(((INDEX(Output!$C$5:$BW$192,MATCH($C76,Output!$C$5:$C$192,0),15))*3.4121416)+((INDEX(Output!$C$5:$BW$192,MATCH($C76,Output!$C$5:$C$192,0),30))*99.976))/$AP76</f>
        <v>12.750248089699555</v>
      </c>
      <c r="W76" s="51">
        <v>14.35</v>
      </c>
      <c r="X76" s="5">
        <f>(((INDEX(Output!$C$5:$BW$192,MATCH($C76,Output!$C$5:C$192,0),17))*3.4121416)+((INDEX(Output!$C$5:$BW$192,MATCH($C76,Output!$C$5:C$192,0),32))*99.976))/$AP76</f>
        <v>0</v>
      </c>
      <c r="Y76" s="51">
        <v>0</v>
      </c>
      <c r="Z76" s="5">
        <f>(((INDEX(Output!$C$5:$BW$192,MATCH($C76,Output!$C$5:C$192,0),16))*3.4121416)+((INDEX(Output!$C$5:$BW$192,MATCH($C76,Output!$C$5:C$192,0),31))*99.976))/$AP76</f>
        <v>0</v>
      </c>
      <c r="AA76" s="51">
        <v>0</v>
      </c>
      <c r="AB76" s="5">
        <f>(((INDEX(Output!$C$5:$BW$192,MATCH($C76,Output!$C$5:C$192,0),18))*3.4121416)+((INDEX(Output!$C$5:$BW$192,MATCH($C76,Output!$C$5:C$192,0),33))*99.976))/$AP76</f>
        <v>2.9469547832888896</v>
      </c>
      <c r="AC76" s="51">
        <v>3.3281770000000002</v>
      </c>
      <c r="AD76" s="7">
        <f>INDEX(Output!$C$5:$CA$192,MATCH($C76,Output!$C$5:$C$192,0),74)+INDEX(Output!$C$5:$CA$192,MATCH($C76,Output!$C$5:$C$192,0),77)</f>
        <v>0</v>
      </c>
      <c r="AE76" s="51">
        <v>0</v>
      </c>
      <c r="AF76" s="7">
        <f>INDEX(Output!$C$5:$CA$192,MATCH($C76,Output!$C$5:$C$192,0),72)+INDEX(Output!$C$5:$CA$192,MATCH($C76,Output!$C$5:$C$192,0),75)</f>
        <v>0</v>
      </c>
      <c r="AG76" s="51">
        <v>0</v>
      </c>
      <c r="AH76" s="29">
        <f>IF($D$73=0,"",(D76-$D$73)/$D$73)</f>
        <v>1.4051709580226271E-2</v>
      </c>
      <c r="AI76" s="104">
        <f>IF($E$73=0,"",(E76-$E$73)/$E$73)</f>
        <v>6.4911554773973076E-3</v>
      </c>
      <c r="AJ76" s="29">
        <f>IF($J$73=0,"",(J76-$J$73)/$J$73)</f>
        <v>1.5201545705499675E-2</v>
      </c>
      <c r="AK76" s="104">
        <f>IF($K$73=0,"",(K76-$K$73)/$K$73)</f>
        <v>7.7486910994763866E-3</v>
      </c>
      <c r="AL76" s="5" t="str">
        <f t="shared" si="18"/>
        <v>Yes</v>
      </c>
      <c r="AM76" s="5" t="str">
        <f t="shared" si="4"/>
        <v>Yes</v>
      </c>
      <c r="AN76" s="53" t="str">
        <f>IF((AL76=AM76),(IF(AND(AI76&gt;(-0.5%*D$73),AI76&lt;(0.5%*D$73),AE76&lt;=AD76,AG76&lt;=AF76,(COUNTBLANK(D76:AK76)=0)),"Pass","Fail")),IF(COUNTA(D76:AK76)=0,"","Fail"))</f>
        <v>Pass</v>
      </c>
      <c r="AO76" s="57"/>
      <c r="AP76" s="25">
        <f>IF(ISNUMBER(SEARCH("RetlMed",C76)),Lookup!D$2,IF(ISNUMBER(SEARCH("OffSml",C76)),Lookup!A$2,IF(ISNUMBER(SEARCH("OffMed",C76)),Lookup!B$2,IF(ISNUMBER(SEARCH("OffLrg",C76)),Lookup!C$2,IF(ISNUMBER(SEARCH("RetlStrp",C76)),Lookup!E$2)))))</f>
        <v>22500</v>
      </c>
      <c r="AQ76" s="12"/>
    </row>
    <row r="77" spans="1:43" s="2" customFormat="1" ht="25.5" customHeight="1" x14ac:dyDescent="0.3">
      <c r="A77" s="59"/>
      <c r="B77" s="28" t="str">
        <f t="shared" si="19"/>
        <v>CBECC 2022.2.0</v>
      </c>
      <c r="C77" s="43" t="s">
        <v>94</v>
      </c>
      <c r="D77" s="5">
        <f>INDEX(Output!$C$5:$BW$192,MATCH($C77,Output!$C$5:$C$192,0),61)</f>
        <v>269.75700000000001</v>
      </c>
      <c r="E77" s="51">
        <v>284.14</v>
      </c>
      <c r="F77" s="5">
        <f>(INDEX(Output!$C$5:$BW$192,MATCH($C77,Output!$C$5:$C$192,0),20))/$AP77</f>
        <v>8.3837333333333337</v>
      </c>
      <c r="G77" s="51">
        <v>11.26</v>
      </c>
      <c r="H77" s="5">
        <f>(INDEX(Output!$C$5:$BW$192,MATCH($C77,Output!$C$5:$C$192,0),35))/$AP77</f>
        <v>4.2883955555555554E-2</v>
      </c>
      <c r="I77" s="51">
        <v>0.09</v>
      </c>
      <c r="J77" s="5">
        <f t="shared" si="12"/>
        <v>32.893927435964443</v>
      </c>
      <c r="K77" s="51">
        <v>47.62</v>
      </c>
      <c r="L77" s="5">
        <f>(((INDEX(Output!$C$5:$BW$192,MATCH($C77,Output!$C$5:$C$192,0),13))*3.4121416)+((INDEX(Output!$C$5:$BW$192,MATCH($C77,Output!$C$5:$C$192,0),28))*99.976))/$AP77</f>
        <v>1.3404115573333333</v>
      </c>
      <c r="M77" s="51">
        <v>5.870171</v>
      </c>
      <c r="N77" s="5">
        <f>(((INDEX(Output!$C$5:$BW$192,MATCH($C77,Output!$C$5:$C$192,0),14))*3.4121416)+((INDEX(Output!$C$5:$BW$192,MATCH($C77,Output!$C$5:$C$192,0),29))*99.976))/$AP77</f>
        <v>7.3121132932835557</v>
      </c>
      <c r="O77" s="51">
        <v>14.743309999999999</v>
      </c>
      <c r="P77" s="5">
        <f>(((INDEX(Output!$C$5:$BW$192,MATCH($C77,Output!$C$5:$C$192,0),19))*3.4121416)+((INDEX(Output!$C$5:$BW$192,MATCH($C77,Output!$C$5:$C$192,0),34))*99.976))/$AP77</f>
        <v>8.5441997123591111</v>
      </c>
      <c r="Q77" s="51">
        <v>7.7319899999999997</v>
      </c>
      <c r="R77" s="5">
        <f>(((INDEX(Output!$C$5:$BW$192,MATCH($C77,Output!$C$5:$C$192,0),36))+(INDEX(Output!$C$5:$BW$192,MATCH($C77,Output!$C$5:$C$192,0),37)))*99.976)/$AP77</f>
        <v>0</v>
      </c>
      <c r="S77" s="51">
        <v>0</v>
      </c>
      <c r="T77" s="5">
        <f>(((INDEX(Output!$C$5:$BW$192,MATCH($C77,Output!$C$5:$C$192,0),21))+(INDEX(Output!$C$5:$BW$192,MATCH($C77,Output!$C$5:$C$192,0),22))+(INDEX(Output!$C$5:$BW$192,MATCH($C77,Output!$C$5:$C$192,0),23))+(INDEX(Output!$C$5:$BW$192,MATCH($C77,Output!$C$5:$C$192,0),24)))*3.4121416)/$AP77</f>
        <v>12.407744898428444</v>
      </c>
      <c r="U77" s="51">
        <v>11.365600000000001</v>
      </c>
      <c r="V77" s="5">
        <f>(((INDEX(Output!$C$5:$BW$192,MATCH($C77,Output!$C$5:$C$192,0),15))*3.4121416)+((INDEX(Output!$C$5:$BW$192,MATCH($C77,Output!$C$5:$C$192,0),30))*99.976))/$AP77</f>
        <v>12.750248089699555</v>
      </c>
      <c r="W77" s="51">
        <v>14.627700000000001</v>
      </c>
      <c r="X77" s="5">
        <f>(((INDEX(Output!$C$5:$BW$192,MATCH($C77,Output!$C$5:C$192,0),17))*3.4121416)+((INDEX(Output!$C$5:$BW$192,MATCH($C77,Output!$C$5:C$192,0),32))*99.976))/$AP77</f>
        <v>0</v>
      </c>
      <c r="Y77" s="51">
        <v>0</v>
      </c>
      <c r="Z77" s="5">
        <f>(((INDEX(Output!$C$5:$BW$192,MATCH($C77,Output!$C$5:C$192,0),16))*3.4121416)+((INDEX(Output!$C$5:$BW$192,MATCH($C77,Output!$C$5:C$192,0),31))*99.976))/$AP77</f>
        <v>0</v>
      </c>
      <c r="AA77" s="51">
        <v>0</v>
      </c>
      <c r="AB77" s="5">
        <f>(((INDEX(Output!$C$5:$BW$192,MATCH($C77,Output!$C$5:C$192,0),18))*3.4121416)+((INDEX(Output!$C$5:$BW$192,MATCH($C77,Output!$C$5:C$192,0),33))*99.976))/$AP77</f>
        <v>2.9469547832888896</v>
      </c>
      <c r="AC77" s="51">
        <v>3.3281770000000002</v>
      </c>
      <c r="AD77" s="7">
        <f>INDEX(Output!$C$5:$CA$192,MATCH($C77,Output!$C$5:$C$192,0),74)+INDEX(Output!$C$5:$CA$192,MATCH($C77,Output!$C$5:$C$192,0),77)</f>
        <v>0</v>
      </c>
      <c r="AE77" s="51">
        <v>0</v>
      </c>
      <c r="AF77" s="7">
        <f>INDEX(Output!$C$5:$CA$192,MATCH($C77,Output!$C$5:$C$192,0),72)+INDEX(Output!$C$5:$CA$192,MATCH($C77,Output!$C$5:$C$192,0),75)</f>
        <v>0</v>
      </c>
      <c r="AG77" s="51">
        <v>0</v>
      </c>
      <c r="AH77" s="29">
        <f>IF($D$73=0,"",(D77-$D$73)/$D$73)</f>
        <v>-0.20081235057282265</v>
      </c>
      <c r="AI77" s="104">
        <f>IF($E$73=0,"",(E77-$E$73)/$E$73)</f>
        <v>-0.26518051101686152</v>
      </c>
      <c r="AJ77" s="29">
        <f>IF($J$73=0,"",(J77-$J$73)/$J$73)</f>
        <v>-0.19470250658395849</v>
      </c>
      <c r="AK77" s="104">
        <f>IF($K$73=0,"",(K77-$K$73)/$K$73)</f>
        <v>-2.722513089005289E-3</v>
      </c>
      <c r="AL77" s="5" t="str">
        <f t="shared" si="18"/>
        <v>No</v>
      </c>
      <c r="AM77" s="5" t="str">
        <f t="shared" si="4"/>
        <v>No</v>
      </c>
      <c r="AN77" s="53" t="str">
        <f>IF((AL77=AM77),(IF(AND(AI77&gt;(-0.5%*D$73),AI77&lt;(0.5%*D$73),AE77&lt;=AD77,AG77&lt;=AF77,(COUNTBLANK(D77:AK77)=0)),"Pass","Fail")),IF(COUNTA(D77:AK77)=0,"","Fail"))</f>
        <v>Pass</v>
      </c>
      <c r="AO77" s="57"/>
      <c r="AP77" s="25">
        <f>IF(ISNUMBER(SEARCH("RetlMed",C77)),Lookup!D$2,IF(ISNUMBER(SEARCH("OffSml",C77)),Lookup!A$2,IF(ISNUMBER(SEARCH("OffMed",C77)),Lookup!B$2,IF(ISNUMBER(SEARCH("OffLrg",C77)),Lookup!C$2,IF(ISNUMBER(SEARCH("RetlStrp",C77)),Lookup!E$2)))))</f>
        <v>22500</v>
      </c>
      <c r="AQ77" s="12"/>
    </row>
    <row r="78" spans="1:43" s="3" customFormat="1" ht="26.25" customHeight="1" x14ac:dyDescent="0.25">
      <c r="A78" s="60"/>
      <c r="B78" s="28" t="str">
        <f t="shared" si="19"/>
        <v>CBECC 2022.2.0</v>
      </c>
      <c r="C78" s="41" t="s">
        <v>95</v>
      </c>
      <c r="D78" s="32">
        <f>INDEX(Output!$C$5:$BW$192,MATCH($C78,Output!$C$5:$C$192,0),61)</f>
        <v>211.52799999999999</v>
      </c>
      <c r="E78" s="51">
        <v>216.33</v>
      </c>
      <c r="F78" s="32">
        <f>(INDEX(Output!$C$5:$BW$192,MATCH($C78,Output!$C$5:$C$192,0),20))/$AP78</f>
        <v>6.5343999999999998</v>
      </c>
      <c r="G78" s="51">
        <v>6.05</v>
      </c>
      <c r="H78" s="32">
        <f>(INDEX(Output!$C$5:$BW$192,MATCH($C78,Output!$C$5:$C$192,0),35))/$AP78</f>
        <v>5.6224888888888887E-2</v>
      </c>
      <c r="I78" s="51">
        <v>0.12</v>
      </c>
      <c r="J78" s="32">
        <f t="shared" si="12"/>
        <v>27.917480449379557</v>
      </c>
      <c r="K78" s="51">
        <v>32.619999999999997</v>
      </c>
      <c r="L78" s="32">
        <f>(((INDEX(Output!$C$5:$BW$192,MATCH($C78,Output!$C$5:$C$192,0),13))*3.4121416)+((INDEX(Output!$C$5:$BW$192,MATCH($C78,Output!$C$5:$C$192,0),28))*99.976))/$AP78</f>
        <v>2.2934361098666667</v>
      </c>
      <c r="M78" s="51">
        <v>8.1318999999999999</v>
      </c>
      <c r="N78" s="32">
        <f>(((INDEX(Output!$C$5:$BW$192,MATCH($C78,Output!$C$5:$C$192,0),14))*3.4121416)+((INDEX(Output!$C$5:$BW$192,MATCH($C78,Output!$C$5:$C$192,0),29))*99.976))/$AP78</f>
        <v>3.9619058545920001</v>
      </c>
      <c r="O78" s="51">
        <v>2.7978999999999998</v>
      </c>
      <c r="P78" s="32">
        <f>(((INDEX(Output!$C$5:$BW$192,MATCH($C78,Output!$C$5:$C$192,0),19))*3.4121416)+((INDEX(Output!$C$5:$BW$192,MATCH($C78,Output!$C$5:$C$192,0),34))*99.976))/$AP78</f>
        <v>8.5311274187626669</v>
      </c>
      <c r="Q78" s="51">
        <v>7.859</v>
      </c>
      <c r="R78" s="32">
        <f>(((INDEX(Output!$C$5:$BW$192,MATCH($C78,Output!$C$5:$C$192,0),36))+(INDEX(Output!$C$5:$BW$192,MATCH($C78,Output!$C$5:$C$192,0),37)))*99.976)/$AP78</f>
        <v>0</v>
      </c>
      <c r="S78" s="51">
        <v>0</v>
      </c>
      <c r="T78" s="32">
        <f>(((INDEX(Output!$C$5:$BW$192,MATCH($C78,Output!$C$5:$C$192,0),21))+(INDEX(Output!$C$5:$BW$192,MATCH($C78,Output!$C$5:$C$192,0),22))+(INDEX(Output!$C$5:$BW$192,MATCH($C78,Output!$C$5:$C$192,0),23))+(INDEX(Output!$C$5:$BW$192,MATCH($C78,Output!$C$5:$C$192,0),24)))*3.4121416)/$AP78</f>
        <v>12.407744898428444</v>
      </c>
      <c r="U78" s="51">
        <v>11.365629999999999</v>
      </c>
      <c r="V78" s="32">
        <f>(((INDEX(Output!$C$5:$BW$192,MATCH($C78,Output!$C$5:$C$192,0),15))*3.4121416)+((INDEX(Output!$C$5:$BW$192,MATCH($C78,Output!$C$5:$C$192,0),30))*99.976))/$AP78</f>
        <v>9.8033254579804439</v>
      </c>
      <c r="W78" s="51">
        <v>9.99</v>
      </c>
      <c r="X78" s="32">
        <f>(((INDEX(Output!$C$5:$BW$192,MATCH($C78,Output!$C$5:C$192,0),17))*3.4121416)+((INDEX(Output!$C$5:$BW$192,MATCH($C78,Output!$C$5:C$192,0),32))*99.976))/$AP78</f>
        <v>0</v>
      </c>
      <c r="Y78" s="51">
        <v>0</v>
      </c>
      <c r="Z78" s="32">
        <f>(((INDEX(Output!$C$5:$BW$192,MATCH($C78,Output!$C$5:C$192,0),16))*3.4121416)+((INDEX(Output!$C$5:$BW$192,MATCH($C78,Output!$C$5:C$192,0),31))*99.976))/$AP78</f>
        <v>0</v>
      </c>
      <c r="AA78" s="51">
        <v>0</v>
      </c>
      <c r="AB78" s="32">
        <f>(((INDEX(Output!$C$5:$BW$192,MATCH($C78,Output!$C$5:C$192,0),18))*3.4121416)+((INDEX(Output!$C$5:$BW$192,MATCH($C78,Output!$C$5:C$192,0),33))*99.976))/$AP78</f>
        <v>3.3276856081777777</v>
      </c>
      <c r="AC78" s="51">
        <v>3.8391890000000002</v>
      </c>
      <c r="AD78" s="33">
        <f>INDEX(Output!$C$5:$CA$192,MATCH($C78,Output!$C$5:$C$192,0),74)+INDEX(Output!$C$5:$CA$192,MATCH($C78,Output!$C$5:$C$192,0),77)</f>
        <v>0</v>
      </c>
      <c r="AE78" s="51">
        <v>0</v>
      </c>
      <c r="AF78" s="33">
        <f>INDEX(Output!$C$5:$CA$192,MATCH($C78,Output!$C$5:$C$192,0),72)+INDEX(Output!$C$5:$CA$192,MATCH($C78,Output!$C$5:$C$192,0),75)</f>
        <v>0</v>
      </c>
      <c r="AG78" s="51">
        <v>0</v>
      </c>
      <c r="AH78" s="34"/>
      <c r="AI78" s="32"/>
      <c r="AJ78" s="34"/>
      <c r="AK78" s="71"/>
      <c r="AL78" s="32"/>
      <c r="AM78" s="32"/>
      <c r="AN78" s="54"/>
      <c r="AO78" s="56"/>
      <c r="AP78" s="25">
        <f>IF(ISNUMBER(SEARCH("RetlMed",C78)),Lookup!D$2,IF(ISNUMBER(SEARCH("OffSml",C78)),Lookup!A$2,IF(ISNUMBER(SEARCH("OffMed",C78)),Lookup!B$2,IF(ISNUMBER(SEARCH("OffLrg",C78)),Lookup!C$2,IF(ISNUMBER(SEARCH("RetlStrp",C78)),Lookup!E$2)))))</f>
        <v>22500</v>
      </c>
    </row>
    <row r="79" spans="1:43" s="2" customFormat="1" ht="25.5" customHeight="1" x14ac:dyDescent="0.3">
      <c r="A79" s="59"/>
      <c r="B79" s="28" t="str">
        <f t="shared" si="19"/>
        <v>CBECC 2022.2.0</v>
      </c>
      <c r="C79" s="43" t="s">
        <v>96</v>
      </c>
      <c r="D79" s="5">
        <f>INDEX(Output!$C$5:$BW$192,MATCH($C79,Output!$C$5:$C$192,0),61)</f>
        <v>208.41800000000001</v>
      </c>
      <c r="E79" s="51">
        <v>212.54</v>
      </c>
      <c r="F79" s="5">
        <f>(INDEX(Output!$C$5:$BW$192,MATCH($C79,Output!$C$5:$C$192,0),20))/$AP79</f>
        <v>6.4648888888888889</v>
      </c>
      <c r="G79" s="51">
        <v>5.96</v>
      </c>
      <c r="H79" s="5">
        <f>(INDEX(Output!$C$5:$BW$192,MATCH($C79,Output!$C$5:$C$192,0),35))/$AP79</f>
        <v>5.6224888888888887E-2</v>
      </c>
      <c r="I79" s="51">
        <v>0.12</v>
      </c>
      <c r="J79" s="5">
        <f t="shared" si="12"/>
        <v>27.680298695495107</v>
      </c>
      <c r="K79" s="51">
        <v>32.32</v>
      </c>
      <c r="L79" s="5">
        <f>(((INDEX(Output!$C$5:$BW$192,MATCH($C79,Output!$C$5:$C$192,0),13))*3.4121416)+((INDEX(Output!$C$5:$BW$192,MATCH($C79,Output!$C$5:$C$192,0),28))*99.976))/$AP79</f>
        <v>2.2934361098666667</v>
      </c>
      <c r="M79" s="51">
        <v>8.1318999999999999</v>
      </c>
      <c r="N79" s="5">
        <f>(((INDEX(Output!$C$5:$BW$192,MATCH($C79,Output!$C$5:$C$192,0),14))*3.4121416)+((INDEX(Output!$C$5:$BW$192,MATCH($C79,Output!$C$5:$C$192,0),29))*99.976))/$AP79</f>
        <v>3.7247241007075553</v>
      </c>
      <c r="O79" s="51">
        <v>2.5137999999999998</v>
      </c>
      <c r="P79" s="5">
        <f>(((INDEX(Output!$C$5:$BW$192,MATCH($C79,Output!$C$5:$C$192,0),19))*3.4121416)+((INDEX(Output!$C$5:$BW$192,MATCH($C79,Output!$C$5:$C$192,0),34))*99.976))/$AP79</f>
        <v>8.5311274187626669</v>
      </c>
      <c r="Q79" s="51">
        <v>7.859</v>
      </c>
      <c r="R79" s="5">
        <f>(((INDEX(Output!$C$5:$BW$192,MATCH($C79,Output!$C$5:$C$192,0),36))+(INDEX(Output!$C$5:$BW$192,MATCH($C79,Output!$C$5:$C$192,0),37)))*99.976)/$AP79</f>
        <v>0</v>
      </c>
      <c r="S79" s="51">
        <v>0</v>
      </c>
      <c r="T79" s="5">
        <f>(((INDEX(Output!$C$5:$BW$192,MATCH($C79,Output!$C$5:$C$192,0),21))+(INDEX(Output!$C$5:$BW$192,MATCH($C79,Output!$C$5:$C$192,0),22))+(INDEX(Output!$C$5:$BW$192,MATCH($C79,Output!$C$5:$C$192,0),23))+(INDEX(Output!$C$5:$BW$192,MATCH($C79,Output!$C$5:$C$192,0),24)))*3.4121416)/$AP79</f>
        <v>12.407744898428444</v>
      </c>
      <c r="U79" s="51">
        <v>11.365600000000001</v>
      </c>
      <c r="V79" s="5">
        <f>(((INDEX(Output!$C$5:$BW$192,MATCH($C79,Output!$C$5:$C$192,0),15))*3.4121416)+((INDEX(Output!$C$5:$BW$192,MATCH($C79,Output!$C$5:$C$192,0),30))*99.976))/$AP79</f>
        <v>9.8033254579804439</v>
      </c>
      <c r="W79" s="51">
        <v>9.9700000000000006</v>
      </c>
      <c r="X79" s="5">
        <f>(((INDEX(Output!$C$5:$BW$192,MATCH($C79,Output!$C$5:C$192,0),17))*3.4121416)+((INDEX(Output!$C$5:$BW$192,MATCH($C79,Output!$C$5:C$192,0),32))*99.976))/$AP79</f>
        <v>0</v>
      </c>
      <c r="Y79" s="51">
        <v>0</v>
      </c>
      <c r="Z79" s="5">
        <f>(((INDEX(Output!$C$5:$BW$192,MATCH($C79,Output!$C$5:C$192,0),16))*3.4121416)+((INDEX(Output!$C$5:$BW$192,MATCH($C79,Output!$C$5:C$192,0),31))*99.976))/$AP79</f>
        <v>0</v>
      </c>
      <c r="AA79" s="51">
        <v>0</v>
      </c>
      <c r="AB79" s="5">
        <f>(((INDEX(Output!$C$5:$BW$192,MATCH($C79,Output!$C$5:C$192,0),18))*3.4121416)+((INDEX(Output!$C$5:$BW$192,MATCH($C79,Output!$C$5:C$192,0),33))*99.976))/$AP79</f>
        <v>3.3276856081777777</v>
      </c>
      <c r="AC79" s="51">
        <v>3.8391000000000002</v>
      </c>
      <c r="AD79" s="7">
        <f>INDEX(Output!$C$5:$CA$192,MATCH($C79,Output!$C$5:$C$192,0),74)+INDEX(Output!$C$5:$CA$192,MATCH($C79,Output!$C$5:$C$192,0),77)</f>
        <v>0</v>
      </c>
      <c r="AE79" s="51">
        <v>0</v>
      </c>
      <c r="AF79" s="7">
        <f>INDEX(Output!$C$5:$CA$192,MATCH($C79,Output!$C$5:$C$192,0),72)+INDEX(Output!$C$5:$CA$192,MATCH($C79,Output!$C$5:$C$192,0),75)</f>
        <v>0</v>
      </c>
      <c r="AG79" s="51">
        <v>0</v>
      </c>
      <c r="AH79" s="29">
        <f>IF($D$78=0,"",(D79-$D$78)/$D$78)</f>
        <v>-1.4702545289512431E-2</v>
      </c>
      <c r="AI79" s="104">
        <f>IF($E$78=0,"",(E79-$E$78)/$E$78)</f>
        <v>-1.7519530347154904E-2</v>
      </c>
      <c r="AJ79" s="29">
        <f>IF($J$78=0,"",(J79-$J$78)/$J$78)</f>
        <v>-8.4958151690841706E-3</v>
      </c>
      <c r="AK79" s="104">
        <f>IF($K$78=0,"",(K79-$K$78)/$K$78)</f>
        <v>-9.196811771918981E-3</v>
      </c>
      <c r="AL79" s="5" t="str">
        <f t="shared" si="18"/>
        <v>No</v>
      </c>
      <c r="AM79" s="5" t="str">
        <f t="shared" si="4"/>
        <v>No</v>
      </c>
      <c r="AN79" s="53" t="str">
        <f>IF((AL79=AM79),(IF(AND(AI79&gt;(-0.5%*D$78),AI79&lt;(0.5%*D$78),AE79&lt;=AD79,AG79&lt;=AF79,(COUNTBLANK(D79:AK79)=0)),"Pass","Fail")),IF(COUNTA(D79:AK79)=0,"","Fail"))</f>
        <v>Pass</v>
      </c>
      <c r="AO79" s="57"/>
      <c r="AP79" s="25">
        <f>IF(ISNUMBER(SEARCH("RetlMed",C79)),Lookup!D$2,IF(ISNUMBER(SEARCH("OffSml",C79)),Lookup!A$2,IF(ISNUMBER(SEARCH("OffMed",C79)),Lookup!B$2,IF(ISNUMBER(SEARCH("OffLrg",C79)),Lookup!C$2,IF(ISNUMBER(SEARCH("RetlStrp",C79)),Lookup!E$2)))))</f>
        <v>22500</v>
      </c>
      <c r="AQ79" s="12"/>
    </row>
    <row r="80" spans="1:43" s="2" customFormat="1" ht="25.5" customHeight="1" x14ac:dyDescent="0.3">
      <c r="A80" s="59"/>
      <c r="B80" s="28" t="str">
        <f t="shared" si="19"/>
        <v>CBECC 2022.2.0</v>
      </c>
      <c r="C80" s="43" t="s">
        <v>97</v>
      </c>
      <c r="D80" s="5">
        <f>INDEX(Output!$C$5:$BW$192,MATCH($C80,Output!$C$5:$C$192,0),61)</f>
        <v>211.36699999999999</v>
      </c>
      <c r="E80" s="51">
        <v>214.14</v>
      </c>
      <c r="F80" s="5">
        <f>(INDEX(Output!$C$5:$BW$192,MATCH($C80,Output!$C$5:$C$192,0),20))/$AP80</f>
        <v>6.5343999999999998</v>
      </c>
      <c r="G80" s="51">
        <v>6.05</v>
      </c>
      <c r="H80" s="5">
        <f>(INDEX(Output!$C$5:$BW$192,MATCH($C80,Output!$C$5:$C$192,0),35))/$AP80</f>
        <v>5.564977777777777E-2</v>
      </c>
      <c r="I80" s="51">
        <v>0.11</v>
      </c>
      <c r="J80" s="5">
        <f t="shared" si="12"/>
        <v>27.859987584312886</v>
      </c>
      <c r="K80" s="51">
        <v>31.83</v>
      </c>
      <c r="L80" s="5">
        <f>(((INDEX(Output!$C$5:$BW$192,MATCH($C80,Output!$C$5:$C$192,0),13))*3.4121416)+((INDEX(Output!$C$5:$BW$192,MATCH($C80,Output!$C$5:$C$192,0),28))*99.976))/$AP80</f>
        <v>2.2359432448000001</v>
      </c>
      <c r="M80" s="51">
        <v>7.348166</v>
      </c>
      <c r="N80" s="5">
        <f>(((INDEX(Output!$C$5:$BW$192,MATCH($C80,Output!$C$5:$C$192,0),14))*3.4121416)+((INDEX(Output!$C$5:$BW$192,MATCH($C80,Output!$C$5:$C$192,0),29))*99.976))/$AP80</f>
        <v>3.9619058545920001</v>
      </c>
      <c r="O80" s="51">
        <v>2.7979799999999999</v>
      </c>
      <c r="P80" s="5">
        <f>(((INDEX(Output!$C$5:$BW$192,MATCH($C80,Output!$C$5:$C$192,0),19))*3.4121416)+((INDEX(Output!$C$5:$BW$192,MATCH($C80,Output!$C$5:$C$192,0),34))*99.976))/$AP80</f>
        <v>8.5311274187626669</v>
      </c>
      <c r="Q80" s="51">
        <v>7.8594999999999997</v>
      </c>
      <c r="R80" s="5">
        <f>(((INDEX(Output!$C$5:$BW$192,MATCH($C80,Output!$C$5:$C$192,0),36))+(INDEX(Output!$C$5:$BW$192,MATCH($C80,Output!$C$5:$C$192,0),37)))*99.976)/$AP80</f>
        <v>0</v>
      </c>
      <c r="S80" s="51">
        <v>0</v>
      </c>
      <c r="T80" s="5">
        <f>(((INDEX(Output!$C$5:$BW$192,MATCH($C80,Output!$C$5:$C$192,0),21))+(INDEX(Output!$C$5:$BW$192,MATCH($C80,Output!$C$5:$C$192,0),22))+(INDEX(Output!$C$5:$BW$192,MATCH($C80,Output!$C$5:$C$192,0),23))+(INDEX(Output!$C$5:$BW$192,MATCH($C80,Output!$C$5:$C$192,0),24)))*3.4121416)/$AP80</f>
        <v>12.407744898428444</v>
      </c>
      <c r="U80" s="51">
        <v>11.365</v>
      </c>
      <c r="V80" s="5">
        <f>(((INDEX(Output!$C$5:$BW$192,MATCH($C80,Output!$C$5:$C$192,0),15))*3.4121416)+((INDEX(Output!$C$5:$BW$192,MATCH($C80,Output!$C$5:$C$192,0),30))*99.976))/$AP80</f>
        <v>9.8033254579804439</v>
      </c>
      <c r="W80" s="51">
        <v>9.99</v>
      </c>
      <c r="X80" s="5">
        <f>(((INDEX(Output!$C$5:$BW$192,MATCH($C80,Output!$C$5:C$192,0),17))*3.4121416)+((INDEX(Output!$C$5:$BW$192,MATCH($C80,Output!$C$5:C$192,0),32))*99.976))/$AP80</f>
        <v>0</v>
      </c>
      <c r="Y80" s="51">
        <v>0</v>
      </c>
      <c r="Z80" s="5">
        <f>(((INDEX(Output!$C$5:$BW$192,MATCH($C80,Output!$C$5:C$192,0),16))*3.4121416)+((INDEX(Output!$C$5:$BW$192,MATCH($C80,Output!$C$5:C$192,0),31))*99.976))/$AP80</f>
        <v>0</v>
      </c>
      <c r="AA80" s="51">
        <v>0</v>
      </c>
      <c r="AB80" s="5">
        <f>(((INDEX(Output!$C$5:$BW$192,MATCH($C80,Output!$C$5:C$192,0),18))*3.4121416)+((INDEX(Output!$C$5:$BW$192,MATCH($C80,Output!$C$5:C$192,0),33))*99.976))/$AP80</f>
        <v>3.3276856081777777</v>
      </c>
      <c r="AC80" s="51">
        <v>3.8918900000000001</v>
      </c>
      <c r="AD80" s="7">
        <f>INDEX(Output!$C$5:$CA$192,MATCH($C80,Output!$C$5:$C$192,0),74)+INDEX(Output!$C$5:$CA$192,MATCH($C80,Output!$C$5:$C$192,0),77)</f>
        <v>0</v>
      </c>
      <c r="AE80" s="51">
        <v>0</v>
      </c>
      <c r="AF80" s="7">
        <f>INDEX(Output!$C$5:$CA$192,MATCH($C80,Output!$C$5:$C$192,0),72)+INDEX(Output!$C$5:$CA$192,MATCH($C80,Output!$C$5:$C$192,0),75)</f>
        <v>0</v>
      </c>
      <c r="AG80" s="51">
        <v>0</v>
      </c>
      <c r="AH80" s="29">
        <f>IF($D$78=0,"",(D80-$D$78)/$D$78)</f>
        <v>-7.6112855035740594E-4</v>
      </c>
      <c r="AI80" s="104">
        <f>IF($E$78=0,"",(E80-$E$78)/$E$78)</f>
        <v>-1.012342254888377E-2</v>
      </c>
      <c r="AJ80" s="29">
        <f>IF($J$78=0,"",(J80-$J$78)/$J$78)</f>
        <v>-2.0593858808611917E-3</v>
      </c>
      <c r="AK80" s="104">
        <f>IF($K$78=0,"",(K80-$K$78)/$K$78)</f>
        <v>-2.4218270999386855E-2</v>
      </c>
      <c r="AL80" s="5" t="str">
        <f t="shared" si="18"/>
        <v>No</v>
      </c>
      <c r="AM80" s="5" t="str">
        <f t="shared" si="4"/>
        <v>No</v>
      </c>
      <c r="AN80" s="53" t="str">
        <f>IF((AL80=AM80),(IF(AND(AI80&gt;(-0.5%*D$78),AI80&lt;(0.5%*D$78),AE80&lt;=AD80,AG80&lt;=AF80,(COUNTBLANK(D80:AK80)=0)),"Pass","Fail")),IF(COUNTA(D80:AK80)=0,"","Fail"))</f>
        <v>Pass</v>
      </c>
      <c r="AO80" s="57"/>
      <c r="AP80" s="25">
        <f>IF(ISNUMBER(SEARCH("RetlMed",C80)),Lookup!D$2,IF(ISNUMBER(SEARCH("OffSml",C80)),Lookup!A$2,IF(ISNUMBER(SEARCH("OffMed",C80)),Lookup!B$2,IF(ISNUMBER(SEARCH("OffLrg",C80)),Lookup!C$2,IF(ISNUMBER(SEARCH("RetlStrp",C80)),Lookup!E$2)))))</f>
        <v>22500</v>
      </c>
      <c r="AQ80" s="12"/>
    </row>
    <row r="81" spans="1:43" s="2" customFormat="1" ht="25.5" customHeight="1" x14ac:dyDescent="0.3">
      <c r="A81" s="59"/>
      <c r="B81" s="28" t="str">
        <f t="shared" si="19"/>
        <v>CBECC 2022.2.0</v>
      </c>
      <c r="C81" s="43" t="s">
        <v>98</v>
      </c>
      <c r="D81" s="5">
        <f>INDEX(Output!$C$5:$BW$192,MATCH($C81,Output!$C$5:$C$192,0),61)</f>
        <v>223.77099999999999</v>
      </c>
      <c r="E81" s="51">
        <v>221.15</v>
      </c>
      <c r="F81" s="5">
        <f>(INDEX(Output!$C$5:$BW$192,MATCH($C81,Output!$C$5:$C$192,0),20))/$AP81</f>
        <v>7.1231999999999998</v>
      </c>
      <c r="G81" s="51">
        <v>6.29</v>
      </c>
      <c r="H81" s="5">
        <f>(INDEX(Output!$C$5:$BW$192,MATCH($C81,Output!$C$5:$C$192,0),35))/$AP81</f>
        <v>5.2426666666666663E-2</v>
      </c>
      <c r="I81" s="51">
        <v>0.12</v>
      </c>
      <c r="J81" s="5">
        <f t="shared" si="12"/>
        <v>29.546749585016887</v>
      </c>
      <c r="K81" s="51">
        <v>33.380000000000003</v>
      </c>
      <c r="L81" s="5">
        <f>(((INDEX(Output!$C$5:$BW$192,MATCH($C81,Output!$C$5:$C$192,0),13))*3.4121416)+((INDEX(Output!$C$5:$BW$192,MATCH($C81,Output!$C$5:$C$192,0),28))*99.976))/$AP81</f>
        <v>1.9137317052444442</v>
      </c>
      <c r="M81" s="51">
        <v>8.0795999999999992</v>
      </c>
      <c r="N81" s="5">
        <f>(((INDEX(Output!$C$5:$BW$192,MATCH($C81,Output!$C$5:$C$192,0),14))*3.4121416)+((INDEX(Output!$C$5:$BW$192,MATCH($C81,Output!$C$5:$C$192,0),29))*99.976))/$AP81</f>
        <v>5.9708838382293328</v>
      </c>
      <c r="O81" s="51">
        <v>3.5644</v>
      </c>
      <c r="P81" s="5">
        <f>(((INDEX(Output!$C$5:$BW$192,MATCH($C81,Output!$C$5:$C$192,0),19))*3.4121416)+((INDEX(Output!$C$5:$BW$192,MATCH($C81,Output!$C$5:$C$192,0),34))*99.976))/$AP81</f>
        <v>8.5311274187626669</v>
      </c>
      <c r="Q81" s="51">
        <v>7.8594999999999997</v>
      </c>
      <c r="R81" s="5">
        <f>(((INDEX(Output!$C$5:$BW$192,MATCH($C81,Output!$C$5:$C$192,0),36))+(INDEX(Output!$C$5:$BW$192,MATCH($C81,Output!$C$5:$C$192,0),37)))*99.976)/$AP81</f>
        <v>0</v>
      </c>
      <c r="S81" s="51">
        <v>0</v>
      </c>
      <c r="T81" s="5">
        <f>(((INDEX(Output!$C$5:$BW$192,MATCH($C81,Output!$C$5:$C$192,0),21))+(INDEX(Output!$C$5:$BW$192,MATCH($C81,Output!$C$5:$C$192,0),22))+(INDEX(Output!$C$5:$BW$192,MATCH($C81,Output!$C$5:$C$192,0),23))+(INDEX(Output!$C$5:$BW$192,MATCH($C81,Output!$C$5:$C$192,0),24)))*3.4121416)/$AP81</f>
        <v>12.407744898428444</v>
      </c>
      <c r="U81" s="51">
        <v>11.365600000000001</v>
      </c>
      <c r="V81" s="5">
        <f>(((INDEX(Output!$C$5:$BW$192,MATCH($C81,Output!$C$5:$C$192,0),15))*3.4121416)+((INDEX(Output!$C$5:$BW$192,MATCH($C81,Output!$C$5:$C$192,0),30))*99.976))/$AP81</f>
        <v>9.8033254579804439</v>
      </c>
      <c r="W81" s="51">
        <v>10.03412</v>
      </c>
      <c r="X81" s="5">
        <f>(((INDEX(Output!$C$5:$BW$192,MATCH($C81,Output!$C$5:C$192,0),17))*3.4121416)+((INDEX(Output!$C$5:$BW$192,MATCH($C81,Output!$C$5:C$192,0),32))*99.976))/$AP81</f>
        <v>0</v>
      </c>
      <c r="Y81" s="51">
        <v>0</v>
      </c>
      <c r="Z81" s="5">
        <f>(((INDEX(Output!$C$5:$BW$192,MATCH($C81,Output!$C$5:C$192,0),16))*3.4121416)+((INDEX(Output!$C$5:$BW$192,MATCH($C81,Output!$C$5:C$192,0),31))*99.976))/$AP81</f>
        <v>0</v>
      </c>
      <c r="AA81" s="51">
        <v>0</v>
      </c>
      <c r="AB81" s="5">
        <f>(((INDEX(Output!$C$5:$BW$192,MATCH($C81,Output!$C$5:C$192,0),18))*3.4121416)+((INDEX(Output!$C$5:$BW$192,MATCH($C81,Output!$C$5:C$192,0),33))*99.976))/$AP81</f>
        <v>3.3276811648</v>
      </c>
      <c r="AC81" s="51">
        <v>3.839</v>
      </c>
      <c r="AD81" s="7">
        <f>INDEX(Output!$C$5:$CA$192,MATCH($C81,Output!$C$5:$C$192,0),74)+INDEX(Output!$C$5:$CA$192,MATCH($C81,Output!$C$5:$C$192,0),77)</f>
        <v>0</v>
      </c>
      <c r="AE81" s="51">
        <v>0</v>
      </c>
      <c r="AF81" s="7">
        <f>INDEX(Output!$C$5:$CA$192,MATCH($C81,Output!$C$5:$C$192,0),72)+INDEX(Output!$C$5:$CA$192,MATCH($C81,Output!$C$5:$C$192,0),75)</f>
        <v>0</v>
      </c>
      <c r="AG81" s="51">
        <v>0</v>
      </c>
      <c r="AH81" s="29">
        <f>IF($D$78=0,"",(D81-$D$78)/$D$78)</f>
        <v>5.7878862372830055E-2</v>
      </c>
      <c r="AI81" s="104">
        <f>IF($E$78=0,"",(E81-$E$78)/$E$78)</f>
        <v>2.2280774742291835E-2</v>
      </c>
      <c r="AJ81" s="29">
        <f>IF($J$78=0,"",(J81-$J$78)/$J$78)</f>
        <v>5.8360178261485589E-2</v>
      </c>
      <c r="AK81" s="104">
        <f>IF($K$78=0,"",(K81-$K$78)/$K$78)</f>
        <v>2.3298589822195129E-2</v>
      </c>
      <c r="AL81" s="5" t="str">
        <f t="shared" si="18"/>
        <v>Yes</v>
      </c>
      <c r="AM81" s="5" t="str">
        <f t="shared" si="4"/>
        <v>Yes</v>
      </c>
      <c r="AN81" s="53" t="str">
        <f>IF((AL81=AM81),(IF(AND(AI81&gt;(-0.5%*D$78),AI81&lt;(0.5%*D$78),AE81&lt;=AD81,AG81&lt;=AF81,(COUNTBLANK(D81:AK81)=0)),"Pass","Fail")),IF(COUNTA(D81:AK81)=0,"","Fail"))</f>
        <v>Pass</v>
      </c>
      <c r="AO81" s="57"/>
      <c r="AP81" s="25">
        <f>IF(ISNUMBER(SEARCH("RetlMed",C81)),Lookup!D$2,IF(ISNUMBER(SEARCH("OffSml",C81)),Lookup!A$2,IF(ISNUMBER(SEARCH("OffMed",C81)),Lookup!B$2,IF(ISNUMBER(SEARCH("OffLrg",C81)),Lookup!C$2,IF(ISNUMBER(SEARCH("RetlStrp",C81)),Lookup!E$2)))))</f>
        <v>22500</v>
      </c>
      <c r="AQ81" s="12"/>
    </row>
    <row r="82" spans="1:43" s="2" customFormat="1" ht="25.5" customHeight="1" x14ac:dyDescent="0.3">
      <c r="A82" s="59"/>
      <c r="B82" s="28" t="str">
        <f t="shared" si="19"/>
        <v>CBECC 2022.2.0</v>
      </c>
      <c r="C82" s="43" t="s">
        <v>99</v>
      </c>
      <c r="D82" s="5">
        <f>INDEX(Output!$C$5:$BW$192,MATCH($C82,Output!$C$5:$C$192,0),61)</f>
        <v>190.69499999999999</v>
      </c>
      <c r="E82" s="51">
        <v>214.55</v>
      </c>
      <c r="F82" s="5">
        <f>(INDEX(Output!$C$5:$BW$192,MATCH($C82,Output!$C$5:$C$192,0),20))/$AP82</f>
        <v>5.916088888888889</v>
      </c>
      <c r="G82" s="51">
        <v>5.95</v>
      </c>
      <c r="H82" s="5">
        <f>(INDEX(Output!$C$5:$BW$192,MATCH($C82,Output!$C$5:$C$192,0),35))/$AP82</f>
        <v>5.6225333333333329E-2</v>
      </c>
      <c r="I82" s="51">
        <v>0.12</v>
      </c>
      <c r="J82" s="5">
        <f t="shared" si="12"/>
        <v>25.807671437187555</v>
      </c>
      <c r="K82" s="51">
        <v>32.369999999999997</v>
      </c>
      <c r="L82" s="5">
        <f>(((INDEX(Output!$C$5:$BW$192,MATCH($C82,Output!$C$5:$C$192,0),13))*3.4121416)+((INDEX(Output!$C$5:$BW$192,MATCH($C82,Output!$C$5:$C$192,0),28))*99.976))/$AP82</f>
        <v>2.2934983171555552</v>
      </c>
      <c r="M82" s="51">
        <v>8.2260000000000009</v>
      </c>
      <c r="N82" s="5">
        <f>(((INDEX(Output!$C$5:$BW$192,MATCH($C82,Output!$C$5:$C$192,0),14))*3.4121416)+((INDEX(Output!$C$5:$BW$192,MATCH($C82,Output!$C$5:$C$192,0),29))*99.976))/$AP82</f>
        <v>1.852034635111111</v>
      </c>
      <c r="O82" s="51">
        <v>2.4784999999999999</v>
      </c>
      <c r="P82" s="5">
        <f>(((INDEX(Output!$C$5:$BW$192,MATCH($C82,Output!$C$5:$C$192,0),19))*3.4121416)+((INDEX(Output!$C$5:$BW$192,MATCH($C82,Output!$C$5:$C$192,0),34))*99.976))/$AP82</f>
        <v>8.5311274187626669</v>
      </c>
      <c r="Q82" s="51">
        <v>7.5949999999999998</v>
      </c>
      <c r="R82" s="5">
        <f>(((INDEX(Output!$C$5:$BW$192,MATCH($C82,Output!$C$5:$C$192,0),36))+(INDEX(Output!$C$5:$BW$192,MATCH($C82,Output!$C$5:$C$192,0),37)))*99.976)/$AP82</f>
        <v>0</v>
      </c>
      <c r="S82" s="51">
        <v>0</v>
      </c>
      <c r="T82" s="5">
        <f>(((INDEX(Output!$C$5:$BW$192,MATCH($C82,Output!$C$5:$C$192,0),21))+(INDEX(Output!$C$5:$BW$192,MATCH($C82,Output!$C$5:$C$192,0),22))+(INDEX(Output!$C$5:$BW$192,MATCH($C82,Output!$C$5:$C$192,0),23))+(INDEX(Output!$C$5:$BW$192,MATCH($C82,Output!$C$5:$C$192,0),24)))*3.4121416)/$AP82</f>
        <v>12.407744898428444</v>
      </c>
      <c r="U82" s="51">
        <v>11.365600000000001</v>
      </c>
      <c r="V82" s="5">
        <f>(((INDEX(Output!$C$5:$BW$192,MATCH($C82,Output!$C$5:$C$192,0),15))*3.4121416)+((INDEX(Output!$C$5:$BW$192,MATCH($C82,Output!$C$5:$C$192,0),30))*99.976))/$AP82</f>
        <v>9.8033254579804439</v>
      </c>
      <c r="W82" s="51">
        <v>9.9700000000000006</v>
      </c>
      <c r="X82" s="5">
        <f>(((INDEX(Output!$C$5:$BW$192,MATCH($C82,Output!$C$5:C$192,0),17))*3.4121416)+((INDEX(Output!$C$5:$BW$192,MATCH($C82,Output!$C$5:C$192,0),32))*99.976))/$AP82</f>
        <v>0</v>
      </c>
      <c r="Y82" s="51">
        <v>0</v>
      </c>
      <c r="Z82" s="5">
        <f>(((INDEX(Output!$C$5:$BW$192,MATCH($C82,Output!$C$5:C$192,0),16))*3.4121416)+((INDEX(Output!$C$5:$BW$192,MATCH($C82,Output!$C$5:C$192,0),31))*99.976))/$AP82</f>
        <v>0</v>
      </c>
      <c r="AA82" s="51">
        <v>0</v>
      </c>
      <c r="AB82" s="5">
        <f>(((INDEX(Output!$C$5:$BW$192,MATCH($C82,Output!$C$5:C$192,0),18))*3.4121416)+((INDEX(Output!$C$5:$BW$192,MATCH($C82,Output!$C$5:C$192,0),33))*99.976))/$AP82</f>
        <v>3.3276856081777777</v>
      </c>
      <c r="AC82" s="51">
        <v>3.839</v>
      </c>
      <c r="AD82" s="7">
        <f>INDEX(Output!$C$5:$CA$192,MATCH($C82,Output!$C$5:$C$192,0),74)+INDEX(Output!$C$5:$CA$192,MATCH($C82,Output!$C$5:$C$192,0),77)</f>
        <v>0</v>
      </c>
      <c r="AE82" s="51">
        <v>0</v>
      </c>
      <c r="AF82" s="7">
        <f>INDEX(Output!$C$5:$CA$192,MATCH($C82,Output!$C$5:$C$192,0),72)+INDEX(Output!$C$5:$CA$192,MATCH($C82,Output!$C$5:$C$192,0),75)</f>
        <v>0</v>
      </c>
      <c r="AG82" s="51">
        <v>0</v>
      </c>
      <c r="AH82" s="29">
        <f>IF($D$78=0,"",(D82-$D$78)/$D$78)</f>
        <v>-9.8488143413637902E-2</v>
      </c>
      <c r="AI82" s="104">
        <f>IF($E$78=0,"",(E82-$E$78)/$E$78)</f>
        <v>-8.2281699255766696E-3</v>
      </c>
      <c r="AJ82" s="29">
        <f>IF($J$78=0,"",(J82-$J$78)/$J$78)</f>
        <v>-7.5573045211495479E-2</v>
      </c>
      <c r="AK82" s="104">
        <f>IF($K$78=0,"",(K82-$K$78)/$K$78)</f>
        <v>-7.6640098099325571E-3</v>
      </c>
      <c r="AL82" s="5" t="str">
        <f t="shared" si="18"/>
        <v>No</v>
      </c>
      <c r="AM82" s="5" t="str">
        <f t="shared" si="4"/>
        <v>No</v>
      </c>
      <c r="AN82" s="53" t="str">
        <f>IF((AL82=AM82),(IF(AND(AI82&gt;(-0.5%*D$78),AI82&lt;(0.5%*D$78),AE82&lt;=AD82,AG82&lt;=AF82,(COUNTBLANK(D82:AK82)=0)),"Pass","Fail")),IF(COUNTA(D82:AK82)=0,"","Fail"))</f>
        <v>Pass</v>
      </c>
      <c r="AO82" s="57"/>
      <c r="AP82" s="25">
        <f>IF(ISNUMBER(SEARCH("RetlMed",C82)),Lookup!D$2,IF(ISNUMBER(SEARCH("OffSml",C82)),Lookup!A$2,IF(ISNUMBER(SEARCH("OffMed",C82)),Lookup!B$2,IF(ISNUMBER(SEARCH("OffLrg",C82)),Lookup!C$2,IF(ISNUMBER(SEARCH("RetlStrp",C82)),Lookup!E$2)))))</f>
        <v>22500</v>
      </c>
      <c r="AQ82" s="12"/>
    </row>
    <row r="83" spans="1:43" s="3" customFormat="1" ht="26.25" customHeight="1" x14ac:dyDescent="0.25">
      <c r="A83" s="60"/>
      <c r="B83" s="28" t="str">
        <f t="shared" si="19"/>
        <v>CBECC 2022.2.0</v>
      </c>
      <c r="C83" s="41" t="s">
        <v>100</v>
      </c>
      <c r="D83" s="32">
        <f>INDEX(Output!$C$5:$BW$192,MATCH($C83,Output!$C$5:$C$192,0),61)</f>
        <v>296.63299999999998</v>
      </c>
      <c r="E83" s="51">
        <v>244.82</v>
      </c>
      <c r="F83" s="32">
        <f>(INDEX(Output!$C$5:$BW$192,MATCH($C83,Output!$C$5:$C$192,0),20))/$AP83</f>
        <v>9.231066666666667</v>
      </c>
      <c r="G83" s="51">
        <v>7.39</v>
      </c>
      <c r="H83" s="32">
        <f>(INDEX(Output!$C$5:$BW$192,MATCH($C83,Output!$C$5:$C$192,0),35))/$AP83</f>
        <v>2.9476622222222224E-2</v>
      </c>
      <c r="I83" s="51">
        <v>0.03</v>
      </c>
      <c r="J83" s="32">
        <f t="shared" si="12"/>
        <v>34.44470686421689</v>
      </c>
      <c r="K83" s="51">
        <v>28.55</v>
      </c>
      <c r="L83" s="32">
        <f>(((INDEX(Output!$C$5:$BW$192,MATCH($C83,Output!$C$5:$C$192,0),13))*3.4121416)+((INDEX(Output!$C$5:$BW$192,MATCH($C83,Output!$C$5:$C$192,0),28))*99.976))/$AP83</f>
        <v>1.4946848366115555</v>
      </c>
      <c r="M83" s="51">
        <v>3.57822</v>
      </c>
      <c r="N83" s="32">
        <f>(((INDEX(Output!$C$5:$BW$192,MATCH($C83,Output!$C$5:$C$192,0),14))*3.4121416)+((INDEX(Output!$C$5:$BW$192,MATCH($C83,Output!$C$5:$C$192,0),29))*99.976))/$AP83</f>
        <v>14.186168265422221</v>
      </c>
      <c r="O83" s="51">
        <v>10.407999999999999</v>
      </c>
      <c r="P83" s="32">
        <f>(((INDEX(Output!$C$5:$BW$192,MATCH($C83,Output!$C$5:$C$192,0),19))*3.4121416)+((INDEX(Output!$C$5:$BW$192,MATCH($C83,Output!$C$5:$C$192,0),34))*99.976))/$AP83</f>
        <v>8.5441997123591111</v>
      </c>
      <c r="Q83" s="51">
        <v>7.7430000000000003</v>
      </c>
      <c r="R83" s="32">
        <f>(((INDEX(Output!$C$5:$BW$192,MATCH($C83,Output!$C$5:$C$192,0),36))+(INDEX(Output!$C$5:$BW$192,MATCH($C83,Output!$C$5:$C$192,0),37)))*99.976)/$AP83</f>
        <v>0</v>
      </c>
      <c r="S83" s="51">
        <v>0</v>
      </c>
      <c r="T83" s="32">
        <f>(((INDEX(Output!$C$5:$BW$192,MATCH($C83,Output!$C$5:$C$192,0),21))+(INDEX(Output!$C$5:$BW$192,MATCH($C83,Output!$C$5:$C$192,0),22))+(INDEX(Output!$C$5:$BW$192,MATCH($C83,Output!$C$5:$C$192,0),23))+(INDEX(Output!$C$5:$BW$192,MATCH($C83,Output!$C$5:$C$192,0),24)))*3.4121416)/$AP83</f>
        <v>12.407744898428444</v>
      </c>
      <c r="U83" s="51">
        <v>11.365600000000001</v>
      </c>
      <c r="V83" s="32">
        <f>(((INDEX(Output!$C$5:$BW$192,MATCH($C83,Output!$C$5:$C$192,0),15))*3.4121416)+((INDEX(Output!$C$5:$BW$192,MATCH($C83,Output!$C$5:$C$192,0),30))*99.976))/$AP83</f>
        <v>7.2726992665351107</v>
      </c>
      <c r="W83" s="51">
        <v>3.4936600000000002</v>
      </c>
      <c r="X83" s="32">
        <f>(((INDEX(Output!$C$5:$BW$192,MATCH($C83,Output!$C$5:C$192,0),17))*3.4121416)+((INDEX(Output!$C$5:$BW$192,MATCH($C83,Output!$C$5:C$192,0),32))*99.976))/$AP83</f>
        <v>0</v>
      </c>
      <c r="Y83" s="51">
        <v>0</v>
      </c>
      <c r="Z83" s="32">
        <f>(((INDEX(Output!$C$5:$BW$192,MATCH($C83,Output!$C$5:C$192,0),16))*3.4121416)+((INDEX(Output!$C$5:$BW$192,MATCH($C83,Output!$C$5:C$192,0),31))*99.976))/$AP83</f>
        <v>0</v>
      </c>
      <c r="AA83" s="51">
        <v>0</v>
      </c>
      <c r="AB83" s="32">
        <f>(((INDEX(Output!$C$5:$BW$192,MATCH($C83,Output!$C$5:C$192,0),18))*3.4121416)+((INDEX(Output!$C$5:$BW$192,MATCH($C83,Output!$C$5:C$192,0),33))*99.976))/$AP83</f>
        <v>2.9469547832888896</v>
      </c>
      <c r="AC83" s="51">
        <v>3.3281900000000002</v>
      </c>
      <c r="AD83" s="33">
        <f>INDEX(Output!$C$5:$CA$192,MATCH($C83,Output!$C$5:$C$192,0),74)+INDEX(Output!$C$5:$CA$192,MATCH($C83,Output!$C$5:$C$192,0),77)</f>
        <v>0</v>
      </c>
      <c r="AE83" s="51">
        <v>0</v>
      </c>
      <c r="AF83" s="33">
        <f>INDEX(Output!$C$5:$CA$192,MATCH($C83,Output!$C$5:$C$192,0),72)+INDEX(Output!$C$5:$CA$192,MATCH($C83,Output!$C$5:$C$192,0),75)</f>
        <v>0</v>
      </c>
      <c r="AG83" s="51">
        <v>0</v>
      </c>
      <c r="AH83" s="34"/>
      <c r="AI83" s="32"/>
      <c r="AJ83" s="34"/>
      <c r="AK83" s="71"/>
      <c r="AL83" s="32"/>
      <c r="AM83" s="32"/>
      <c r="AN83" s="54"/>
      <c r="AO83" s="56"/>
      <c r="AP83" s="2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</row>
    <row r="84" spans="1:43" s="2" customFormat="1" ht="25.5" customHeight="1" x14ac:dyDescent="0.3">
      <c r="A84" s="59"/>
      <c r="B84" s="28" t="str">
        <f t="shared" si="19"/>
        <v>CBECC 2022.2.0</v>
      </c>
      <c r="C84" s="43" t="s">
        <v>101</v>
      </c>
      <c r="D84" s="5">
        <f>INDEX(Output!$C$5:$BW$192,MATCH($C84,Output!$C$5:$C$192,0),61)</f>
        <v>273.387</v>
      </c>
      <c r="E84" s="51">
        <v>241.4</v>
      </c>
      <c r="F84" s="5">
        <f>(INDEX(Output!$C$5:$BW$192,MATCH($C84,Output!$C$5:$C$192,0),20))/$AP84</f>
        <v>8.56</v>
      </c>
      <c r="G84" s="51">
        <v>7.3</v>
      </c>
      <c r="H84" s="5">
        <f>(INDEX(Output!$C$5:$BW$192,MATCH($C84,Output!$C$5:$C$192,0),35))/$AP84</f>
        <v>2.9476622222222224E-2</v>
      </c>
      <c r="I84" s="51">
        <v>0.03</v>
      </c>
      <c r="J84" s="5">
        <f t="shared" si="12"/>
        <v>32.154902044362665</v>
      </c>
      <c r="K84" s="51">
        <v>28.23</v>
      </c>
      <c r="L84" s="5">
        <f>(((INDEX(Output!$C$5:$BW$192,MATCH($C84,Output!$C$5:$C$192,0),13))*3.4121416)+((INDEX(Output!$C$5:$BW$192,MATCH($C84,Output!$C$5:$C$192,0),28))*99.976))/$AP84</f>
        <v>1.4946848366115555</v>
      </c>
      <c r="M84" s="51">
        <v>3.57822</v>
      </c>
      <c r="N84" s="5">
        <f>(((INDEX(Output!$C$5:$BW$192,MATCH($C84,Output!$C$5:$C$192,0),14))*3.4121416)+((INDEX(Output!$C$5:$BW$192,MATCH($C84,Output!$C$5:$C$192,0),29))*99.976))/$AP84</f>
        <v>11.896363445567999</v>
      </c>
      <c r="O84" s="51">
        <v>10.1</v>
      </c>
      <c r="P84" s="5">
        <f>(((INDEX(Output!$C$5:$BW$192,MATCH($C84,Output!$C$5:$C$192,0),19))*3.4121416)+((INDEX(Output!$C$5:$BW$192,MATCH($C84,Output!$C$5:$C$192,0),34))*99.976))/$AP84</f>
        <v>8.5441997123591111</v>
      </c>
      <c r="Q84" s="51">
        <v>7.7439</v>
      </c>
      <c r="R84" s="5">
        <f>(((INDEX(Output!$C$5:$BW$192,MATCH($C84,Output!$C$5:$C$192,0),36))+(INDEX(Output!$C$5:$BW$192,MATCH($C84,Output!$C$5:$C$192,0),37)))*99.976)/$AP84</f>
        <v>0</v>
      </c>
      <c r="S84" s="51">
        <v>0</v>
      </c>
      <c r="T84" s="5">
        <f>(((INDEX(Output!$C$5:$BW$192,MATCH($C84,Output!$C$5:$C$192,0),21))+(INDEX(Output!$C$5:$BW$192,MATCH($C84,Output!$C$5:$C$192,0),22))+(INDEX(Output!$C$5:$BW$192,MATCH($C84,Output!$C$5:$C$192,0),23))+(INDEX(Output!$C$5:$BW$192,MATCH($C84,Output!$C$5:$C$192,0),24)))*3.4121416)/$AP84</f>
        <v>12.407744898428444</v>
      </c>
      <c r="U84" s="51">
        <v>11.365629999999999</v>
      </c>
      <c r="V84" s="5">
        <f>(((INDEX(Output!$C$5:$BW$192,MATCH($C84,Output!$C$5:$C$192,0),15))*3.4121416)+((INDEX(Output!$C$5:$BW$192,MATCH($C84,Output!$C$5:$C$192,0),30))*99.976))/$AP84</f>
        <v>7.2726992665351107</v>
      </c>
      <c r="W84" s="51">
        <v>3.4742000000000002</v>
      </c>
      <c r="X84" s="5">
        <f>(((INDEX(Output!$C$5:$BW$192,MATCH($C84,Output!$C$5:C$192,0),17))*3.4121416)+((INDEX(Output!$C$5:$BW$192,MATCH($C84,Output!$C$5:C$192,0),32))*99.976))/$AP84</f>
        <v>0</v>
      </c>
      <c r="Y84" s="51">
        <v>0</v>
      </c>
      <c r="Z84" s="5">
        <f>(((INDEX(Output!$C$5:$BW$192,MATCH($C84,Output!$C$5:C$192,0),16))*3.4121416)+((INDEX(Output!$C$5:$BW$192,MATCH($C84,Output!$C$5:C$192,0),31))*99.976))/$AP84</f>
        <v>0</v>
      </c>
      <c r="AA84" s="51">
        <v>0</v>
      </c>
      <c r="AB84" s="5">
        <f>(((INDEX(Output!$C$5:$BW$192,MATCH($C84,Output!$C$5:C$192,0),18))*3.4121416)+((INDEX(Output!$C$5:$BW$192,MATCH($C84,Output!$C$5:C$192,0),33))*99.976))/$AP84</f>
        <v>2.9469547832888896</v>
      </c>
      <c r="AC84" s="51">
        <v>3.3281770000000002</v>
      </c>
      <c r="AD84" s="7">
        <f>INDEX(Output!$C$5:$CA$192,MATCH($C84,Output!$C$5:$C$192,0),74)+INDEX(Output!$C$5:$CA$192,MATCH($C84,Output!$C$5:$C$192,0),77)</f>
        <v>0</v>
      </c>
      <c r="AE84" s="51">
        <v>0</v>
      </c>
      <c r="AF84" s="7">
        <f>INDEX(Output!$C$5:$CA$192,MATCH($C84,Output!$C$5:$C$192,0),72)+INDEX(Output!$C$5:$CA$192,MATCH($C84,Output!$C$5:$C$192,0),75)</f>
        <v>0</v>
      </c>
      <c r="AG84" s="51">
        <v>0</v>
      </c>
      <c r="AH84" s="29">
        <f>IF($D$83=0,"",(D84-$D$83)/$D$83)</f>
        <v>-7.8366196613323474E-2</v>
      </c>
      <c r="AI84" s="104">
        <f>IF($E$83=0,"",(E84-$E$83)/$E$83)</f>
        <v>-1.3969446940609377E-2</v>
      </c>
      <c r="AJ84" s="29">
        <f>IF($J$83=0,"",(J84-$J$83)/$J$83)</f>
        <v>-6.647769797782789E-2</v>
      </c>
      <c r="AK84" s="104">
        <f>IF($K$83=0,"",(K84-$K$83)/$K$83)</f>
        <v>-1.1208406304728556E-2</v>
      </c>
      <c r="AL84" s="5" t="str">
        <f t="shared" si="18"/>
        <v>No</v>
      </c>
      <c r="AM84" s="5" t="str">
        <f t="shared" si="4"/>
        <v>No</v>
      </c>
      <c r="AN84" s="53" t="str">
        <f>IF((AL84=AM84),(IF(AND(AI84&gt;(-0.5%*D$83),AI84&lt;(0.5%*D$83),AE84&lt;=AD84,AG84&lt;=AF84,(COUNTBLANK(D84:AK84)=0)),"Pass","Fail")),IF(COUNTA(D84:AK84)=0,"","Fail"))</f>
        <v>Pass</v>
      </c>
      <c r="AO84" s="57"/>
      <c r="AP84" s="2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AQ84" s="12"/>
    </row>
    <row r="85" spans="1:43" s="2" customFormat="1" ht="25.5" customHeight="1" x14ac:dyDescent="0.3">
      <c r="A85" s="59"/>
      <c r="B85" s="28" t="str">
        <f t="shared" si="19"/>
        <v>CBECC 2022.2.0</v>
      </c>
      <c r="C85" s="43" t="s">
        <v>102</v>
      </c>
      <c r="D85" s="5">
        <f>INDEX(Output!$C$5:$BW$192,MATCH($C85,Output!$C$5:$C$192,0),61)</f>
        <v>274.41399999999999</v>
      </c>
      <c r="E85" s="51">
        <v>244.08</v>
      </c>
      <c r="F85" s="5">
        <f>(INDEX(Output!$C$5:$BW$192,MATCH($C85,Output!$C$5:$C$192,0),20))/$AP85</f>
        <v>9.1262666666666661</v>
      </c>
      <c r="G85" s="51">
        <v>7.7</v>
      </c>
      <c r="H85" s="5">
        <f>(INDEX(Output!$C$5:$BW$192,MATCH($C85,Output!$C$5:$C$192,0),35))/$AP85</f>
        <v>4.952444444444444E-2</v>
      </c>
      <c r="I85" s="51">
        <v>0.04</v>
      </c>
      <c r="J85" s="5">
        <f t="shared" si="12"/>
        <v>36.091430212213837</v>
      </c>
      <c r="K85" s="51">
        <v>30.7</v>
      </c>
      <c r="L85" s="5">
        <f>(((INDEX(Output!$C$5:$BW$192,MATCH($C85,Output!$C$5:$C$192,0),13))*3.4121416)+((INDEX(Output!$C$5:$BW$192,MATCH($C85,Output!$C$5:$C$192,0),28))*99.976))/$AP85</f>
        <v>2.004696279378035</v>
      </c>
      <c r="M85" s="51">
        <v>3.7654999999999998</v>
      </c>
      <c r="N85" s="5">
        <f>(((INDEX(Output!$C$5:$BW$192,MATCH($C85,Output!$C$5:$C$192,0),14))*3.4121416)+((INDEX(Output!$C$5:$BW$192,MATCH($C85,Output!$C$5:$C$192,0),29))*99.976))/$AP85</f>
        <v>10.305532041205332</v>
      </c>
      <c r="O85" s="51">
        <v>9.6532999999999998</v>
      </c>
      <c r="P85" s="5">
        <f>(((INDEX(Output!$C$5:$BW$192,MATCH($C85,Output!$C$5:$C$192,0),19))*3.4121416)+((INDEX(Output!$C$5:$BW$192,MATCH($C85,Output!$C$5:$C$192,0),34))*99.976))/$AP85</f>
        <v>8.5441997123591111</v>
      </c>
      <c r="Q85" s="51">
        <v>7.7439</v>
      </c>
      <c r="R85" s="5">
        <f>(((INDEX(Output!$C$5:$BW$192,MATCH($C85,Output!$C$5:$C$192,0),36))+(INDEX(Output!$C$5:$BW$192,MATCH($C85,Output!$C$5:$C$192,0),37)))*99.976)/$AP85</f>
        <v>0</v>
      </c>
      <c r="S85" s="51">
        <v>0</v>
      </c>
      <c r="T85" s="5">
        <f>(((INDEX(Output!$C$5:$BW$192,MATCH($C85,Output!$C$5:$C$192,0),21))+(INDEX(Output!$C$5:$BW$192,MATCH($C85,Output!$C$5:$C$192,0),22))+(INDEX(Output!$C$5:$BW$192,MATCH($C85,Output!$C$5:$C$192,0),23))+(INDEX(Output!$C$5:$BW$192,MATCH($C85,Output!$C$5:$C$192,0),24)))*3.4121416)/$AP85</f>
        <v>12.407744898428444</v>
      </c>
      <c r="U85" s="51">
        <v>11.365600000000001</v>
      </c>
      <c r="V85" s="5">
        <f>(((INDEX(Output!$C$5:$BW$192,MATCH($C85,Output!$C$5:$C$192,0),15))*3.4121416)+((INDEX(Output!$C$5:$BW$192,MATCH($C85,Output!$C$5:$C$192,0),30))*99.976))/$AP85</f>
        <v>9.0540646578417778</v>
      </c>
      <c r="W85" s="51">
        <v>4.0419999999999998</v>
      </c>
      <c r="X85" s="5">
        <f>(((INDEX(Output!$C$5:$BW$192,MATCH($C85,Output!$C$5:C$192,0),17))*3.4121416)+((INDEX(Output!$C$5:$BW$192,MATCH($C85,Output!$C$5:C$192,0),32))*99.976))/$AP85</f>
        <v>3.1505289122595554</v>
      </c>
      <c r="Y85" s="51">
        <v>0.18038999999999999</v>
      </c>
      <c r="Z85" s="5">
        <f>(((INDEX(Output!$C$5:$BW$192,MATCH($C85,Output!$C$5:C$192,0),16))*3.4121416)+((INDEX(Output!$C$5:$BW$192,MATCH($C85,Output!$C$5:C$192,0),31))*99.976))/$AP85</f>
        <v>8.5453825881137785E-2</v>
      </c>
      <c r="AA85" s="51">
        <v>1.1390709999999999</v>
      </c>
      <c r="AB85" s="5">
        <f>(((INDEX(Output!$C$5:$BW$192,MATCH($C85,Output!$C$5:C$192,0),18))*3.4121416)+((INDEX(Output!$C$5:$BW$192,MATCH($C85,Output!$C$5:C$192,0),33))*99.976))/$AP85</f>
        <v>2.9469547832888896</v>
      </c>
      <c r="AC85" s="51">
        <v>4.1784800000000004</v>
      </c>
      <c r="AD85" s="7">
        <f>INDEX(Output!$C$5:$CA$192,MATCH($C85,Output!$C$5:$C$192,0),74)+INDEX(Output!$C$5:$CA$192,MATCH($C85,Output!$C$5:$C$192,0),77)</f>
        <v>0</v>
      </c>
      <c r="AE85" s="51">
        <v>0</v>
      </c>
      <c r="AF85" s="7">
        <f>INDEX(Output!$C$5:$CA$192,MATCH($C85,Output!$C$5:$C$192,0),72)+INDEX(Output!$C$5:$CA$192,MATCH($C85,Output!$C$5:$C$192,0),75)</f>
        <v>0</v>
      </c>
      <c r="AG85" s="51">
        <v>0</v>
      </c>
      <c r="AH85" s="29">
        <f>IF($D$83=0,"",(D85-$D$83)/$D$83)</f>
        <v>-7.4904005960226935E-2</v>
      </c>
      <c r="AI85" s="104">
        <f>IF($E$83=0,"",(E85-$E$83)/$E$83)</f>
        <v>-3.0226288701902652E-3</v>
      </c>
      <c r="AJ85" s="29">
        <f>IF($J$83=0,"",(J85-$J$83)/$J$83)</f>
        <v>4.7807732970073721E-2</v>
      </c>
      <c r="AK85" s="104">
        <f>IF($K$83=0,"",(K85-$K$83)/$K$83)</f>
        <v>7.5306479859894873E-2</v>
      </c>
      <c r="AL85" s="5" t="str">
        <f t="shared" si="18"/>
        <v>No</v>
      </c>
      <c r="AM85" s="5" t="str">
        <f t="shared" si="4"/>
        <v>No</v>
      </c>
      <c r="AN85" s="53" t="str">
        <f>IF((AL85=AM85),(IF(AND(AI85&gt;(-0.5%*D$83),AI85&lt;(0.5%*D$83),AE85&lt;=AD85,AG85&lt;=AF85,(COUNTBLANK(D85:AK85)=0)),"Pass","Fail")),IF(COUNTA(D85:AK85)=0,"","Fail"))</f>
        <v>Pass</v>
      </c>
      <c r="AO85" s="57"/>
      <c r="AP85" s="2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AQ85" s="12"/>
    </row>
    <row r="86" spans="1:43" s="2" customFormat="1" ht="25.5" hidden="1" customHeight="1" x14ac:dyDescent="0.3">
      <c r="A86" s="59"/>
      <c r="B86" s="73" t="str">
        <f t="shared" si="19"/>
        <v>CBECC 2022.2.0</v>
      </c>
      <c r="C86" s="43" t="s">
        <v>103</v>
      </c>
      <c r="D86" s="5">
        <f>INDEX(Output!$C$5:$BW$192,MATCH($C86,Output!$C$5:$C$192,0),61)</f>
        <v>277.86900000000003</v>
      </c>
      <c r="E86" s="51"/>
      <c r="F86" s="5">
        <f>(INDEX(Output!$C$5:$BW$192,MATCH($C86,Output!$C$5:$C$192,0),20))/$AP86</f>
        <v>8.424488888888888</v>
      </c>
      <c r="G86" s="51"/>
      <c r="H86" s="5">
        <f>(INDEX(Output!$C$5:$BW$192,MATCH($C86,Output!$C$5:$C$192,0),35))/$AP86</f>
        <v>5.2761333333333341E-2</v>
      </c>
      <c r="I86" s="51"/>
      <c r="J86" s="5">
        <f t="shared" si="12"/>
        <v>34.020438540081926</v>
      </c>
      <c r="K86" s="51"/>
      <c r="L86" s="5">
        <f>(((INDEX(Output!$C$5:$BW$192,MATCH($C86,Output!$C$5:$C$192,0),13))*3.4121416)+((INDEX(Output!$C$5:$BW$192,MATCH($C86,Output!$C$5:$C$192,0),28))*99.976))/$AP86</f>
        <v>2.4000997428911646</v>
      </c>
      <c r="M86" s="51"/>
      <c r="N86" s="5">
        <f>(((INDEX(Output!$C$5:$BW$192,MATCH($C86,Output!$C$5:$C$192,0),14))*3.4121416)+((INDEX(Output!$C$5:$BW$192,MATCH($C86,Output!$C$5:$C$192,0),29))*99.976))/$AP86</f>
        <v>13.882169196472889</v>
      </c>
      <c r="O86" s="51"/>
      <c r="P86" s="5">
        <f>(((INDEX(Output!$C$5:$BW$192,MATCH($C86,Output!$C$5:$C$192,0),19))*3.4121416)+((INDEX(Output!$C$5:$BW$192,MATCH($C86,Output!$C$5:$C$192,0),34))*99.976))/$AP86</f>
        <v>8.5441997123591111</v>
      </c>
      <c r="Q86" s="51"/>
      <c r="R86" s="5">
        <f>(((INDEX(Output!$C$5:$BW$192,MATCH($C86,Output!$C$5:$C$192,0),36))+(INDEX(Output!$C$5:$BW$192,MATCH($C86,Output!$C$5:$C$192,0),37)))*99.976)/$AP86</f>
        <v>0</v>
      </c>
      <c r="S86" s="51"/>
      <c r="T86" s="5">
        <f>(((INDEX(Output!$C$5:$BW$192,MATCH($C86,Output!$C$5:$C$192,0),21))+(INDEX(Output!$C$5:$BW$192,MATCH($C86,Output!$C$5:$C$192,0),22))+(INDEX(Output!$C$5:$BW$192,MATCH($C86,Output!$C$5:$C$192,0),23))+(INDEX(Output!$C$5:$BW$192,MATCH($C86,Output!$C$5:$C$192,0),24)))*3.4121416)/$AP86</f>
        <v>12.407744898428444</v>
      </c>
      <c r="U86" s="51"/>
      <c r="V86" s="5">
        <f>(((INDEX(Output!$C$5:$BW$192,MATCH($C86,Output!$C$5:$C$192,0),15))*3.4121416)+((INDEX(Output!$C$5:$BW$192,MATCH($C86,Output!$C$5:$C$192,0),30))*99.976))/$AP86</f>
        <v>5.6249988355057781</v>
      </c>
      <c r="W86" s="51"/>
      <c r="X86" s="5">
        <f>(((INDEX(Output!$C$5:$BW$192,MATCH($C86,Output!$C$5:C$192,0),17))*3.4121416)+((INDEX(Output!$C$5:$BW$192,MATCH($C86,Output!$C$5:C$192,0),32))*99.976))/$AP86</f>
        <v>0.62146927293546661</v>
      </c>
      <c r="Y86" s="51"/>
      <c r="Z86" s="5">
        <f>(((INDEX(Output!$C$5:$BW$192,MATCH($C86,Output!$C$5:C$192,0),16))*3.4121416)+((INDEX(Output!$C$5:$BW$192,MATCH($C86,Output!$C$5:C$192,0),31))*99.976))/$AP86</f>
        <v>5.4699662862755551E-4</v>
      </c>
      <c r="AA86" s="51"/>
      <c r="AB86" s="5">
        <f>(((INDEX(Output!$C$5:$BW$192,MATCH($C86,Output!$C$5:C$192,0),18))*3.4121416)+((INDEX(Output!$C$5:$BW$192,MATCH($C86,Output!$C$5:C$192,0),33))*99.976))/$AP86</f>
        <v>2.9469547832888896</v>
      </c>
      <c r="AC86" s="51"/>
      <c r="AD86" s="7">
        <f>INDEX(Output!$C$5:$CA$192,MATCH($C86,Output!$C$5:$C$192,0),74)+INDEX(Output!$C$5:$CA$192,MATCH($C86,Output!$C$5:$C$192,0),77)</f>
        <v>0</v>
      </c>
      <c r="AE86" s="51"/>
      <c r="AF86" s="7">
        <f>INDEX(Output!$C$5:$CA$192,MATCH($C86,Output!$C$5:$C$192,0),72)+INDEX(Output!$C$5:$CA$192,MATCH($C86,Output!$C$5:$C$192,0),75)</f>
        <v>0</v>
      </c>
      <c r="AG86" s="51"/>
      <c r="AH86" s="29">
        <f>IF($D$83=0,"",(D86-$D$83)/$D$83)</f>
        <v>-6.325661676212678E-2</v>
      </c>
      <c r="AI86" s="52">
        <f>IF($E$83=0,"",(E86-$E$83)/$E$83)</f>
        <v>-1</v>
      </c>
      <c r="AJ86" s="29">
        <f>IF($J$83=0,"",(J86-$J$83)/$J$83)</f>
        <v>-1.231737363326839E-2</v>
      </c>
      <c r="AK86" s="52">
        <f>IF($K$83=0,"",(K86-$K$83)/$K$83)</f>
        <v>-1</v>
      </c>
      <c r="AL86" s="5" t="str">
        <f t="shared" si="18"/>
        <v>No</v>
      </c>
      <c r="AM86" s="5" t="str">
        <f t="shared" si="4"/>
        <v>No</v>
      </c>
      <c r="AN86" s="53" t="str">
        <f>IF((AL86=AM86),(IF(AND(AI86&gt;(-0.5%*D$83),AI86&lt;(0.5%*D$83),AE86&lt;=AD86,AG86&lt;=AF86,(COUNTBLANK(D86:AK86)=0)),"Pass","Fail")),IF(COUNTA(D86:AK86)=0,"","Fail"))</f>
        <v>Fail</v>
      </c>
      <c r="AO86" s="57"/>
      <c r="AP86" s="2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AQ86" s="12"/>
    </row>
    <row r="87" spans="1:43" s="3" customFormat="1" ht="26.25" customHeight="1" x14ac:dyDescent="0.25">
      <c r="A87" s="60"/>
      <c r="B87" s="28" t="str">
        <f t="shared" si="19"/>
        <v>CBECC 2022.2.0</v>
      </c>
      <c r="C87" s="41" t="s">
        <v>104</v>
      </c>
      <c r="D87" s="32">
        <f>INDEX(Output!$C$5:$BW$192,MATCH($C87,Output!$C$5:$C$192,0),61)</f>
        <v>191.631</v>
      </c>
      <c r="E87" s="51">
        <v>177.5</v>
      </c>
      <c r="F87" s="32">
        <f>(INDEX(Output!$C$5:$BW$192,MATCH($C87,Output!$C$5:$C$192,0),20))/$AP87</f>
        <v>5.9126222222222218</v>
      </c>
      <c r="G87" s="51">
        <v>5.52</v>
      </c>
      <c r="H87" s="32">
        <f>(INDEX(Output!$C$5:$BW$192,MATCH($C87,Output!$C$5:$C$192,0),35))/$AP87</f>
        <v>3.3284844444444447E-2</v>
      </c>
      <c r="I87" s="51">
        <v>0.04</v>
      </c>
      <c r="J87" s="32">
        <f t="shared" si="12"/>
        <v>23.502389857706664</v>
      </c>
      <c r="K87" s="51">
        <v>22.67</v>
      </c>
      <c r="L87" s="32">
        <f>(((INDEX(Output!$C$5:$BW$192,MATCH($C87,Output!$C$5:$C$192,0),13))*3.4121416)+((INDEX(Output!$C$5:$BW$192,MATCH($C87,Output!$C$5:$C$192,0),28))*99.976))/$AP87</f>
        <v>2.6336880328391108</v>
      </c>
      <c r="M87" s="51">
        <v>5.5990000000000002</v>
      </c>
      <c r="N87" s="32">
        <f>(((INDEX(Output!$C$5:$BW$192,MATCH($C87,Output!$C$5:$C$192,0),14))*3.4121416)+((INDEX(Output!$C$5:$BW$192,MATCH($C87,Output!$C$5:$C$192,0),29))*99.976))/$AP87</f>
        <v>3.4102611308515551</v>
      </c>
      <c r="O87" s="51">
        <v>3.5949</v>
      </c>
      <c r="P87" s="32">
        <f>(((INDEX(Output!$C$5:$BW$192,MATCH($C87,Output!$C$5:$C$192,0),19))*3.4121416)+((INDEX(Output!$C$5:$BW$192,MATCH($C87,Output!$C$5:$C$192,0),34))*99.976))/$AP87</f>
        <v>8.5311274187626669</v>
      </c>
      <c r="Q87" s="51">
        <v>7.8659999999999997</v>
      </c>
      <c r="R87" s="32">
        <f>(((INDEX(Output!$C$5:$BW$192,MATCH($C87,Output!$C$5:$C$192,0),36))+(INDEX(Output!$C$5:$BW$192,MATCH($C87,Output!$C$5:$C$192,0),37)))*99.976)/$AP87</f>
        <v>0</v>
      </c>
      <c r="S87" s="51">
        <v>0</v>
      </c>
      <c r="T87" s="32">
        <f>(((INDEX(Output!$C$5:$BW$192,MATCH($C87,Output!$C$5:$C$192,0),21))+(INDEX(Output!$C$5:$BW$192,MATCH($C87,Output!$C$5:$C$192,0),22))+(INDEX(Output!$C$5:$BW$192,MATCH($C87,Output!$C$5:$C$192,0),23))+(INDEX(Output!$C$5:$BW$192,MATCH($C87,Output!$C$5:$C$192,0),24)))*3.4121416)/$AP87</f>
        <v>12.407744898428444</v>
      </c>
      <c r="U87" s="51">
        <v>11.365629999999999</v>
      </c>
      <c r="V87" s="32">
        <f>(((INDEX(Output!$C$5:$BW$192,MATCH($C87,Output!$C$5:$C$192,0),15))*3.4121416)+((INDEX(Output!$C$5:$BW$192,MATCH($C87,Output!$C$5:$C$192,0),30))*99.976))/$AP87</f>
        <v>5.5996276670755556</v>
      </c>
      <c r="W87" s="51">
        <v>1.77</v>
      </c>
      <c r="X87" s="32">
        <f>(((INDEX(Output!$C$5:$BW$192,MATCH($C87,Output!$C$5:C$192,0),17))*3.4121416)+((INDEX(Output!$C$5:$BW$192,MATCH($C87,Output!$C$5:C$192,0),32))*99.976))/$AP87</f>
        <v>0</v>
      </c>
      <c r="Y87" s="51">
        <v>0</v>
      </c>
      <c r="Z87" s="32">
        <f>(((INDEX(Output!$C$5:$BW$192,MATCH($C87,Output!$C$5:C$192,0),16))*3.4121416)+((INDEX(Output!$C$5:$BW$192,MATCH($C87,Output!$C$5:C$192,0),31))*99.976))/$AP87</f>
        <v>0</v>
      </c>
      <c r="AA87" s="51">
        <v>0</v>
      </c>
      <c r="AB87" s="32">
        <f>(((INDEX(Output!$C$5:$BW$192,MATCH($C87,Output!$C$5:C$192,0),18))*3.4121416)+((INDEX(Output!$C$5:$BW$192,MATCH($C87,Output!$C$5:C$192,0),33))*99.976))/$AP87</f>
        <v>3.3276856081777777</v>
      </c>
      <c r="AC87" s="51">
        <v>3.8391890000000002</v>
      </c>
      <c r="AD87" s="33">
        <f>INDEX(Output!$C$5:$CA$192,MATCH($C87,Output!$C$5:$C$192,0),74)+INDEX(Output!$C$5:$CA$192,MATCH($C87,Output!$C$5:$C$192,0),77)</f>
        <v>0</v>
      </c>
      <c r="AE87" s="51">
        <v>0</v>
      </c>
      <c r="AF87" s="33">
        <f>INDEX(Output!$C$5:$CA$192,MATCH($C87,Output!$C$5:$C$192,0),72)+INDEX(Output!$C$5:$CA$192,MATCH($C87,Output!$C$5:$C$192,0),75)</f>
        <v>0</v>
      </c>
      <c r="AG87" s="51">
        <v>0</v>
      </c>
      <c r="AH87" s="34"/>
      <c r="AI87" s="32"/>
      <c r="AJ87" s="34"/>
      <c r="AK87" s="71"/>
      <c r="AL87" s="32"/>
      <c r="AM87" s="32"/>
      <c r="AN87" s="54"/>
      <c r="AO87" s="56"/>
      <c r="AP87" s="2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</row>
    <row r="88" spans="1:43" s="2" customFormat="1" ht="25.5" customHeight="1" x14ac:dyDescent="0.3">
      <c r="A88" s="59"/>
      <c r="B88" s="28" t="str">
        <f t="shared" si="19"/>
        <v>CBECC 2022.2.0</v>
      </c>
      <c r="C88" s="43" t="s">
        <v>105</v>
      </c>
      <c r="D88" s="5">
        <f>INDEX(Output!$C$5:$BW$192,MATCH($C88,Output!$C$5:$C$192,0),61)</f>
        <v>184.874</v>
      </c>
      <c r="E88" s="51">
        <v>176.19</v>
      </c>
      <c r="F88" s="5">
        <f>(INDEX(Output!$C$5:$BW$192,MATCH($C88,Output!$C$5:$C$192,0),20))/$AP88</f>
        <v>5.7512888888888885</v>
      </c>
      <c r="G88" s="51">
        <v>5.48</v>
      </c>
      <c r="H88" s="5">
        <f>(INDEX(Output!$C$5:$BW$192,MATCH($C88,Output!$C$5:$C$192,0),35))/$AP88</f>
        <v>3.3284844444444447E-2</v>
      </c>
      <c r="I88" s="51">
        <v>0.04</v>
      </c>
      <c r="J88" s="5">
        <f t="shared" si="12"/>
        <v>22.951943174794668</v>
      </c>
      <c r="K88" s="51">
        <v>22.55</v>
      </c>
      <c r="L88" s="5">
        <f>(((INDEX(Output!$C$5:$BW$192,MATCH($C88,Output!$C$5:$C$192,0),13))*3.4121416)+((INDEX(Output!$C$5:$BW$192,MATCH($C88,Output!$C$5:$C$192,0),28))*99.976))/$AP88</f>
        <v>2.6336880328391108</v>
      </c>
      <c r="M88" s="51">
        <v>5.5990000000000002</v>
      </c>
      <c r="N88" s="5">
        <f>(((INDEX(Output!$C$5:$BW$192,MATCH($C88,Output!$C$5:$C$192,0),14))*3.4121416)+((INDEX(Output!$C$5:$BW$192,MATCH($C88,Output!$C$5:$C$192,0),29))*99.976))/$AP88</f>
        <v>2.8598144479395557</v>
      </c>
      <c r="O88" s="51">
        <v>3.4811999999999999</v>
      </c>
      <c r="P88" s="5">
        <f>(((INDEX(Output!$C$5:$BW$192,MATCH($C88,Output!$C$5:$C$192,0),19))*3.4121416)+((INDEX(Output!$C$5:$BW$192,MATCH($C88,Output!$C$5:$C$192,0),34))*99.976))/$AP88</f>
        <v>8.5311274187626669</v>
      </c>
      <c r="Q88" s="51">
        <v>7.8659999999999997</v>
      </c>
      <c r="R88" s="5">
        <f>(((INDEX(Output!$C$5:$BW$192,MATCH($C88,Output!$C$5:$C$192,0),36))+(INDEX(Output!$C$5:$BW$192,MATCH($C88,Output!$C$5:$C$192,0),37)))*99.976)/$AP88</f>
        <v>0</v>
      </c>
      <c r="S88" s="51">
        <v>0</v>
      </c>
      <c r="T88" s="5">
        <f>(((INDEX(Output!$C$5:$BW$192,MATCH($C88,Output!$C$5:$C$192,0),21))+(INDEX(Output!$C$5:$BW$192,MATCH($C88,Output!$C$5:$C$192,0),22))+(INDEX(Output!$C$5:$BW$192,MATCH($C88,Output!$C$5:$C$192,0),23))+(INDEX(Output!$C$5:$BW$192,MATCH($C88,Output!$C$5:$C$192,0),24)))*3.4121416)/$AP88</f>
        <v>12.407744898428444</v>
      </c>
      <c r="U88" s="51">
        <v>11.365600000000001</v>
      </c>
      <c r="V88" s="5">
        <f>(((INDEX(Output!$C$5:$BW$192,MATCH($C88,Output!$C$5:$C$192,0),15))*3.4121416)+((INDEX(Output!$C$5:$BW$192,MATCH($C88,Output!$C$5:$C$192,0),30))*99.976))/$AP88</f>
        <v>5.5996276670755556</v>
      </c>
      <c r="W88" s="51">
        <v>1.7648999999999999</v>
      </c>
      <c r="X88" s="5">
        <f>(((INDEX(Output!$C$5:$BW$192,MATCH($C88,Output!$C$5:C$192,0),17))*3.4121416)+((INDEX(Output!$C$5:$BW$192,MATCH($C88,Output!$C$5:C$192,0),32))*99.976))/$AP88</f>
        <v>0</v>
      </c>
      <c r="Y88" s="51">
        <v>0</v>
      </c>
      <c r="Z88" s="5">
        <f>(((INDEX(Output!$C$5:$BW$192,MATCH($C88,Output!$C$5:C$192,0),16))*3.4121416)+((INDEX(Output!$C$5:$BW$192,MATCH($C88,Output!$C$5:C$192,0),31))*99.976))/$AP88</f>
        <v>0</v>
      </c>
      <c r="AA88" s="51">
        <v>0</v>
      </c>
      <c r="AB88" s="5">
        <f>(((INDEX(Output!$C$5:$BW$192,MATCH($C88,Output!$C$5:C$192,0),18))*3.4121416)+((INDEX(Output!$C$5:$BW$192,MATCH($C88,Output!$C$5:C$192,0),33))*99.976))/$AP88</f>
        <v>3.3276856081777777</v>
      </c>
      <c r="AC88" s="51">
        <v>3.8391890000000002</v>
      </c>
      <c r="AD88" s="7">
        <f>INDEX(Output!$C$5:$CA$192,MATCH($C88,Output!$C$5:$C$192,0),74)+INDEX(Output!$C$5:$CA$192,MATCH($C88,Output!$C$5:$C$192,0),77)</f>
        <v>0</v>
      </c>
      <c r="AE88" s="51">
        <v>0</v>
      </c>
      <c r="AF88" s="7">
        <f>INDEX(Output!$C$5:$CA$192,MATCH($C88,Output!$C$5:$C$192,0),72)+INDEX(Output!$C$5:$CA$192,MATCH($C88,Output!$C$5:$C$192,0),75)</f>
        <v>0</v>
      </c>
      <c r="AG88" s="51">
        <v>0</v>
      </c>
      <c r="AH88" s="29">
        <f>IF($D$87=0,"",(D88-$D$87)/$D$87)</f>
        <v>-3.5260474557874275E-2</v>
      </c>
      <c r="AI88" s="104">
        <f>IF($E$87=0,"",(E88-$E$87)/$E$87)</f>
        <v>-7.3802816901408575E-3</v>
      </c>
      <c r="AJ88" s="29">
        <f>IF($J$87=0,"",(J88-$J$87)/$J$87)</f>
        <v>-2.3420881290993453E-2</v>
      </c>
      <c r="AK88" s="104">
        <f>IF($K$87=0,"",(K88-$K$87)/$K$87)</f>
        <v>-5.2933392148213935E-3</v>
      </c>
      <c r="AL88" s="5" t="str">
        <f t="shared" si="18"/>
        <v>No</v>
      </c>
      <c r="AM88" s="5" t="str">
        <f t="shared" si="4"/>
        <v>No</v>
      </c>
      <c r="AN88" s="53" t="str">
        <f>IF((AL88=AM88),(IF(AND(AI88&gt;(-0.5%*D$87),AI88&lt;(0.5%*D$87),AE88&lt;=AD88,AG88&lt;=AF88,(COUNTBLANK(D88:AK88)=0)),"Pass","Fail")),IF(COUNTA(D88:AK88)=0,"","Fail"))</f>
        <v>Pass</v>
      </c>
      <c r="AO88" s="57"/>
      <c r="AP88" s="2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AQ88" s="12"/>
    </row>
    <row r="89" spans="1:43" s="2" customFormat="1" ht="25.2" customHeight="1" x14ac:dyDescent="0.3">
      <c r="A89" s="59"/>
      <c r="B89" s="28" t="str">
        <f t="shared" si="19"/>
        <v>CBECC 2022.2.0</v>
      </c>
      <c r="C89" s="43" t="s">
        <v>106</v>
      </c>
      <c r="D89" s="5">
        <f>INDEX(Output!$C$5:$BW$192,MATCH($C89,Output!$C$5:$C$192,0),61)</f>
        <v>180.886</v>
      </c>
      <c r="E89" s="51">
        <v>175.01</v>
      </c>
      <c r="F89" s="5">
        <f>(INDEX(Output!$C$5:$BW$192,MATCH($C89,Output!$C$5:$C$192,0),20))/$AP89</f>
        <v>5.3585333333333329</v>
      </c>
      <c r="G89" s="51">
        <v>5.37</v>
      </c>
      <c r="H89" s="5">
        <f>(INDEX(Output!$C$5:$BW$192,MATCH($C89,Output!$C$5:$C$192,0),35))/$AP89</f>
        <v>7.2016888888888894E-2</v>
      </c>
      <c r="I89" s="51">
        <v>0.05</v>
      </c>
      <c r="J89" s="5">
        <f t="shared" si="12"/>
        <v>25.484087653532438</v>
      </c>
      <c r="K89" s="51">
        <v>23.36</v>
      </c>
      <c r="L89" s="5">
        <f>(((INDEX(Output!$C$5:$BW$192,MATCH($C89,Output!$C$5:$C$192,0),13))*3.4121416)+((INDEX(Output!$C$5:$BW$192,MATCH($C89,Output!$C$5:$C$192,0),28))*99.976))/$AP89</f>
        <v>3.8730237722384673</v>
      </c>
      <c r="M89" s="51">
        <v>5.7673300000000003</v>
      </c>
      <c r="N89" s="5">
        <f>(((INDEX(Output!$C$5:$BW$192,MATCH($C89,Output!$C$5:$C$192,0),14))*3.4121416)+((INDEX(Output!$C$5:$BW$192,MATCH($C89,Output!$C$5:$C$192,0),29))*99.976))/$AP89</f>
        <v>2.8561293350115555</v>
      </c>
      <c r="O89" s="51">
        <v>2.696088</v>
      </c>
      <c r="P89" s="5">
        <f>(((INDEX(Output!$C$5:$BW$192,MATCH($C89,Output!$C$5:$C$192,0),19))*3.4121416)+((INDEX(Output!$C$5:$BW$192,MATCH($C89,Output!$C$5:$C$192,0),34))*99.976))/$AP89</f>
        <v>8.5311274187626669</v>
      </c>
      <c r="Q89" s="51">
        <v>7.8481459999999998</v>
      </c>
      <c r="R89" s="5">
        <f>(((INDEX(Output!$C$5:$BW$192,MATCH($C89,Output!$C$5:$C$192,0),36))+(INDEX(Output!$C$5:$BW$192,MATCH($C89,Output!$C$5:$C$192,0),37)))*99.976)/$AP89</f>
        <v>0</v>
      </c>
      <c r="S89" s="51">
        <v>0</v>
      </c>
      <c r="T89" s="5">
        <f>(((INDEX(Output!$C$5:$BW$192,MATCH($C89,Output!$C$5:$C$192,0),21))+(INDEX(Output!$C$5:$BW$192,MATCH($C89,Output!$C$5:$C$192,0),22))+(INDEX(Output!$C$5:$BW$192,MATCH($C89,Output!$C$5:$C$192,0),23))+(INDEX(Output!$C$5:$BW$192,MATCH($C89,Output!$C$5:$C$192,0),24)))*3.4121416)/$AP89</f>
        <v>12.407744898428444</v>
      </c>
      <c r="U89" s="51">
        <v>11.365629999999999</v>
      </c>
      <c r="V89" s="5">
        <f>(((INDEX(Output!$C$5:$BW$192,MATCH($C89,Output!$C$5:$C$192,0),15))*3.4121416)+((INDEX(Output!$C$5:$BW$192,MATCH($C89,Output!$C$5:$C$192,0),30))*99.976))/$AP89</f>
        <v>5.6708428535359996</v>
      </c>
      <c r="W89" s="51">
        <v>2.0068800000000002</v>
      </c>
      <c r="X89" s="5">
        <f>(((INDEX(Output!$C$5:$BW$192,MATCH($C89,Output!$C$5:C$192,0),17))*3.4121416)+((INDEX(Output!$C$5:$BW$192,MATCH($C89,Output!$C$5:C$192,0),32))*99.976))/$AP89</f>
        <v>1.1907934396860445</v>
      </c>
      <c r="Y89" s="51">
        <v>5.4716000000000001E-2</v>
      </c>
      <c r="Z89" s="5">
        <f>(((INDEX(Output!$C$5:$BW$192,MATCH($C89,Output!$C$5:C$192,0),16))*3.4121416)+((INDEX(Output!$C$5:$BW$192,MATCH($C89,Output!$C$5:C$192,0),31))*99.976))/$AP89</f>
        <v>3.4485226119928887E-2</v>
      </c>
      <c r="AA89" s="51">
        <v>0.29520000000000002</v>
      </c>
      <c r="AB89" s="5">
        <f>(((INDEX(Output!$C$5:$BW$192,MATCH($C89,Output!$C$5:C$192,0),18))*3.4121416)+((INDEX(Output!$C$5:$BW$192,MATCH($C89,Output!$C$5:C$192,0),33))*99.976))/$AP89</f>
        <v>3.3276856081777777</v>
      </c>
      <c r="AC89" s="51">
        <v>4.6890000000000001</v>
      </c>
      <c r="AD89" s="7">
        <f>INDEX(Output!$C$5:$CA$192,MATCH($C89,Output!$C$5:$C$192,0),74)+INDEX(Output!$C$5:$CA$192,MATCH($C89,Output!$C$5:$C$192,0),77)</f>
        <v>0</v>
      </c>
      <c r="AE89" s="51">
        <v>0</v>
      </c>
      <c r="AF89" s="7">
        <f>INDEX(Output!$C$5:$CA$192,MATCH($C89,Output!$C$5:$C$192,0),72)+INDEX(Output!$C$5:$CA$192,MATCH($C89,Output!$C$5:$C$192,0),75)</f>
        <v>0</v>
      </c>
      <c r="AG89" s="51">
        <v>0</v>
      </c>
      <c r="AH89" s="29">
        <f>IF($D$87=0,"",(D89-$D$87)/$D$87)</f>
        <v>-5.6071303703471798E-2</v>
      </c>
      <c r="AI89" s="104">
        <f>IF($E$87=0,"",(E89-$E$87)/$E$87)</f>
        <v>-1.4028169014084558E-2</v>
      </c>
      <c r="AJ89" s="29">
        <f>IF($J$87=0,"",(J89-$J$87)/$J$87)</f>
        <v>8.431899086960111E-2</v>
      </c>
      <c r="AK89" s="104">
        <f>IF($K$87=0,"",(K89-$K$87)/$K$87)</f>
        <v>3.0436700485222658E-2</v>
      </c>
      <c r="AL89" s="5" t="str">
        <f t="shared" si="18"/>
        <v>No</v>
      </c>
      <c r="AM89" s="5" t="str">
        <f t="shared" si="4"/>
        <v>No</v>
      </c>
      <c r="AN89" s="53" t="str">
        <f>IF((AL89=AM89),(IF(AND(AI89&gt;(-0.5%*D$87),AI89&lt;(0.5%*D$87),AE89&lt;=AD89,AG89&lt;=AF89,(COUNTBLANK(D89:AK89)=0)),"Pass","Fail")),IF(COUNTA(D89:AK89)=0,"","Fail"))</f>
        <v>Pass</v>
      </c>
      <c r="AO89" s="57"/>
      <c r="AP89" s="2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AQ89" s="12"/>
    </row>
    <row r="90" spans="1:43" s="2" customFormat="1" ht="25.5" customHeight="1" x14ac:dyDescent="0.3">
      <c r="A90" s="59"/>
      <c r="B90" s="28" t="str">
        <f t="shared" si="19"/>
        <v>CBECC 2022.2.0</v>
      </c>
      <c r="C90" s="102" t="s">
        <v>107</v>
      </c>
      <c r="D90" s="5">
        <f>INDEX(Output!$C$5:$BW$192,MATCH($C90,Output!$C$5:$C$192,0),61)</f>
        <v>182.12100000000001</v>
      </c>
      <c r="E90" s="51"/>
      <c r="F90" s="5">
        <f>(INDEX(Output!$C$5:$BW$192,MATCH($C90,Output!$C$5:$C$192,0),20))/$AP90</f>
        <v>5.2396000000000003</v>
      </c>
      <c r="G90" s="51"/>
      <c r="H90" s="5">
        <f>(INDEX(Output!$C$5:$BW$192,MATCH($C90,Output!$C$5:$C$192,0),35))/$AP90</f>
        <v>7.1143999999999999E-2</v>
      </c>
      <c r="I90" s="51"/>
      <c r="J90" s="5">
        <f t="shared" si="12"/>
        <v>24.990979403733828</v>
      </c>
      <c r="K90" s="51"/>
      <c r="L90" s="5">
        <f>(((INDEX(Output!$C$5:$BW$192,MATCH($C90,Output!$C$5:$C$192,0),13))*3.4121416)+((INDEX(Output!$C$5:$BW$192,MATCH($C90,Output!$C$5:$C$192,0),28))*99.976))/$AP90</f>
        <v>3.9116876062396084</v>
      </c>
      <c r="M90" s="51"/>
      <c r="N90" s="5">
        <f>(((INDEX(Output!$C$5:$BW$192,MATCH($C90,Output!$C$5:$C$192,0),14))*3.4121416)+((INDEX(Output!$C$5:$BW$192,MATCH($C90,Output!$C$5:$C$192,0),29))*99.976))/$AP90</f>
        <v>3.4692532678471109</v>
      </c>
      <c r="O90" s="51"/>
      <c r="P90" s="5">
        <f>(((INDEX(Output!$C$5:$BW$192,MATCH($C90,Output!$C$5:$C$192,0),19))*3.4121416)+((INDEX(Output!$C$5:$BW$192,MATCH($C90,Output!$C$5:$C$192,0),34))*99.976))/$AP90</f>
        <v>8.5311274187626669</v>
      </c>
      <c r="Q90" s="51"/>
      <c r="R90" s="5">
        <f>(((INDEX(Output!$C$5:$BW$192,MATCH($C90,Output!$C$5:$C$192,0),36))+(INDEX(Output!$C$5:$BW$192,MATCH($C90,Output!$C$5:$C$192,0),37)))*99.976)/$AP90</f>
        <v>0</v>
      </c>
      <c r="S90" s="51"/>
      <c r="T90" s="5">
        <f>(((INDEX(Output!$C$5:$BW$192,MATCH($C90,Output!$C$5:$C$192,0),21))+(INDEX(Output!$C$5:$BW$192,MATCH($C90,Output!$C$5:$C$192,0),22))+(INDEX(Output!$C$5:$BW$192,MATCH($C90,Output!$C$5:$C$192,0),23))+(INDEX(Output!$C$5:$BW$192,MATCH($C90,Output!$C$5:$C$192,0),24)))*3.4121416)/$AP90</f>
        <v>12.407744898428444</v>
      </c>
      <c r="U90" s="51"/>
      <c r="V90" s="5">
        <f>(((INDEX(Output!$C$5:$BW$192,MATCH($C90,Output!$C$5:$C$192,0),15))*3.4121416)+((INDEX(Output!$C$5:$BW$192,MATCH($C90,Output!$C$5:$C$192,0),30))*99.976))/$AP90</f>
        <v>5.5871164812088887</v>
      </c>
      <c r="W90" s="51"/>
      <c r="X90" s="5">
        <f>(((INDEX(Output!$C$5:$BW$192,MATCH($C90,Output!$C$5:C$192,0),17))*3.4121416)+((INDEX(Output!$C$5:$BW$192,MATCH($C90,Output!$C$5:C$192,0),32))*99.976))/$AP90</f>
        <v>0.16408609827555556</v>
      </c>
      <c r="Y90" s="51"/>
      <c r="Z90" s="5">
        <f>(((INDEX(Output!$C$5:$BW$192,MATCH($C90,Output!$C$5:C$192,0),16))*3.4121416)+((INDEX(Output!$C$5:$BW$192,MATCH($C90,Output!$C$5:C$192,0),31))*99.976))/$AP90</f>
        <v>2.292322222101333E-5</v>
      </c>
      <c r="AA90" s="51"/>
      <c r="AB90" s="5">
        <f>(((INDEX(Output!$C$5:$BW$192,MATCH($C90,Output!$C$5:C$192,0),18))*3.4121416)+((INDEX(Output!$C$5:$BW$192,MATCH($C90,Output!$C$5:C$192,0),33))*99.976))/$AP90</f>
        <v>3.3276856081777777</v>
      </c>
      <c r="AC90" s="51"/>
      <c r="AD90" s="7">
        <f>INDEX(Output!$C$5:$CA$192,MATCH($C90,Output!$C$5:$C$192,0),74)+INDEX(Output!$C$5:$CA$192,MATCH($C90,Output!$C$5:$C$192,0),77)</f>
        <v>0</v>
      </c>
      <c r="AE90" s="51"/>
      <c r="AF90" s="7">
        <f>INDEX(Output!$C$5:$CA$192,MATCH($C90,Output!$C$5:$C$192,0),72)+INDEX(Output!$C$5:$CA$192,MATCH($C90,Output!$C$5:$C$192,0),75)</f>
        <v>0</v>
      </c>
      <c r="AG90" s="51"/>
      <c r="AH90" s="29">
        <f>IF($D$87=0,"",(D90-$D$87)/$D$87)</f>
        <v>-4.9626626172174601E-2</v>
      </c>
      <c r="AI90" s="104">
        <f>IF($E$87=0,"",(E90-$E$87)/$E$87)</f>
        <v>-1</v>
      </c>
      <c r="AJ90" s="29">
        <f>IF($J$87=0,"",(J90-$J$87)/$J$87)</f>
        <v>6.3337794796176489E-2</v>
      </c>
      <c r="AK90" s="104">
        <f>IF($K$87=0,"",(K90-$K$87)/$K$87)</f>
        <v>-1</v>
      </c>
      <c r="AL90" s="5" t="str">
        <f t="shared" si="18"/>
        <v>No</v>
      </c>
      <c r="AM90" s="5" t="str">
        <f t="shared" si="4"/>
        <v>No</v>
      </c>
      <c r="AN90" s="53" t="str">
        <f>IF((AL90=AM90),(IF(AND(AI90&gt;(-0.5%*D$87),AI90&lt;(0.5%*D$87),AE90&lt;=AD90,AG90&lt;=AF90,(COUNTBLANK(D90:AK90)=0)),"Pass","Fail")),IF(COUNTA(D90:AK90)=0,"","Fail"))</f>
        <v>Fail</v>
      </c>
      <c r="AO90" s="99" t="s">
        <v>328</v>
      </c>
      <c r="AP90" s="2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AQ90" s="12"/>
    </row>
    <row r="91" spans="1:43" s="3" customFormat="1" ht="26.25" customHeight="1" x14ac:dyDescent="0.25">
      <c r="A91" s="60"/>
      <c r="B91" s="28" t="str">
        <f t="shared" si="19"/>
        <v>CBECC 2022.2.0</v>
      </c>
      <c r="C91" s="41" t="s">
        <v>108</v>
      </c>
      <c r="D91" s="32">
        <f>INDEX(Output!$C$5:$BW$192,MATCH($C91,Output!$C$5:$C$192,0),61)</f>
        <v>190.25</v>
      </c>
      <c r="E91" s="51">
        <v>227.52771749596999</v>
      </c>
      <c r="F91" s="32">
        <f>(INDEX(Output!$C$5:$BW$192,MATCH($C91,Output!$C$5:$C$192,0),20))/$AP91</f>
        <v>4.251619495858491</v>
      </c>
      <c r="G91" s="51">
        <v>4.5776408267064497</v>
      </c>
      <c r="H91" s="32">
        <f>(INDEX(Output!$C$5:$BW$192,MATCH($C91,Output!$C$5:$C$192,0),35))/$AP91</f>
        <v>0.28619298199814275</v>
      </c>
      <c r="I91" s="51">
        <v>0.39881354504261002</v>
      </c>
      <c r="J91" s="32">
        <f t="shared" si="12"/>
        <v>43.119635247167921</v>
      </c>
      <c r="K91" s="51">
        <v>63.024379342494498</v>
      </c>
      <c r="L91" s="32">
        <f>(((INDEX(Output!$C$5:$BW$192,MATCH($C91,Output!$C$5:$C$192,0),13))*3.4121416)+((INDEX(Output!$C$5:$BW$192,MATCH($C91,Output!$C$5:$C$192,0),28))*99.976))/$AP91</f>
        <v>27.117759298510844</v>
      </c>
      <c r="M91" s="51">
        <v>39.809051410670001</v>
      </c>
      <c r="N91" s="32">
        <f>(((INDEX(Output!$C$5:$BW$192,MATCH($C91,Output!$C$5:$C$192,0),14))*3.4121416)+((INDEX(Output!$C$5:$BW$192,MATCH($C91,Output!$C$5:$C$192,0),29))*99.976))/$AP91</f>
        <v>3.5992221803422848</v>
      </c>
      <c r="O91" s="51">
        <v>4.5445764260540402</v>
      </c>
      <c r="P91" s="32">
        <f>(((INDEX(Output!$C$5:$BW$192,MATCH($C91,Output!$C$5:$C$192,0),19))*3.4121416)+((INDEX(Output!$C$5:$BW$192,MATCH($C91,Output!$C$5:$C$192,0),34))*99.976))/$AP91</f>
        <v>5.0026732965603662</v>
      </c>
      <c r="Q91" s="51">
        <v>5.0626923005202604</v>
      </c>
      <c r="R91" s="32">
        <f>(((INDEX(Output!$C$5:$BW$192,MATCH($C91,Output!$C$5:$C$192,0),36))+(INDEX(Output!$C$5:$BW$192,MATCH($C91,Output!$C$5:$C$192,0),37)))*99.976)/$AP91</f>
        <v>5.3841046308071565</v>
      </c>
      <c r="S91" s="51">
        <v>0</v>
      </c>
      <c r="T91" s="32">
        <f>(((INDEX(Output!$C$5:$BW$192,MATCH($C91,Output!$C$5:$C$192,0),21))+(INDEX(Output!$C$5:$BW$192,MATCH($C91,Output!$C$5:$C$192,0),22))+(INDEX(Output!$C$5:$BW$192,MATCH($C91,Output!$C$5:$C$192,0),23))+(INDEX(Output!$C$5:$BW$192,MATCH($C91,Output!$C$5:$C$192,0),24)))*3.4121416)/$AP91</f>
        <v>16.463027443763121</v>
      </c>
      <c r="U91" s="51">
        <v>14.976355194211871</v>
      </c>
      <c r="V91" s="32">
        <f>(((INDEX(Output!$C$5:$BW$192,MATCH($C91,Output!$C$5:$C$192,0),15))*3.4121416)+((INDEX(Output!$C$5:$BW$192,MATCH($C91,Output!$C$5:$C$192,0),30))*99.976))/$AP91</f>
        <v>5.3503658923289787</v>
      </c>
      <c r="W91" s="51">
        <v>7.2069289999999997</v>
      </c>
      <c r="X91" s="32">
        <f>(((INDEX(Output!$C$5:$BW$192,MATCH($C91,Output!$C$5:C$192,0),17))*3.4121416)+((INDEX(Output!$C$5:$BW$192,MATCH($C91,Output!$C$5:C$192,0),32))*99.976))/$AP91</f>
        <v>0.54844775296603621</v>
      </c>
      <c r="Y91" s="51">
        <v>0.22578178902418558</v>
      </c>
      <c r="Z91" s="32">
        <f>(((INDEX(Output!$C$5:$BW$192,MATCH($C91,Output!$C$5:C$192,0),16))*3.4121416)+((INDEX(Output!$C$5:$BW$192,MATCH($C91,Output!$C$5:C$192,0),31))*99.976))/$AP91</f>
        <v>0</v>
      </c>
      <c r="AA91" s="51">
        <v>0</v>
      </c>
      <c r="AB91" s="32">
        <f>(((INDEX(Output!$C$5:$BW$192,MATCH($C91,Output!$C$5:C$192,0),18))*3.4121416)+((INDEX(Output!$C$5:$BW$192,MATCH($C91,Output!$C$5:C$192,0),33))*99.976))/$AP91</f>
        <v>1.5011668264594109</v>
      </c>
      <c r="AC91" s="51">
        <v>0.14423704477222296</v>
      </c>
      <c r="AD91" s="33">
        <f>INDEX(Output!$C$5:$CA$192,MATCH($C91,Output!$C$5:$C$192,0),74)+INDEX(Output!$C$5:$CA$192,MATCH($C91,Output!$C$5:$C$192,0),77)</f>
        <v>1</v>
      </c>
      <c r="AE91" s="51">
        <v>0</v>
      </c>
      <c r="AF91" s="33">
        <f>INDEX(Output!$C$5:$CA$192,MATCH($C91,Output!$C$5:$C$192,0),72)+INDEX(Output!$C$5:$CA$192,MATCH($C91,Output!$C$5:$C$192,0),75)</f>
        <v>355.25</v>
      </c>
      <c r="AG91" s="51">
        <v>46</v>
      </c>
      <c r="AH91" s="34"/>
      <c r="AI91" s="32"/>
      <c r="AJ91" s="34"/>
      <c r="AK91" s="71"/>
      <c r="AL91" s="32"/>
      <c r="AM91" s="32"/>
      <c r="AN91" s="54"/>
      <c r="AO91" s="56"/>
      <c r="AP91" s="25">
        <f>IF(ISNUMBER(SEARCH("RetlMed",C91)),Lookup!D$2,IF(ISNUMBER(SEARCH("OffSml",C91)),Lookup!A$2,IF(ISNUMBER(SEARCH("OffMed",C91)),Lookup!B$2,IF(ISNUMBER(SEARCH("OffLrg",C91)),Lookup!C$2,IF(ISNUMBER(SEARCH("RetlStrp",C91)),Lookup!E$2)))))</f>
        <v>53627.8</v>
      </c>
    </row>
    <row r="92" spans="1:43" s="2" customFormat="1" ht="25.5" customHeight="1" x14ac:dyDescent="0.3">
      <c r="A92" s="59"/>
      <c r="B92" s="28" t="str">
        <f t="shared" si="19"/>
        <v>CBECC 2022.2.0</v>
      </c>
      <c r="C92" s="43" t="s">
        <v>109</v>
      </c>
      <c r="D92" s="5">
        <f>INDEX(Output!$C$5:$BW$192,MATCH($C92,Output!$C$5:$C$192,0),61)</f>
        <v>250.72900000000001</v>
      </c>
      <c r="E92" s="51">
        <v>424.049103830109</v>
      </c>
      <c r="F92" s="5">
        <f>(INDEX(Output!$C$5:$BW$192,MATCH($C92,Output!$C$5:$C$192,0),20))/$AP92</f>
        <v>6.1335165716288937</v>
      </c>
      <c r="G92" s="51">
        <v>12.5051201712921</v>
      </c>
      <c r="H92" s="5">
        <f>(INDEX(Output!$C$5:$BW$192,MATCH($C92,Output!$C$5:$C$192,0),35))/$AP92</f>
        <v>0.3064772375521651</v>
      </c>
      <c r="I92" s="51">
        <v>0.117924432095768</v>
      </c>
      <c r="J92" s="5">
        <f t="shared" si="12"/>
        <v>51.568864562780362</v>
      </c>
      <c r="K92" s="51">
        <v>61.985147612209801</v>
      </c>
      <c r="L92" s="5">
        <f>(((INDEX(Output!$C$5:$BW$192,MATCH($C92,Output!$C$5:$C$192,0),13))*3.4121416)+((INDEX(Output!$C$5:$BW$192,MATCH($C92,Output!$C$5:$C$192,0),28))*99.976))/$AP92</f>
        <v>29.146179237925118</v>
      </c>
      <c r="M92" s="51">
        <v>42.55285583754452</v>
      </c>
      <c r="N92" s="5">
        <f>(((INDEX(Output!$C$5:$BW$192,MATCH($C92,Output!$C$5:$C$192,0),14))*3.4121416)+((INDEX(Output!$C$5:$BW$192,MATCH($C92,Output!$C$5:$C$192,0),29))*99.976))/$AP92</f>
        <v>3.2497225960072944</v>
      </c>
      <c r="O92" s="51">
        <v>4.4959815018554083</v>
      </c>
      <c r="P92" s="5">
        <f>(((INDEX(Output!$C$5:$BW$192,MATCH($C92,Output!$C$5:$C$192,0),19))*3.4121416)+((INDEX(Output!$C$5:$BW$192,MATCH($C92,Output!$C$5:$C$192,0),34))*99.976))/$AP92</f>
        <v>5.0026732965603662</v>
      </c>
      <c r="Q92" s="51">
        <v>5.0626923005202604</v>
      </c>
      <c r="R92" s="5">
        <f>(((INDEX(Output!$C$5:$BW$192,MATCH($C92,Output!$C$5:$C$192,0),36))+(INDEX(Output!$C$5:$BW$192,MATCH($C92,Output!$C$5:$C$192,0),37)))*99.976)/$AP92</f>
        <v>5.3841046308071565</v>
      </c>
      <c r="S92" s="51">
        <v>0</v>
      </c>
      <c r="T92" s="5">
        <f>(((INDEX(Output!$C$5:$BW$192,MATCH($C92,Output!$C$5:$C$192,0),21))+(INDEX(Output!$C$5:$BW$192,MATCH($C92,Output!$C$5:$C$192,0),22))+(INDEX(Output!$C$5:$BW$192,MATCH($C92,Output!$C$5:$C$192,0),23))+(INDEX(Output!$C$5:$BW$192,MATCH($C92,Output!$C$5:$C$192,0),24)))*3.4121416)/$AP92</f>
        <v>16.463027443763121</v>
      </c>
      <c r="U92" s="51">
        <v>14.976355194211871</v>
      </c>
      <c r="V92" s="5">
        <f>(((INDEX(Output!$C$5:$BW$192,MATCH($C92,Output!$C$5:$C$192,0),15))*3.4121416)+((INDEX(Output!$C$5:$BW$192,MATCH($C92,Output!$C$5:$C$192,0),30))*99.976))/$AP92</f>
        <v>12.158233491972446</v>
      </c>
      <c r="W92" s="51">
        <v>8.7796450000000004</v>
      </c>
      <c r="X92" s="5">
        <f>(((INDEX(Output!$C$5:$BW$192,MATCH($C92,Output!$C$5:C$192,0),17))*3.4121416)+((INDEX(Output!$C$5:$BW$192,MATCH($C92,Output!$C$5:C$192,0),32))*99.976))/$AP92</f>
        <v>0.51088911385572411</v>
      </c>
      <c r="Y92" s="51">
        <v>0.23100303951367782</v>
      </c>
      <c r="Z92" s="5">
        <f>(((INDEX(Output!$C$5:$BW$192,MATCH($C92,Output!$C$5:C$192,0),16))*3.4121416)+((INDEX(Output!$C$5:$BW$192,MATCH($C92,Output!$C$5:C$192,0),31))*99.976))/$AP92</f>
        <v>0</v>
      </c>
      <c r="AA92" s="51">
        <v>0</v>
      </c>
      <c r="AB92" s="5">
        <f>(((INDEX(Output!$C$5:$BW$192,MATCH($C92,Output!$C$5:C$192,0),18))*3.4121416)+((INDEX(Output!$C$5:$BW$192,MATCH($C92,Output!$C$5:C$192,0),33))*99.976))/$AP92</f>
        <v>1.5011668264594109</v>
      </c>
      <c r="AC92" s="51">
        <v>0.14423704477222296</v>
      </c>
      <c r="AD92" s="7">
        <f>INDEX(Output!$C$5:$CA$192,MATCH($C92,Output!$C$5:$C$192,0),74)+INDEX(Output!$C$5:$CA$192,MATCH($C92,Output!$C$5:$C$192,0),77)</f>
        <v>0</v>
      </c>
      <c r="AE92" s="51">
        <v>0</v>
      </c>
      <c r="AF92" s="7">
        <f>INDEX(Output!$C$5:$CA$192,MATCH($C92,Output!$C$5:$C$192,0),72)+INDEX(Output!$C$5:$CA$192,MATCH($C92,Output!$C$5:$C$192,0),75)</f>
        <v>84.75</v>
      </c>
      <c r="AG92" s="51">
        <v>0</v>
      </c>
      <c r="AH92" s="29">
        <f>IF($D91=0,"",(D92-$D91)/$D91)</f>
        <v>0.31789224704336405</v>
      </c>
      <c r="AI92" s="104">
        <f>IF($E91=0,"",(E92-$E91)/$E91)</f>
        <v>0.8637250375335912</v>
      </c>
      <c r="AJ92" s="29">
        <f>IF($J91=0,"",(J92-J91)/J91)</f>
        <v>0.19594853405369156</v>
      </c>
      <c r="AK92" s="104">
        <f>IF($K91=0,"",(K92-K91)/K91)</f>
        <v>-1.6489360801749151E-2</v>
      </c>
      <c r="AL92" s="5" t="str">
        <f t="shared" si="18"/>
        <v>Yes</v>
      </c>
      <c r="AM92" s="5" t="str">
        <f t="shared" ref="AM92:AM98" si="20">IF(AND(AH92&lt;0,AI92&lt;0), "No", "Yes")</f>
        <v>Yes</v>
      </c>
      <c r="AN92" s="53" t="str">
        <f>IF((AL92=AM92),(IF(AND(AI92&gt;(-0.5%*D$91),AI92&lt;(0.5%*D$91),AE92&lt;=AD92,AG92&lt;=AF92,(COUNTBLANK(D92:AK92)=0)),"Pass","Fail")),IF(COUNTA(D92:AK92)=0,"","Fail"))</f>
        <v>Pass</v>
      </c>
      <c r="AO92" s="57"/>
      <c r="AP92" s="25">
        <f>IF(ISNUMBER(SEARCH("RetlMed",C92)),Lookup!D$2,IF(ISNUMBER(SEARCH("OffSml",C92)),Lookup!A$2,IF(ISNUMBER(SEARCH("OffMed",C92)),Lookup!B$2,IF(ISNUMBER(SEARCH("OffLrg",C92)),Lookup!C$2,IF(ISNUMBER(SEARCH("RetlStrp",C92)),Lookup!E$2)))))</f>
        <v>53627.8</v>
      </c>
      <c r="AQ92" s="12"/>
    </row>
    <row r="93" spans="1:43" s="3" customFormat="1" ht="26.25" customHeight="1" x14ac:dyDescent="0.25">
      <c r="A93" s="60"/>
      <c r="B93" s="28" t="str">
        <f t="shared" si="19"/>
        <v>CBECC 2022.2.0</v>
      </c>
      <c r="C93" s="41" t="s">
        <v>110</v>
      </c>
      <c r="D93" s="32">
        <f>INDEX(Output!$C$5:$BW$192,MATCH($C93,Output!$C$5:$C$192,0),61)</f>
        <v>195.649</v>
      </c>
      <c r="E93" s="51">
        <v>233.934221224265</v>
      </c>
      <c r="F93" s="32">
        <f>(INDEX(Output!$C$5:$BW$192,MATCH($C93,Output!$C$5:$C$192,0),20))/$AP93</f>
        <v>5.4395481448054923</v>
      </c>
      <c r="G93" s="51">
        <v>6.5959687497733501</v>
      </c>
      <c r="H93" s="32">
        <f>(INDEX(Output!$C$5:$BW$192,MATCH($C93,Output!$C$5:$C$192,0),35))/$AP93</f>
        <v>0.12390569816401194</v>
      </c>
      <c r="I93" s="51">
        <v>0.14619271337199499</v>
      </c>
      <c r="J93" s="32">
        <f t="shared" si="12"/>
        <v>30.948102757285742</v>
      </c>
      <c r="K93" s="51">
        <v>44.649116210117199</v>
      </c>
      <c r="L93" s="32">
        <f>(((INDEX(Output!$C$5:$BW$192,MATCH($C93,Output!$C$5:$C$192,0),13))*3.4121416)+((INDEX(Output!$C$5:$BW$192,MATCH($C93,Output!$C$5:$C$192,0),28))*99.976))/$AP93</f>
        <v>11.071481877098382</v>
      </c>
      <c r="M93" s="51">
        <v>14.521882633747925</v>
      </c>
      <c r="N93" s="32">
        <f>(((INDEX(Output!$C$5:$BW$192,MATCH($C93,Output!$C$5:$C$192,0),14))*3.4121416)+((INDEX(Output!$C$5:$BW$192,MATCH($C93,Output!$C$5:$C$192,0),29))*99.976))/$AP93</f>
        <v>8.1007806441584389</v>
      </c>
      <c r="O93" s="51">
        <v>9.8541219907882223</v>
      </c>
      <c r="P93" s="32">
        <f>(((INDEX(Output!$C$5:$BW$192,MATCH($C93,Output!$C$5:$C$192,0),19))*3.4121416)+((INDEX(Output!$C$5:$BW$192,MATCH($C93,Output!$C$5:$C$192,0),34))*99.976))/$AP93</f>
        <v>4.9746013474235378</v>
      </c>
      <c r="Q93" s="51">
        <v>5.0007272456038931</v>
      </c>
      <c r="R93" s="32">
        <f>(((INDEX(Output!$C$5:$BW$192,MATCH($C93,Output!$C$5:$C$192,0),36))+(INDEX(Output!$C$5:$BW$192,MATCH($C93,Output!$C$5:$C$192,0),37)))*99.976)/$AP93</f>
        <v>5.3841046308071565</v>
      </c>
      <c r="S93" s="51">
        <v>0</v>
      </c>
      <c r="T93" s="32">
        <f>(((INDEX(Output!$C$5:$BW$192,MATCH($C93,Output!$C$5:$C$192,0),21))+(INDEX(Output!$C$5:$BW$192,MATCH($C93,Output!$C$5:$C$192,0),22))+(INDEX(Output!$C$5:$BW$192,MATCH($C93,Output!$C$5:$C$192,0),23))+(INDEX(Output!$C$5:$BW$192,MATCH($C93,Output!$C$5:$C$192,0),24)))*3.4121416)/$AP93</f>
        <v>16.463027443763121</v>
      </c>
      <c r="U93" s="51">
        <v>14.976355194211871</v>
      </c>
      <c r="V93" s="32">
        <f>(((INDEX(Output!$C$5:$BW$192,MATCH($C93,Output!$C$5:$C$192,0),15))*3.4121416)+((INDEX(Output!$C$5:$BW$192,MATCH($C93,Output!$C$5:$C$192,0),30))*99.976))/$AP93</f>
        <v>5.0427070009957511</v>
      </c>
      <c r="W93" s="51">
        <v>7.5154870000000003</v>
      </c>
      <c r="X93" s="32">
        <f>(((INDEX(Output!$C$5:$BW$192,MATCH($C93,Output!$C$5:C$192,0),17))*3.4121416)+((INDEX(Output!$C$5:$BW$192,MATCH($C93,Output!$C$5:C$192,0),32))*99.976))/$AP93</f>
        <v>0.43979938409466734</v>
      </c>
      <c r="Y93" s="51">
        <v>0.10500307680832416</v>
      </c>
      <c r="Z93" s="32">
        <f>(((INDEX(Output!$C$5:$BW$192,MATCH($C93,Output!$C$5:C$192,0),16))*3.4121416)+((INDEX(Output!$C$5:$BW$192,MATCH($C93,Output!$C$5:C$192,0),31))*99.976))/$AP93</f>
        <v>0</v>
      </c>
      <c r="AA93" s="51">
        <v>0</v>
      </c>
      <c r="AB93" s="32">
        <f>(((INDEX(Output!$C$5:$BW$192,MATCH($C93,Output!$C$5:C$192,0),18))*3.4121416)+((INDEX(Output!$C$5:$BW$192,MATCH($C93,Output!$C$5:C$192,0),33))*99.976))/$AP93</f>
        <v>1.3187325035149677</v>
      </c>
      <c r="AC93" s="51">
        <v>0.12844276204150895</v>
      </c>
      <c r="AD93" s="33">
        <f>INDEX(Output!$C$5:$CA$192,MATCH($C93,Output!$C$5:$C$192,0),74)+INDEX(Output!$C$5:$CA$192,MATCH($C93,Output!$C$5:$C$192,0),77)</f>
        <v>0</v>
      </c>
      <c r="AE93" s="51">
        <v>0</v>
      </c>
      <c r="AF93" s="33">
        <f>INDEX(Output!$C$5:$CA$192,MATCH($C93,Output!$C$5:$C$192,0),72)+INDEX(Output!$C$5:$CA$192,MATCH($C93,Output!$C$5:$C$192,0),75)</f>
        <v>0</v>
      </c>
      <c r="AG93" s="51">
        <v>0</v>
      </c>
      <c r="AH93" s="34"/>
      <c r="AI93" s="32"/>
      <c r="AJ93" s="34"/>
      <c r="AK93" s="71"/>
      <c r="AL93" s="32"/>
      <c r="AM93" s="32"/>
      <c r="AN93" s="54"/>
      <c r="AO93" s="56"/>
      <c r="AP93" s="25">
        <f>IF(ISNUMBER(SEARCH("RetlMed",C93)),Lookup!D$2,IF(ISNUMBER(SEARCH("OffSml",C93)),Lookup!A$2,IF(ISNUMBER(SEARCH("OffMed",C93)),Lookup!B$2,IF(ISNUMBER(SEARCH("OffLrg",C93)),Lookup!C$2,IF(ISNUMBER(SEARCH("RetlStrp",C93)),Lookup!E$2)))))</f>
        <v>53627.8</v>
      </c>
    </row>
    <row r="94" spans="1:43" s="2" customFormat="1" ht="25.5" customHeight="1" x14ac:dyDescent="0.3">
      <c r="A94" s="59"/>
      <c r="B94" s="28" t="str">
        <f t="shared" si="19"/>
        <v>CBECC 2022.2.0</v>
      </c>
      <c r="C94" s="43" t="s">
        <v>111</v>
      </c>
      <c r="D94" s="5">
        <f>INDEX(Output!$C$5:$BW$192,MATCH($C94,Output!$C$5:$C$192,0),61)</f>
        <v>232.33</v>
      </c>
      <c r="E94" s="51">
        <v>240.6263956242</v>
      </c>
      <c r="F94" s="5">
        <f>(INDEX(Output!$C$5:$BW$192,MATCH($C94,Output!$C$5:$C$192,0),20))/$AP94</f>
        <v>7.0156523295753317</v>
      </c>
      <c r="G94" s="51">
        <v>7.9819376188830899</v>
      </c>
      <c r="H94" s="5">
        <f>(INDEX(Output!$C$5:$BW$192,MATCH($C94,Output!$C$5:$C$192,0),35))/$AP94</f>
        <v>9.0081263822122101E-2</v>
      </c>
      <c r="I94" s="51">
        <v>1.6922281686464001E-2</v>
      </c>
      <c r="J94" s="5">
        <f t="shared" si="12"/>
        <v>32.944425766113213</v>
      </c>
      <c r="K94" s="51">
        <v>36.451194640757102</v>
      </c>
      <c r="L94" s="5">
        <f>(((INDEX(Output!$C$5:$BW$192,MATCH($C94,Output!$C$5:$C$192,0),13))*3.4121416)+((INDEX(Output!$C$5:$BW$192,MATCH($C94,Output!$C$5:$C$192,0),28))*99.976))/$AP94</f>
        <v>7.6890674088477668</v>
      </c>
      <c r="M94" s="51">
        <v>7.5152441866969992</v>
      </c>
      <c r="N94" s="5">
        <f>(((INDEX(Output!$C$5:$BW$192,MATCH($C94,Output!$C$5:$C$192,0),14))*3.4121416)+((INDEX(Output!$C$5:$BW$192,MATCH($C94,Output!$C$5:$C$192,0),29))*99.976))/$AP94</f>
        <v>6.8283171110953642</v>
      </c>
      <c r="O94" s="51">
        <v>7.2657243552688016</v>
      </c>
      <c r="P94" s="5">
        <f>(((INDEX(Output!$C$5:$BW$192,MATCH($C94,Output!$C$5:$C$192,0),19))*3.4121416)+((INDEX(Output!$C$5:$BW$192,MATCH($C94,Output!$C$5:$C$192,0),34))*99.976))/$AP94</f>
        <v>4.9746013474235378</v>
      </c>
      <c r="Q94" s="51">
        <v>4.9967367184440672</v>
      </c>
      <c r="R94" s="5">
        <f>(((INDEX(Output!$C$5:$BW$192,MATCH($C94,Output!$C$5:$C$192,0),36))+(INDEX(Output!$C$5:$BW$192,MATCH($C94,Output!$C$5:$C$192,0),37)))*99.976)/$AP94</f>
        <v>5.3841046308071565</v>
      </c>
      <c r="S94" s="51">
        <v>0</v>
      </c>
      <c r="T94" s="5">
        <f>(((INDEX(Output!$C$5:$BW$192,MATCH($C94,Output!$C$5:$C$192,0),21))+(INDEX(Output!$C$5:$BW$192,MATCH($C94,Output!$C$5:$C$192,0),22))+(INDEX(Output!$C$5:$BW$192,MATCH($C94,Output!$C$5:$C$192,0),23))+(INDEX(Output!$C$5:$BW$192,MATCH($C94,Output!$C$5:$C$192,0),24)))*3.4121416)/$AP94</f>
        <v>16.463027443763121</v>
      </c>
      <c r="U94" s="51">
        <v>14.976355194211871</v>
      </c>
      <c r="V94" s="5">
        <f>(((INDEX(Output!$C$5:$BW$192,MATCH($C94,Output!$C$5:$C$192,0),15))*3.4121416)+((INDEX(Output!$C$5:$BW$192,MATCH($C94,Output!$C$5:$C$192,0),30))*99.976))/$AP94</f>
        <v>11.866315761601257</v>
      </c>
      <c r="W94" s="51">
        <v>9.0114870000000007</v>
      </c>
      <c r="X94" s="5">
        <f>(((INDEX(Output!$C$5:$BW$192,MATCH($C94,Output!$C$5:C$192,0),17))*3.4121416)+((INDEX(Output!$C$5:$BW$192,MATCH($C94,Output!$C$5:C$192,0),32))*99.976))/$AP94</f>
        <v>0.26738976937334735</v>
      </c>
      <c r="Y94" s="51">
        <v>1.0125496484979582E-2</v>
      </c>
      <c r="Z94" s="5">
        <f>(((INDEX(Output!$C$5:$BW$192,MATCH($C94,Output!$C$5:C$192,0),16))*3.4121416)+((INDEX(Output!$C$5:$BW$192,MATCH($C94,Output!$C$5:C$192,0),31))*99.976))/$AP94</f>
        <v>0</v>
      </c>
      <c r="AA94" s="51">
        <v>0</v>
      </c>
      <c r="AB94" s="5">
        <f>(((INDEX(Output!$C$5:$BW$192,MATCH($C94,Output!$C$5:C$192,0),18))*3.4121416)+((INDEX(Output!$C$5:$BW$192,MATCH($C94,Output!$C$5:C$192,0),33))*99.976))/$AP94</f>
        <v>1.3187343677719392</v>
      </c>
      <c r="AC94" s="51">
        <v>0.12844276204150895</v>
      </c>
      <c r="AD94" s="7">
        <f>INDEX(Output!$C$5:$CA$192,MATCH($C94,Output!$C$5:$C$192,0),74)+INDEX(Output!$C$5:$CA$192,MATCH($C94,Output!$C$5:$C$192,0),77)</f>
        <v>0</v>
      </c>
      <c r="AE94" s="51">
        <v>0</v>
      </c>
      <c r="AF94" s="7">
        <f>INDEX(Output!$C$5:$CA$192,MATCH($C94,Output!$C$5:$C$192,0),72)+INDEX(Output!$C$5:$CA$192,MATCH($C94,Output!$C$5:$C$192,0),75)</f>
        <v>0</v>
      </c>
      <c r="AG94" s="51">
        <v>0</v>
      </c>
      <c r="AH94" s="29">
        <f>IF($D93=0,"",(D94-$D93)/$D93)</f>
        <v>0.18748370806904208</v>
      </c>
      <c r="AI94" s="104">
        <f>IF($E93=0,"",(E94-$E93)/$E93)</f>
        <v>2.8607077514834531E-2</v>
      </c>
      <c r="AJ94" s="29">
        <f>IF($J93=0,"",(J94-J93)/J93)</f>
        <v>6.4505505377304595E-2</v>
      </c>
      <c r="AK94" s="104">
        <f>IF($K93=0,"",(K94-K93)/K93)</f>
        <v>-0.18360770078361599</v>
      </c>
      <c r="AL94" s="5" t="str">
        <f t="shared" si="18"/>
        <v>Yes</v>
      </c>
      <c r="AM94" s="5" t="str">
        <f t="shared" si="20"/>
        <v>Yes</v>
      </c>
      <c r="AN94" s="53" t="str">
        <f>IF((AL94=AM94),(IF(AND(AI94&gt;(-0.5%*D$92),AI94&lt;(0.5%*D$92),AE94&lt;=AD94,AG94&lt;=AF94,(COUNTBLANK(D94:AK94)=0)),"Pass","Fail")),IF(COUNTA(D94:AK94)=0,"","Fail"))</f>
        <v>Pass</v>
      </c>
      <c r="AO94" s="57"/>
      <c r="AP94" s="25">
        <f>IF(ISNUMBER(SEARCH("RetlMed",C94)),Lookup!D$2,IF(ISNUMBER(SEARCH("OffSml",C94)),Lookup!A$2,IF(ISNUMBER(SEARCH("OffMed",C94)),Lookup!B$2,IF(ISNUMBER(SEARCH("OffLrg",C94)),Lookup!C$2,IF(ISNUMBER(SEARCH("RetlStrp",C94)),Lookup!E$2)))))</f>
        <v>53627.8</v>
      </c>
      <c r="AQ94" s="12"/>
    </row>
    <row r="95" spans="1:43" s="3" customFormat="1" ht="26.25" customHeight="1" x14ac:dyDescent="0.25">
      <c r="A95" s="60"/>
      <c r="B95" s="28" t="str">
        <f t="shared" si="19"/>
        <v>CBECC 2022.2.0</v>
      </c>
      <c r="C95" s="41" t="s">
        <v>112</v>
      </c>
      <c r="D95" s="32">
        <f>INDEX(Output!$C$5:$BW$192,MATCH($C95,Output!$C$5:$C$192,0),61)</f>
        <v>141.358</v>
      </c>
      <c r="E95" s="51">
        <v>164.69</v>
      </c>
      <c r="F95" s="32">
        <f>(INDEX(Output!$C$5:$BW$192,MATCH($C95,Output!$C$5:$C$192,0),20))/$AP95</f>
        <v>4.0242363951069917</v>
      </c>
      <c r="G95" s="51">
        <v>5.54</v>
      </c>
      <c r="H95" s="32">
        <f>(INDEX(Output!$C$5:$BW$192,MATCH($C95,Output!$C$5:$C$192,0),35))/$AP95</f>
        <v>0.12067975827786012</v>
      </c>
      <c r="I95" s="51">
        <v>7.7839278363540501E-2</v>
      </c>
      <c r="J95" s="32">
        <f t="shared" ref="J95:J117" si="21">SUM(L95,N95,P95,V95,X95,Z95,AB95)</f>
        <v>25.796373749961599</v>
      </c>
      <c r="K95" s="51">
        <v>26.7</v>
      </c>
      <c r="L95" s="32">
        <f>(((INDEX(Output!$C$5:$BW$192,MATCH($C95,Output!$C$5:$C$192,0),13))*3.4121416)+((INDEX(Output!$C$5:$BW$192,MATCH($C95,Output!$C$5:$C$192,0),28))*99.976))/$AP95</f>
        <v>10.809854632998137</v>
      </c>
      <c r="M95" s="51">
        <v>6.4797458427682919</v>
      </c>
      <c r="N95" s="32">
        <f>(((INDEX(Output!$C$5:$BW$192,MATCH($C95,Output!$C$5:$C$192,0),14))*3.4121416)+((INDEX(Output!$C$5:$BW$192,MATCH($C95,Output!$C$5:$C$192,0),29))*99.976))/$AP95</f>
        <v>2.5167734271105058</v>
      </c>
      <c r="O95" s="51">
        <v>3.9661143747655885</v>
      </c>
      <c r="P95" s="32">
        <f>(((INDEX(Output!$C$5:$BW$192,MATCH($C95,Output!$C$5:$C$192,0),19))*3.4121416)+((INDEX(Output!$C$5:$BW$192,MATCH($C95,Output!$C$5:$C$192,0),34))*99.976))/$AP95</f>
        <v>4.1087785936568997</v>
      </c>
      <c r="Q95" s="51">
        <v>4.0361700719430234</v>
      </c>
      <c r="R95" s="32">
        <f>(((INDEX(Output!$C$5:$BW$192,MATCH($C95,Output!$C$5:$C$192,0),36))+(INDEX(Output!$C$5:$BW$192,MATCH($C95,Output!$C$5:$C$192,0),37)))*99.976)/$AP95</f>
        <v>0</v>
      </c>
      <c r="S95" s="51">
        <v>0</v>
      </c>
      <c r="T95" s="32">
        <f>(((INDEX(Output!$C$5:$BW$192,MATCH($C95,Output!$C$5:$C$192,0),21))+(INDEX(Output!$C$5:$BW$192,MATCH($C95,Output!$C$5:$C$192,0),22))+(INDEX(Output!$C$5:$BW$192,MATCH($C95,Output!$C$5:$C$192,0),23))+(INDEX(Output!$C$5:$BW$192,MATCH($C95,Output!$C$5:$C$192,0),24)))*3.4121416)/$AP95</f>
        <v>34.275807521866703</v>
      </c>
      <c r="U95" s="51">
        <v>30.157027130562447</v>
      </c>
      <c r="V95" s="32">
        <f>(((INDEX(Output!$C$5:$BW$192,MATCH($C95,Output!$C$5:$C$192,0),15))*3.4121416)+((INDEX(Output!$C$5:$BW$192,MATCH($C95,Output!$C$5:$C$192,0),30))*99.976))/$AP95</f>
        <v>4.6546443276397991</v>
      </c>
      <c r="W95" s="51">
        <v>8.0981030000000001</v>
      </c>
      <c r="X95" s="32">
        <f>(((INDEX(Output!$C$5:$BW$192,MATCH($C95,Output!$C$5:C$192,0),17))*3.4121416)+((INDEX(Output!$C$5:$BW$192,MATCH($C95,Output!$C$5:C$192,0),32))*99.976))/$AP95</f>
        <v>2.4233583440661546</v>
      </c>
      <c r="Y95" s="51">
        <v>0.30972805256433655</v>
      </c>
      <c r="Z95" s="32">
        <f>(((INDEX(Output!$C$5:$BW$192,MATCH($C95,Output!$C$5:C$192,0),16))*3.4121416)+((INDEX(Output!$C$5:$BW$192,MATCH($C95,Output!$C$5:C$192,0),31))*99.976))/$AP95</f>
        <v>2.529434079391242E-2</v>
      </c>
      <c r="AA95" s="51">
        <v>2.454685</v>
      </c>
      <c r="AB95" s="32">
        <f>(((INDEX(Output!$C$5:$BW$192,MATCH($C95,Output!$C$5:C$192,0),18))*3.4121416)+((INDEX(Output!$C$5:$BW$192,MATCH($C95,Output!$C$5:C$192,0),33))*99.976))/$AP95</f>
        <v>1.2576700836961907</v>
      </c>
      <c r="AC95" s="51">
        <v>1.3518148214260644</v>
      </c>
      <c r="AD95" s="33">
        <f>INDEX(Output!$C$5:$CA$192,MATCH($C95,Output!$C$5:$C$192,0),74)+INDEX(Output!$C$5:$CA$192,MATCH($C95,Output!$C$5:$C$192,0),77)</f>
        <v>13</v>
      </c>
      <c r="AE95" s="51">
        <v>2</v>
      </c>
      <c r="AF95" s="33">
        <f>INDEX(Output!$C$5:$CA$192,MATCH($C95,Output!$C$5:$C$192,0),72)+INDEX(Output!$C$5:$CA$192,MATCH($C95,Output!$C$5:$C$192,0),75)</f>
        <v>2029</v>
      </c>
      <c r="AG95" s="51">
        <v>1832</v>
      </c>
      <c r="AH95" s="34"/>
      <c r="AI95" s="32"/>
      <c r="AJ95" s="34"/>
      <c r="AK95" s="71"/>
      <c r="AL95" s="32"/>
      <c r="AM95" s="32"/>
      <c r="AN95" s="54"/>
      <c r="AO95" s="56"/>
      <c r="AP95" s="25">
        <f>IF(ISNUMBER(SEARCH("RetlMed",C95)),Lookup!D$2,IF(ISNUMBER(SEARCH("OffSml",C95)),Lookup!A$2,IF(ISNUMBER(SEARCH("OffMed",C95)),Lookup!B$2,IF(ISNUMBER(SEARCH("OffLrg",C95)),Lookup!C$2,IF(ISNUMBER(SEARCH("RetlStrp",C95)),Lookup!E$2)))))</f>
        <v>498589</v>
      </c>
    </row>
    <row r="96" spans="1:43" s="2" customFormat="1" ht="25.5" customHeight="1" x14ac:dyDescent="0.3">
      <c r="A96" s="59"/>
      <c r="B96" s="28" t="str">
        <f t="shared" si="19"/>
        <v>CBECC 2022.2.0</v>
      </c>
      <c r="C96" s="43" t="s">
        <v>113</v>
      </c>
      <c r="D96" s="5">
        <f>INDEX(Output!$C$5:$BW$192,MATCH($C96,Output!$C$5:$C$192,0),61)</f>
        <v>143.25</v>
      </c>
      <c r="E96" s="51">
        <v>164.96</v>
      </c>
      <c r="F96" s="5">
        <f>(INDEX(Output!$C$5:$BW$192,MATCH($C96,Output!$C$5:$C$192,0),20))/$AP96</f>
        <v>4.123336054345363</v>
      </c>
      <c r="G96" s="51">
        <v>5.61</v>
      </c>
      <c r="H96" s="5">
        <f>(INDEX(Output!$C$5:$BW$192,MATCH($C96,Output!$C$5:$C$192,0),35))/$AP96</f>
        <v>0.12107226593446707</v>
      </c>
      <c r="I96" s="51">
        <v>0.08</v>
      </c>
      <c r="J96" s="5">
        <f t="shared" si="21"/>
        <v>26.173735491603619</v>
      </c>
      <c r="K96" s="51">
        <v>26.29</v>
      </c>
      <c r="L96" s="5">
        <f>(((INDEX(Output!$C$5:$BW$192,MATCH($C96,Output!$C$5:$C$192,0),13))*3.4121416)+((INDEX(Output!$C$5:$BW$192,MATCH($C96,Output!$C$5:$C$192,0),28))*99.976))/$AP96</f>
        <v>10.849104827244478</v>
      </c>
      <c r="M96" s="51">
        <v>6.4910839999999999</v>
      </c>
      <c r="N96" s="5">
        <f>(((INDEX(Output!$C$5:$BW$192,MATCH($C96,Output!$C$5:$C$192,0),14))*3.4121416)+((INDEX(Output!$C$5:$BW$192,MATCH($C96,Output!$C$5:$C$192,0),29))*99.976))/$AP96</f>
        <v>3.4929097179552695</v>
      </c>
      <c r="O96" s="51">
        <v>4.7835000000000001</v>
      </c>
      <c r="P96" s="5">
        <f>(((INDEX(Output!$C$5:$BW$192,MATCH($C96,Output!$C$5:$C$192,0),19))*3.4121416)+((INDEX(Output!$C$5:$BW$192,MATCH($C96,Output!$C$5:$C$192,0),34))*99.976))/$AP96</f>
        <v>4.1087785936568997</v>
      </c>
      <c r="Q96" s="51">
        <v>4.0361700000000003</v>
      </c>
      <c r="R96" s="5">
        <f>(((INDEX(Output!$C$5:$BW$192,MATCH($C96,Output!$C$5:$C$192,0),36))+(INDEX(Output!$C$5:$BW$192,MATCH($C96,Output!$C$5:$C$192,0),37)))*99.976)/$AP96</f>
        <v>0</v>
      </c>
      <c r="S96" s="51">
        <v>0</v>
      </c>
      <c r="T96" s="5">
        <f>(((INDEX(Output!$C$5:$BW$192,MATCH($C96,Output!$C$5:$C$192,0),21))+(INDEX(Output!$C$5:$BW$192,MATCH($C96,Output!$C$5:$C$192,0),22))+(INDEX(Output!$C$5:$BW$192,MATCH($C96,Output!$C$5:$C$192,0),23))+(INDEX(Output!$C$5:$BW$192,MATCH($C96,Output!$C$5:$C$192,0),24)))*3.4121416)/$AP96</f>
        <v>34.275807521866703</v>
      </c>
      <c r="U96" s="51">
        <v>30.157029999999999</v>
      </c>
      <c r="V96" s="5">
        <f>(((INDEX(Output!$C$5:$BW$192,MATCH($C96,Output!$C$5:$C$192,0),15))*3.4121416)+((INDEX(Output!$C$5:$BW$192,MATCH($C96,Output!$C$5:$C$192,0),30))*99.976))/$AP96</f>
        <v>4.7337015466382129</v>
      </c>
      <c r="W96" s="51">
        <v>8.244961</v>
      </c>
      <c r="X96" s="5">
        <f>(((INDEX(Output!$C$5:$BW$192,MATCH($C96,Output!$C$5:C$192,0),17))*3.4121416)+((INDEX(Output!$C$5:$BW$192,MATCH($C96,Output!$C$5:C$192,0),32))*99.976))/$AP96</f>
        <v>1.7157510662978925</v>
      </c>
      <c r="Y96" s="51">
        <v>0.160387</v>
      </c>
      <c r="Z96" s="5">
        <f>(((INDEX(Output!$C$5:$BW$192,MATCH($C96,Output!$C$5:C$192,0),16))*3.4121416)+((INDEX(Output!$C$5:$BW$192,MATCH($C96,Output!$C$5:C$192,0),31))*99.976))/$AP96</f>
        <v>1.5819656114675614E-2</v>
      </c>
      <c r="AA96" s="51">
        <v>1.8751139999999999</v>
      </c>
      <c r="AB96" s="5">
        <f>(((INDEX(Output!$C$5:$BW$192,MATCH($C96,Output!$C$5:C$192,0),18))*3.4121416)+((INDEX(Output!$C$5:$BW$192,MATCH($C96,Output!$C$5:C$192,0),33))*99.976))/$AP96</f>
        <v>1.2576700836961907</v>
      </c>
      <c r="AC96" s="51">
        <v>1.351815</v>
      </c>
      <c r="AD96" s="7">
        <f>INDEX(Output!$C$5:$CA$192,MATCH($C96,Output!$C$5:$C$192,0),74)+INDEX(Output!$C$5:$CA$192,MATCH($C96,Output!$C$5:$C$192,0),77)</f>
        <v>13</v>
      </c>
      <c r="AE96" s="51">
        <v>2</v>
      </c>
      <c r="AF96" s="7">
        <f>INDEX(Output!$C$5:$CA$192,MATCH($C96,Output!$C$5:$C$192,0),72)+INDEX(Output!$C$5:$CA$192,MATCH($C96,Output!$C$5:$C$192,0),75)</f>
        <v>2039.5</v>
      </c>
      <c r="AG96" s="51">
        <v>1940</v>
      </c>
      <c r="AH96" s="29">
        <f>IF($D95=0,"",(D96-$D95)/$D95)</f>
        <v>1.3384456486367916E-2</v>
      </c>
      <c r="AI96" s="104">
        <f>IF($E95=0,"",(E96-$E95)/$E95)</f>
        <v>1.6394438035096863E-3</v>
      </c>
      <c r="AJ96" s="29">
        <f>IF($J95=0,"",(J96-J95)/J95)</f>
        <v>1.462848016158012E-2</v>
      </c>
      <c r="AK96" s="104">
        <f>IF($K95=0,"",(K96-K95)/K95)</f>
        <v>-1.5355805243445698E-2</v>
      </c>
      <c r="AL96" s="5" t="str">
        <f t="shared" si="18"/>
        <v>Yes</v>
      </c>
      <c r="AM96" s="5" t="str">
        <f t="shared" si="20"/>
        <v>Yes</v>
      </c>
      <c r="AN96" s="53" t="str">
        <f>IF((AL96=AM96),(IF(AND(AI96&gt;(-0.5%*D$92),AI96&lt;(0.5%*D$92),AE96&lt;=AD96,AG96&lt;=AF96,(COUNTBLANK(D96:AK96)=0)),"Pass","Fail")),IF(COUNTA(D96:AK96)=0,"","Fail"))</f>
        <v>Pass</v>
      </c>
      <c r="AO96" s="57"/>
      <c r="AP96" s="25">
        <f>IF(ISNUMBER(SEARCH("RetlMed",C96)),Lookup!D$2,IF(ISNUMBER(SEARCH("OffSml",C96)),Lookup!A$2,IF(ISNUMBER(SEARCH("OffMed",C96)),Lookup!B$2,IF(ISNUMBER(SEARCH("OffLrg",C96)),Lookup!C$2,IF(ISNUMBER(SEARCH("RetlStrp",C96)),Lookup!E$2)))))</f>
        <v>498589</v>
      </c>
      <c r="AQ96" s="12"/>
    </row>
    <row r="97" spans="1:43" s="3" customFormat="1" ht="26.25" customHeight="1" x14ac:dyDescent="0.25">
      <c r="A97" s="60"/>
      <c r="B97" s="28" t="str">
        <f t="shared" si="19"/>
        <v>CBECC 2022.2.0</v>
      </c>
      <c r="C97" s="41" t="s">
        <v>114</v>
      </c>
      <c r="D97" s="32">
        <f>INDEX(Output!$C$5:$BW$192,MATCH($C97,Output!$C$5:$C$192,0),61)</f>
        <v>124.452</v>
      </c>
      <c r="E97" s="51">
        <v>196.533294574959</v>
      </c>
      <c r="F97" s="32">
        <f>(INDEX(Output!$C$5:$BW$192,MATCH($C97,Output!$C$5:$C$192,0),20))/$AP97</f>
        <v>4.0179987925926968</v>
      </c>
      <c r="G97" s="51">
        <v>6.7885557532729903</v>
      </c>
      <c r="H97" s="32">
        <f>(INDEX(Output!$C$5:$BW$192,MATCH($C97,Output!$C$5:$C$192,0),35))/$AP97</f>
        <v>3.8426639978017964E-2</v>
      </c>
      <c r="I97" s="51">
        <v>1.66365418611319E-2</v>
      </c>
      <c r="J97" s="32">
        <f t="shared" si="21"/>
        <v>17.551694252877976</v>
      </c>
      <c r="K97" s="51">
        <v>24.827165543165201</v>
      </c>
      <c r="L97" s="32">
        <f>(((INDEX(Output!$C$5:$BW$192,MATCH($C97,Output!$C$5:$C$192,0),13))*3.4121416)+((INDEX(Output!$C$5:$BW$192,MATCH($C97,Output!$C$5:$C$192,0),28))*99.976))/$AP97</f>
        <v>2.765826268690553</v>
      </c>
      <c r="M97" s="51">
        <v>0.50380774545768159</v>
      </c>
      <c r="N97" s="32">
        <f>(((INDEX(Output!$C$5:$BW$192,MATCH($C97,Output!$C$5:$C$192,0),14))*3.4121416)+((INDEX(Output!$C$5:$BW$192,MATCH($C97,Output!$C$5:$C$192,0),29))*99.976))/$AP97</f>
        <v>3.498692556429444</v>
      </c>
      <c r="O97" s="51">
        <v>6.4364175703836226</v>
      </c>
      <c r="P97" s="32">
        <f>(((INDEX(Output!$C$5:$BW$192,MATCH($C97,Output!$C$5:$C$192,0),19))*3.4121416)+((INDEX(Output!$C$5:$BW$192,MATCH($C97,Output!$C$5:$C$192,0),34))*99.976))/$AP97</f>
        <v>4.0905609415642941</v>
      </c>
      <c r="Q97" s="51">
        <v>3.9962694724512575</v>
      </c>
      <c r="R97" s="32">
        <f>(((INDEX(Output!$C$5:$BW$192,MATCH($C97,Output!$C$5:$C$192,0),36))+(INDEX(Output!$C$5:$BW$192,MATCH($C97,Output!$C$5:$C$192,0),37)))*99.976)/$AP97</f>
        <v>0</v>
      </c>
      <c r="S97" s="51">
        <v>0</v>
      </c>
      <c r="T97" s="32">
        <f>(((INDEX(Output!$C$5:$BW$192,MATCH($C97,Output!$C$5:$C$192,0),21))+(INDEX(Output!$C$5:$BW$192,MATCH($C97,Output!$C$5:$C$192,0),22))+(INDEX(Output!$C$5:$BW$192,MATCH($C97,Output!$C$5:$C$192,0),23))+(INDEX(Output!$C$5:$BW$192,MATCH($C97,Output!$C$5:$C$192,0),24)))*3.4121416)/$AP97</f>
        <v>34.275807521866703</v>
      </c>
      <c r="U97" s="51">
        <v>30.157027130562447</v>
      </c>
      <c r="V97" s="32">
        <f>(((INDEX(Output!$C$5:$BW$192,MATCH($C97,Output!$C$5:$C$192,0),15))*3.4121416)+((INDEX(Output!$C$5:$BW$192,MATCH($C97,Output!$C$5:$C$192,0),30))*99.976))/$AP97</f>
        <v>3.7092220948685188</v>
      </c>
      <c r="W97" s="51">
        <v>8.4653949999999991</v>
      </c>
      <c r="X97" s="32">
        <f>(((INDEX(Output!$C$5:$BW$192,MATCH($C97,Output!$C$5:C$192,0),17))*3.4121416)+((INDEX(Output!$C$5:$BW$192,MATCH($C97,Output!$C$5:C$192,0),32))*99.976))/$AP97</f>
        <v>2.3474423355525293</v>
      </c>
      <c r="Y97" s="51">
        <v>0.39167731337835371</v>
      </c>
      <c r="Z97" s="32">
        <f>(((INDEX(Output!$C$5:$BW$192,MATCH($C97,Output!$C$5:C$192,0),16))*3.4121416)+((INDEX(Output!$C$5:$BW$192,MATCH($C97,Output!$C$5:C$192,0),31))*99.976))/$AP97</f>
        <v>6.3401740747637825E-2</v>
      </c>
      <c r="AA97" s="51">
        <v>3.9070677451768892</v>
      </c>
      <c r="AB97" s="32">
        <f>(((INDEX(Output!$C$5:$BW$192,MATCH($C97,Output!$C$5:C$192,0),18))*3.4121416)+((INDEX(Output!$C$5:$BW$192,MATCH($C97,Output!$C$5:C$192,0),33))*99.976))/$AP97</f>
        <v>1.0765483150250006</v>
      </c>
      <c r="AC97" s="51">
        <v>1.1613132259235563</v>
      </c>
      <c r="AD97" s="33">
        <f>INDEX(Output!$C$5:$CA$192,MATCH($C97,Output!$C$5:$C$192,0),74)+INDEX(Output!$C$5:$CA$192,MATCH($C97,Output!$C$5:$C$192,0),77)</f>
        <v>1</v>
      </c>
      <c r="AE97" s="51">
        <v>2</v>
      </c>
      <c r="AF97" s="33">
        <f>INDEX(Output!$C$5:$CA$192,MATCH($C97,Output!$C$5:$C$192,0),72)+INDEX(Output!$C$5:$CA$192,MATCH($C97,Output!$C$5:$C$192,0),75)</f>
        <v>184.75</v>
      </c>
      <c r="AG97" s="51">
        <v>322</v>
      </c>
      <c r="AH97" s="34"/>
      <c r="AI97" s="32"/>
      <c r="AJ97" s="34"/>
      <c r="AK97" s="71"/>
      <c r="AL97" s="32"/>
      <c r="AM97" s="32"/>
      <c r="AN97" s="54"/>
      <c r="AO97" s="56"/>
      <c r="AP97" s="25">
        <f>IF(ISNUMBER(SEARCH("RetlMed",C97)),Lookup!D$2,IF(ISNUMBER(SEARCH("OffSml",C97)),Lookup!A$2,IF(ISNUMBER(SEARCH("OffMed",C97)),Lookup!B$2,IF(ISNUMBER(SEARCH("OffLrg",C97)),Lookup!C$2,IF(ISNUMBER(SEARCH("RetlStrp",C97)),Lookup!E$2)))))</f>
        <v>498589</v>
      </c>
    </row>
    <row r="98" spans="1:43" s="2" customFormat="1" ht="25.5" customHeight="1" x14ac:dyDescent="0.3">
      <c r="A98" s="59"/>
      <c r="B98" s="28" t="str">
        <f t="shared" si="19"/>
        <v>CBECC 2022.2.0</v>
      </c>
      <c r="C98" s="43" t="s">
        <v>115</v>
      </c>
      <c r="D98" s="5">
        <f>INDEX(Output!$C$5:$BW$192,MATCH($C98,Output!$C$5:$C$192,0),61)</f>
        <v>129.916</v>
      </c>
      <c r="E98" s="51">
        <v>203.41107079074001</v>
      </c>
      <c r="F98" s="5">
        <f>(INDEX(Output!$C$5:$BW$192,MATCH($C98,Output!$C$5:$C$192,0),20))/$AP98</f>
        <v>4.1901646446271377</v>
      </c>
      <c r="G98" s="51">
        <v>7.0161461938694902</v>
      </c>
      <c r="H98" s="5">
        <f>(INDEX(Output!$C$5:$BW$192,MATCH($C98,Output!$C$5:$C$192,0),35))/$AP98</f>
        <v>3.8543569954411348E-2</v>
      </c>
      <c r="I98" s="51">
        <v>1.6683971126518801E-2</v>
      </c>
      <c r="J98" s="5">
        <f t="shared" si="21"/>
        <v>18.150856894092151</v>
      </c>
      <c r="K98" s="51">
        <v>25.6084792083285</v>
      </c>
      <c r="L98" s="5">
        <f>(((INDEX(Output!$C$5:$BW$192,MATCH($C98,Output!$C$5:$C$192,0),13))*3.4121416)+((INDEX(Output!$C$5:$BW$192,MATCH($C98,Output!$C$5:$C$192,0),28))*99.976))/$AP98</f>
        <v>2.7774990573802625</v>
      </c>
      <c r="M98" s="51">
        <v>0.50856517091231457</v>
      </c>
      <c r="N98" s="5">
        <f>(((INDEX(Output!$C$5:$BW$192,MATCH($C98,Output!$C$5:$C$192,0),14))*3.4121416)+((INDEX(Output!$C$5:$BW$192,MATCH($C98,Output!$C$5:$C$192,0),29))*99.976))/$AP98</f>
        <v>4.318753800833953</v>
      </c>
      <c r="O98" s="51">
        <v>7.5861942401456908</v>
      </c>
      <c r="P98" s="5">
        <f>(((INDEX(Output!$C$5:$BW$192,MATCH($C98,Output!$C$5:$C$192,0),19))*3.4121416)+((INDEX(Output!$C$5:$BW$192,MATCH($C98,Output!$C$5:$C$192,0),34))*99.976))/$AP98</f>
        <v>4.0905609415642941</v>
      </c>
      <c r="Q98" s="51">
        <v>3.9962694724512575</v>
      </c>
      <c r="R98" s="5">
        <f>(((INDEX(Output!$C$5:$BW$192,MATCH($C98,Output!$C$5:$C$192,0),36))+(INDEX(Output!$C$5:$BW$192,MATCH($C98,Output!$C$5:$C$192,0),37)))*99.976)/$AP98</f>
        <v>0</v>
      </c>
      <c r="S98" s="51">
        <v>0</v>
      </c>
      <c r="T98" s="5">
        <f>(((INDEX(Output!$C$5:$BW$192,MATCH($C98,Output!$C$5:$C$192,0),21))+(INDEX(Output!$C$5:$BW$192,MATCH($C98,Output!$C$5:$C$192,0),22))+(INDEX(Output!$C$5:$BW$192,MATCH($C98,Output!$C$5:$C$192,0),23))+(INDEX(Output!$C$5:$BW$192,MATCH($C98,Output!$C$5:$C$192,0),24)))*3.4121416)/$AP98</f>
        <v>34.275807521866703</v>
      </c>
      <c r="U98" s="51">
        <v>30.157027130562447</v>
      </c>
      <c r="V98" s="5">
        <f>(((INDEX(Output!$C$5:$BW$192,MATCH($C98,Output!$C$5:$C$192,0),15))*3.4121416)+((INDEX(Output!$C$5:$BW$192,MATCH($C98,Output!$C$5:$C$192,0),30))*99.976))/$AP98</f>
        <v>3.7811140690356186</v>
      </c>
      <c r="W98" s="51">
        <v>9.201352</v>
      </c>
      <c r="X98" s="5">
        <f>(((INDEX(Output!$C$5:$BW$192,MATCH($C98,Output!$C$5:C$192,0),17))*3.4121416)+((INDEX(Output!$C$5:$BW$192,MATCH($C98,Output!$C$5:C$192,0),32))*99.976))/$AP98</f>
        <v>2.0624750052985523</v>
      </c>
      <c r="Y98" s="51">
        <v>0.25404290908945043</v>
      </c>
      <c r="Z98" s="5">
        <f>(((INDEX(Output!$C$5:$BW$192,MATCH($C98,Output!$C$5:C$192,0),16))*3.4121416)+((INDEX(Output!$C$5:$BW$192,MATCH($C98,Output!$C$5:C$192,0),31))*99.976))/$AP98</f>
        <v>4.3905704954469514E-2</v>
      </c>
      <c r="AA98" s="51">
        <v>2.9007358766438891</v>
      </c>
      <c r="AB98" s="5">
        <f>(((INDEX(Output!$C$5:$BW$192,MATCH($C98,Output!$C$5:C$192,0),18))*3.4121416)+((INDEX(Output!$C$5:$BW$192,MATCH($C98,Output!$C$5:C$192,0),33))*99.976))/$AP98</f>
        <v>1.0765483150250006</v>
      </c>
      <c r="AC98" s="51">
        <v>1.1613132259235563</v>
      </c>
      <c r="AD98" s="7">
        <f>INDEX(Output!$C$5:$CA$192,MATCH($C98,Output!$C$5:$C$192,0),74)+INDEX(Output!$C$5:$CA$192,MATCH($C98,Output!$C$5:$C$192,0),77)</f>
        <v>0</v>
      </c>
      <c r="AE98" s="51">
        <v>0</v>
      </c>
      <c r="AF98" s="7">
        <f>INDEX(Output!$C$5:$CA$192,MATCH($C98,Output!$C$5:$C$192,0),72)+INDEX(Output!$C$5:$CA$192,MATCH($C98,Output!$C$5:$C$192,0),75)</f>
        <v>93.25</v>
      </c>
      <c r="AG98" s="51">
        <v>19</v>
      </c>
      <c r="AH98" s="29">
        <f>IF($D97=0,"",(D98-$D97)/$D97)</f>
        <v>4.390447722816828E-2</v>
      </c>
      <c r="AI98" s="104">
        <f>IF($E97=0,"",(E98-$E97)/$E97)</f>
        <v>3.4995476113375716E-2</v>
      </c>
      <c r="AJ98" s="29">
        <f>IF($J97=0,"",(J98-J97)/J97)</f>
        <v>3.4137025895145667E-2</v>
      </c>
      <c r="AK98" s="104">
        <f>IF($K97=0,"",(K98-K97)/K97)</f>
        <v>3.1470111390882932E-2</v>
      </c>
      <c r="AL98" s="5" t="str">
        <f t="shared" si="18"/>
        <v>Yes</v>
      </c>
      <c r="AM98" s="5" t="str">
        <f t="shared" si="20"/>
        <v>Yes</v>
      </c>
      <c r="AN98" s="53" t="str">
        <f>IF((AL98=AM98),(IF(AND(AI98&gt;(-0.5%*D$92),AI98&lt;(0.5%*D$92),AE98&lt;=AD98,AG98&lt;=AF98,(COUNTBLANK(D98:AK98)=0)),"Pass","Fail")),IF(COUNTA(D98:AK98)=0,"","Fail"))</f>
        <v>Pass</v>
      </c>
      <c r="AO98" s="57"/>
      <c r="AP98" s="25">
        <f>IF(ISNUMBER(SEARCH("RetlMed",C98)),Lookup!D$2,IF(ISNUMBER(SEARCH("OffSml",C98)),Lookup!A$2,IF(ISNUMBER(SEARCH("OffMed",C98)),Lookup!B$2,IF(ISNUMBER(SEARCH("OffLrg",C98)),Lookup!C$2,IF(ISNUMBER(SEARCH("RetlStrp",C98)),Lookup!E$2)))))</f>
        <v>498589</v>
      </c>
      <c r="AQ98" s="12"/>
    </row>
    <row r="99" spans="1:43" s="3" customFormat="1" ht="26.25" customHeight="1" x14ac:dyDescent="0.25">
      <c r="A99" s="60"/>
      <c r="B99" s="28" t="str">
        <f t="shared" si="19"/>
        <v>CBECC 2022.2.0</v>
      </c>
      <c r="C99" s="41" t="s">
        <v>68</v>
      </c>
      <c r="D99" s="32">
        <f>INDEX(Output!$C$5:$BW$192,MATCH($C99,Output!$C$5:$C$192,0),61)</f>
        <v>99.516999999999996</v>
      </c>
      <c r="E99" s="51">
        <v>103.51</v>
      </c>
      <c r="F99" s="32">
        <f>(INDEX(Output!$C$5:$BW$192,MATCH($C99,Output!$C$5:$C$192,0),20))/$AP99</f>
        <v>2.5482119348546832</v>
      </c>
      <c r="G99" s="51">
        <v>2.4500000000000002</v>
      </c>
      <c r="H99" s="32">
        <f>(INDEX(Output!$C$5:$BW$192,MATCH($C99,Output!$C$5:$C$192,0),35))/$AP99</f>
        <v>0.12529042772591828</v>
      </c>
      <c r="I99" s="51">
        <v>0.15</v>
      </c>
      <c r="J99" s="32">
        <f t="shared" si="21"/>
        <v>21.220903042422453</v>
      </c>
      <c r="K99" s="51">
        <v>23.73</v>
      </c>
      <c r="L99" s="32">
        <f>(((INDEX(Output!$C$5:$BW$192,MATCH($C99,Output!$C$5:$C$192,0),13))*3.4121416)+((INDEX(Output!$C$5:$BW$192,MATCH($C99,Output!$C$5:$C$192,0),28))*99.976))/$AP99</f>
        <v>11.041237438180922</v>
      </c>
      <c r="M99" s="51">
        <v>13.43</v>
      </c>
      <c r="N99" s="32">
        <f>(((INDEX(Output!$C$5:$BW$192,MATCH($C99,Output!$C$5:$C$192,0),14))*3.4121416)+((INDEX(Output!$C$5:$BW$192,MATCH($C99,Output!$C$5:$C$192,0),29))*99.976))/$AP99</f>
        <v>3.1213882319796817</v>
      </c>
      <c r="O99" s="51">
        <v>2.77</v>
      </c>
      <c r="P99" s="32">
        <f>(((INDEX(Output!$C$5:$BW$192,MATCH($C99,Output!$C$5:$C$192,0),19))*3.4121416)+((INDEX(Output!$C$5:$BW$192,MATCH($C99,Output!$C$5:$C$192,0),34))*99.976))/$AP99</f>
        <v>3.667003339488847</v>
      </c>
      <c r="Q99" s="51">
        <v>3.7306207693885542</v>
      </c>
      <c r="R99" s="32">
        <f>(((INDEX(Output!$C$5:$BW$192,MATCH($C99,Output!$C$5:$C$192,0),36))+(INDEX(Output!$C$5:$BW$192,MATCH($C99,Output!$C$5:$C$192,0),37)))*99.976)/$AP99</f>
        <v>0</v>
      </c>
      <c r="S99" s="51">
        <v>0</v>
      </c>
      <c r="T99" s="32">
        <f>(((INDEX(Output!$C$5:$BW$192,MATCH($C99,Output!$C$5:$C$192,0),21))+(INDEX(Output!$C$5:$BW$192,MATCH($C99,Output!$C$5:$C$192,0),22))+(INDEX(Output!$C$5:$BW$192,MATCH($C99,Output!$C$5:$C$192,0),23))+(INDEX(Output!$C$5:$BW$192,MATCH($C99,Output!$C$5:$C$192,0),24)))*3.4121416)/$AP99</f>
        <v>14.615038052308689</v>
      </c>
      <c r="U99" s="51">
        <v>14.61526842821713</v>
      </c>
      <c r="V99" s="32">
        <f>(((INDEX(Output!$C$5:$BW$192,MATCH($C99,Output!$C$5:$C$192,0),15))*3.4121416)+((INDEX(Output!$C$5:$BW$192,MATCH($C99,Output!$C$5:$C$192,0),30))*99.976))/$AP99</f>
        <v>1.6532163844334467</v>
      </c>
      <c r="W99" s="51">
        <v>1.7213160000000001</v>
      </c>
      <c r="X99" s="32">
        <f>(((INDEX(Output!$C$5:$BW$192,MATCH($C99,Output!$C$5:C$192,0),17))*3.4121416)+((INDEX(Output!$C$5:$BW$192,MATCH($C99,Output!$C$5:C$192,0),32))*99.976))/$AP99</f>
        <v>0.25064903832758378</v>
      </c>
      <c r="Y99" s="51">
        <v>0.10153467469744717</v>
      </c>
      <c r="Z99" s="32">
        <f>(((INDEX(Output!$C$5:$BW$192,MATCH($C99,Output!$C$5:C$192,0),16))*3.4121416)+((INDEX(Output!$C$5:$BW$192,MATCH($C99,Output!$C$5:C$192,0),31))*99.976))/$AP99</f>
        <v>0</v>
      </c>
      <c r="AA99" s="51">
        <v>0</v>
      </c>
      <c r="AB99" s="32">
        <f>(((INDEX(Output!$C$5:$BW$192,MATCH($C99,Output!$C$5:C$192,0),18))*3.4121416)+((INDEX(Output!$C$5:$BW$192,MATCH($C99,Output!$C$5:C$192,0),33))*99.976))/$AP99</f>
        <v>1.4874086100119712</v>
      </c>
      <c r="AC99" s="51">
        <v>1.9748447610345534</v>
      </c>
      <c r="AD99" s="33">
        <f>INDEX(Output!$C$5:$CA$192,MATCH($C99,Output!$C$5:$C$192,0),74)+INDEX(Output!$C$5:$CA$192,MATCH($C99,Output!$C$5:$C$192,0),77)</f>
        <v>0</v>
      </c>
      <c r="AE99" s="51">
        <v>0</v>
      </c>
      <c r="AF99" s="33">
        <f>INDEX(Output!$C$5:$CA$192,MATCH($C99,Output!$C$5:$C$192,0),72)+INDEX(Output!$C$5:$CA$192,MATCH($C99,Output!$C$5:$C$192,0),75)</f>
        <v>94</v>
      </c>
      <c r="AG99" s="51">
        <v>70</v>
      </c>
      <c r="AH99" s="34"/>
      <c r="AI99" s="32"/>
      <c r="AJ99" s="34"/>
      <c r="AK99" s="71"/>
      <c r="AL99" s="32"/>
      <c r="AM99" s="32"/>
      <c r="AN99" s="54"/>
      <c r="AO99" s="56"/>
      <c r="AP99" s="25">
        <f>IF(ISNUMBER(SEARCH("RetlMed",C99)),Lookup!D$2,IF(ISNUMBER(SEARCH("OffSml",C99)),Lookup!A$2,IF(ISNUMBER(SEARCH("OffMed",C99)),Lookup!B$2,IF(ISNUMBER(SEARCH("OffLrg",C99)),Lookup!C$2,IF(ISNUMBER(SEARCH("RetlStrp",C99)),Lookup!E$2)))))</f>
        <v>53627.8</v>
      </c>
    </row>
    <row r="100" spans="1:43" s="2" customFormat="1" ht="25.5" customHeight="1" x14ac:dyDescent="0.3">
      <c r="A100" s="59"/>
      <c r="B100" s="28" t="str">
        <f t="shared" si="19"/>
        <v>CBECC 2022.2.0</v>
      </c>
      <c r="C100" s="43" t="s">
        <v>116</v>
      </c>
      <c r="D100" s="5">
        <f>INDEX(Output!$C$5:$BW$192,MATCH($C100,Output!$C$5:$C$192,0),61)</f>
        <v>98.845399999999998</v>
      </c>
      <c r="E100" s="51">
        <v>100.827391526315</v>
      </c>
      <c r="F100" s="5">
        <f>(INDEX(Output!$C$5:$BW$192,MATCH($C100,Output!$C$5:$C$192,0),20))/$AP100</f>
        <v>2.5518108145402199</v>
      </c>
      <c r="G100" s="51">
        <v>2.47540022689101</v>
      </c>
      <c r="H100" s="5">
        <f>(INDEX(Output!$C$5:$BW$192,MATCH($C100,Output!$C$5:$C$192,0),35))/$AP100</f>
        <v>0.12309939993809181</v>
      </c>
      <c r="I100" s="51">
        <v>0.14356930967609</v>
      </c>
      <c r="J100" s="5">
        <f t="shared" si="21"/>
        <v>21.014118966651264</v>
      </c>
      <c r="K100" s="51">
        <v>22.8033462807912</v>
      </c>
      <c r="L100" s="5">
        <f>(((INDEX(Output!$C$5:$BW$192,MATCH($C100,Output!$C$5:$C$192,0),13))*3.4121416)+((INDEX(Output!$C$5:$BW$192,MATCH($C100,Output!$C$5:$C$192,0),28))*99.976))/$AP100</f>
        <v>10.822135299506536</v>
      </c>
      <c r="M100" s="51">
        <v>12.403733194099987</v>
      </c>
      <c r="N100" s="5">
        <f>(((INDEX(Output!$C$5:$BW$192,MATCH($C100,Output!$C$5:$C$192,0),14))*3.4121416)+((INDEX(Output!$C$5:$BW$192,MATCH($C100,Output!$C$5:$C$192,0),29))*99.976))/$AP100</f>
        <v>3.139337227563316</v>
      </c>
      <c r="O100" s="51">
        <v>2.8050049415406417</v>
      </c>
      <c r="P100" s="5">
        <f>(((INDEX(Output!$C$5:$BW$192,MATCH($C100,Output!$C$5:$C$192,0),19))*3.4121416)+((INDEX(Output!$C$5:$BW$192,MATCH($C100,Output!$C$5:$C$192,0),34))*99.976))/$AP100</f>
        <v>3.667003339488847</v>
      </c>
      <c r="Q100" s="51">
        <v>3.7306207693885542</v>
      </c>
      <c r="R100" s="5">
        <f>(((INDEX(Output!$C$5:$BW$192,MATCH($C100,Output!$C$5:$C$192,0),36))+(INDEX(Output!$C$5:$BW$192,MATCH($C100,Output!$C$5:$C$192,0),37)))*99.976)/$AP100</f>
        <v>0</v>
      </c>
      <c r="S100" s="51">
        <v>0</v>
      </c>
      <c r="T100" s="5">
        <f>(((INDEX(Output!$C$5:$BW$192,MATCH($C100,Output!$C$5:$C$192,0),21))+(INDEX(Output!$C$5:$BW$192,MATCH($C100,Output!$C$5:$C$192,0),22))+(INDEX(Output!$C$5:$BW$192,MATCH($C100,Output!$C$5:$C$192,0),23))+(INDEX(Output!$C$5:$BW$192,MATCH($C100,Output!$C$5:$C$192,0),24)))*3.4121416)/$AP100</f>
        <v>14.615038052308689</v>
      </c>
      <c r="U100" s="51">
        <v>14.61526842821713</v>
      </c>
      <c r="V100" s="5">
        <f>(((INDEX(Output!$C$5:$BW$192,MATCH($C100,Output!$C$5:$C$192,0),15))*3.4121416)+((INDEX(Output!$C$5:$BW$192,MATCH($C100,Output!$C$5:$C$192,0),30))*99.976))/$AP100</f>
        <v>1.6506649674788074</v>
      </c>
      <c r="W100" s="51">
        <v>1.79</v>
      </c>
      <c r="X100" s="5">
        <f>(((INDEX(Output!$C$5:$BW$192,MATCH($C100,Output!$C$5:C$192,0),17))*3.4121416)+((INDEX(Output!$C$5:$BW$192,MATCH($C100,Output!$C$5:C$192,0),32))*99.976))/$AP100</f>
        <v>0.24756952260178486</v>
      </c>
      <c r="Y100" s="51">
        <v>9.9017286068584856E-2</v>
      </c>
      <c r="Z100" s="5">
        <f>(((INDEX(Output!$C$5:$BW$192,MATCH($C100,Output!$C$5:C$192,0),16))*3.4121416)+((INDEX(Output!$C$5:$BW$192,MATCH($C100,Output!$C$5:C$192,0),31))*99.976))/$AP100</f>
        <v>0</v>
      </c>
      <c r="AA100" s="51">
        <v>0</v>
      </c>
      <c r="AB100" s="5">
        <f>(((INDEX(Output!$C$5:$BW$192,MATCH($C100,Output!$C$5:C$192,0),18))*3.4121416)+((INDEX(Output!$C$5:$BW$192,MATCH($C100,Output!$C$5:C$192,0),33))*99.976))/$AP100</f>
        <v>1.4874086100119712</v>
      </c>
      <c r="AC100" s="51">
        <v>1.9748447610345534</v>
      </c>
      <c r="AD100" s="7">
        <f>INDEX(Output!$C$5:$CA$192,MATCH($C100,Output!$C$5:$C$192,0),74)+INDEX(Output!$C$5:$CA$192,MATCH($C100,Output!$C$5:$C$192,0),77)</f>
        <v>0</v>
      </c>
      <c r="AE100" s="51">
        <v>0</v>
      </c>
      <c r="AF100" s="7">
        <f>INDEX(Output!$C$5:$CA$192,MATCH($C100,Output!$C$5:$C$192,0),72)+INDEX(Output!$C$5:$CA$192,MATCH($C100,Output!$C$5:$C$192,0),75)</f>
        <v>70.25</v>
      </c>
      <c r="AG100" s="51">
        <v>70</v>
      </c>
      <c r="AH100" s="29">
        <f>IF($D$99=0,"",(D100-$D$99)/$D$99)</f>
        <v>-6.7485957173146092E-3</v>
      </c>
      <c r="AI100" s="104">
        <f>IF($E$99=0,"",(E100-$E$99)/$E$99)</f>
        <v>-2.5916418449280335E-2</v>
      </c>
      <c r="AJ100" s="29">
        <f>IF($J$99=0,"",(J100-$J$99)/$J$99)</f>
        <v>-9.7443579737304109E-3</v>
      </c>
      <c r="AK100" s="104">
        <f>IF($K$99=0,"",(K100-$K$99)/$K$99)</f>
        <v>-3.9049882815372985E-2</v>
      </c>
      <c r="AL100" s="5" t="str">
        <f>IF(AND(AH100&gt;=0,AI100&gt;=0), "Yes", "No")</f>
        <v>No</v>
      </c>
      <c r="AM100" s="5" t="str">
        <f>IF(AND(AH100&lt;0,AI100&lt;0), "No", "Yes")</f>
        <v>No</v>
      </c>
      <c r="AN100" s="53" t="str">
        <f>IF((AL100=AM100),(IF(AND(AI100&gt;(-0.5%*D$78),AI100&lt;(0.5%*D$78),AE100&lt;=AD100,AG100&lt;=AF100,(COUNTBLANK(D100:AK100)=0)),"Pass","Fail")),IF(COUNTA(D100:AK100)=0,"","Fail"))</f>
        <v>Pass</v>
      </c>
      <c r="AO100" s="57"/>
      <c r="AP100" s="25">
        <f>IF(ISNUMBER(SEARCH("RetlMed",C100)),Lookup!D$2,IF(ISNUMBER(SEARCH("OffSml",C100)),Lookup!A$2,IF(ISNUMBER(SEARCH("OffMed",C100)),Lookup!B$2,IF(ISNUMBER(SEARCH("OffLrg",C100)),Lookup!C$2,IF(ISNUMBER(SEARCH("RetlStrp",C100)),Lookup!E$2)))))</f>
        <v>53627.8</v>
      </c>
      <c r="AQ100" s="12"/>
    </row>
    <row r="101" spans="1:43" s="2" customFormat="1" ht="25.5" customHeight="1" x14ac:dyDescent="0.3">
      <c r="A101" s="59"/>
      <c r="B101" s="28" t="str">
        <f t="shared" si="19"/>
        <v>CBECC 2022.2.0</v>
      </c>
      <c r="C101" s="43" t="s">
        <v>117</v>
      </c>
      <c r="D101" s="5">
        <f>INDEX(Output!$C$5:$BW$192,MATCH($C101,Output!$C$5:$C$192,0),61)</f>
        <v>97.221400000000003</v>
      </c>
      <c r="E101" s="51">
        <v>100.04120704362499</v>
      </c>
      <c r="F101" s="5">
        <f>(INDEX(Output!$C$5:$BW$192,MATCH($C101,Output!$C$5:$C$192,0),20))/$AP101</f>
        <v>2.5493307575548503</v>
      </c>
      <c r="G101" s="51">
        <v>2.4462583891644001</v>
      </c>
      <c r="H101" s="5">
        <f>(INDEX(Output!$C$5:$BW$192,MATCH($C101,Output!$C$5:$C$192,0),35))/$AP101</f>
        <v>0.11847903512730337</v>
      </c>
      <c r="I101" s="51">
        <v>0.14190755776007799</v>
      </c>
      <c r="J101" s="5">
        <f t="shared" si="21"/>
        <v>20.543742674207564</v>
      </c>
      <c r="K101" s="51">
        <v>22.537735021537401</v>
      </c>
      <c r="L101" s="5">
        <f>(((INDEX(Output!$C$5:$BW$192,MATCH($C101,Output!$C$5:$C$192,0),13))*3.4121416)+((INDEX(Output!$C$5:$BW$192,MATCH($C101,Output!$C$5:$C$192,0),28))*99.976))/$AP101</f>
        <v>10.360118829702888</v>
      </c>
      <c r="M101" s="51">
        <v>12.237268540101068</v>
      </c>
      <c r="N101" s="5">
        <f>(((INDEX(Output!$C$5:$BW$192,MATCH($C101,Output!$C$5:$C$192,0),14))*3.4121416)+((INDEX(Output!$C$5:$BW$192,MATCH($C101,Output!$C$5:$C$192,0),29))*99.976))/$AP101</f>
        <v>3.1478249837166543</v>
      </c>
      <c r="O101" s="51">
        <v>2.756838905775076</v>
      </c>
      <c r="P101" s="5">
        <f>(((INDEX(Output!$C$5:$BW$192,MATCH($C101,Output!$C$5:$C$192,0),19))*3.4121416)+((INDEX(Output!$C$5:$BW$192,MATCH($C101,Output!$C$5:$C$192,0),34))*99.976))/$AP101</f>
        <v>3.6698156245111675</v>
      </c>
      <c r="Q101" s="51">
        <v>3.7306207693885542</v>
      </c>
      <c r="R101" s="5">
        <f>(((INDEX(Output!$C$5:$BW$192,MATCH($C101,Output!$C$5:$C$192,0),36))+(INDEX(Output!$C$5:$BW$192,MATCH($C101,Output!$C$5:$C$192,0),37)))*99.976)/$AP101</f>
        <v>0</v>
      </c>
      <c r="S101" s="51">
        <v>0</v>
      </c>
      <c r="T101" s="5">
        <f>(((INDEX(Output!$C$5:$BW$192,MATCH($C101,Output!$C$5:$C$192,0),21))+(INDEX(Output!$C$5:$BW$192,MATCH($C101,Output!$C$5:$C$192,0),22))+(INDEX(Output!$C$5:$BW$192,MATCH($C101,Output!$C$5:$C$192,0),23))+(INDEX(Output!$C$5:$BW$192,MATCH($C101,Output!$C$5:$C$192,0),24)))*3.4121416)/$AP101</f>
        <v>14.615038052308689</v>
      </c>
      <c r="U101" s="51">
        <v>14.61526842821713</v>
      </c>
      <c r="V101" s="5">
        <f>(((INDEX(Output!$C$5:$BW$192,MATCH($C101,Output!$C$5:$C$192,0),15))*3.4121416)+((INDEX(Output!$C$5:$BW$192,MATCH($C101,Output!$C$5:$C$192,0),30))*99.976))/$AP101</f>
        <v>1.6382960034892349</v>
      </c>
      <c r="W101" s="51">
        <v>1.7399</v>
      </c>
      <c r="X101" s="5">
        <f>(((INDEX(Output!$C$5:$BW$192,MATCH($C101,Output!$C$5:C$192,0),17))*3.4121416)+((INDEX(Output!$C$5:$BW$192,MATCH($C101,Output!$C$5:C$192,0),32))*99.976))/$AP101</f>
        <v>0.24028048703262112</v>
      </c>
      <c r="Y101" s="51">
        <v>9.8234098495161015E-2</v>
      </c>
      <c r="Z101" s="5">
        <f>(((INDEX(Output!$C$5:$BW$192,MATCH($C101,Output!$C$5:C$192,0),16))*3.4121416)+((INDEX(Output!$C$5:$BW$192,MATCH($C101,Output!$C$5:C$192,0),31))*99.976))/$AP101</f>
        <v>0</v>
      </c>
      <c r="AA101" s="51">
        <v>0</v>
      </c>
      <c r="AB101" s="5">
        <f>(((INDEX(Output!$C$5:$BW$192,MATCH($C101,Output!$C$5:C$192,0),18))*3.4121416)+((INDEX(Output!$C$5:$BW$192,MATCH($C101,Output!$C$5:C$192,0),33))*99.976))/$AP101</f>
        <v>1.487406745755</v>
      </c>
      <c r="AC101" s="51">
        <v>1.9748447610345534</v>
      </c>
      <c r="AD101" s="7">
        <f>INDEX(Output!$C$5:$CA$192,MATCH($C101,Output!$C$5:$C$192,0),74)+INDEX(Output!$C$5:$CA$192,MATCH($C101,Output!$C$5:$C$192,0),77)</f>
        <v>0</v>
      </c>
      <c r="AE101" s="51">
        <v>0</v>
      </c>
      <c r="AF101" s="7">
        <f>INDEX(Output!$C$5:$CA$192,MATCH($C101,Output!$C$5:$C$192,0),72)+INDEX(Output!$C$5:$CA$192,MATCH($C101,Output!$C$5:$C$192,0),75)</f>
        <v>55.75</v>
      </c>
      <c r="AG101" s="51">
        <v>33</v>
      </c>
      <c r="AH101" s="29">
        <f>IF($D$99=0,"",(D101-$D$99)/$D$99)</f>
        <v>-2.3067415617432131E-2</v>
      </c>
      <c r="AI101" s="104">
        <f>IF($E$99=0,"",(E101-$E$99)/$E$99)</f>
        <v>-3.3511669948555804E-2</v>
      </c>
      <c r="AJ101" s="29">
        <f>IF($J$99=0,"",(J101-$J$99)/$J$99)</f>
        <v>-3.1910063716948586E-2</v>
      </c>
      <c r="AK101" s="104">
        <f>IF($K$99=0,"",(K101-$K$99)/$K$99)</f>
        <v>-5.0242940516755145E-2</v>
      </c>
      <c r="AL101" s="5" t="str">
        <f>IF(AND(AH101&gt;=0,AI101&gt;=0), "Yes", "No")</f>
        <v>No</v>
      </c>
      <c r="AM101" s="5" t="str">
        <f>IF(AND(AH101&lt;0,AI101&lt;0), "No", "Yes")</f>
        <v>No</v>
      </c>
      <c r="AN101" s="53" t="str">
        <f>IF((AL101=AM101),(IF(AND(AI101&gt;(-0.5%*D$78),AI101&lt;(0.5%*D$78),AE101&lt;=AD101,AG101&lt;=AF101,(COUNTBLANK(D101:AK101)=0)),"Pass","Fail")),IF(COUNTA(D101:AK101)=0,"","Fail"))</f>
        <v>Pass</v>
      </c>
      <c r="AO101" s="57"/>
      <c r="AP101" s="2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AQ101" s="12"/>
    </row>
    <row r="102" spans="1:43" s="2" customFormat="1" ht="25.5" customHeight="1" x14ac:dyDescent="0.3">
      <c r="A102" s="59"/>
      <c r="B102" s="28" t="str">
        <f t="shared" si="19"/>
        <v>CBECC 2022.2.0</v>
      </c>
      <c r="C102" s="43" t="s">
        <v>118</v>
      </c>
      <c r="D102" s="5">
        <f>INDEX(Output!$C$5:$BW$192,MATCH($C102,Output!$C$5:$C$192,0),61)</f>
        <v>98.880399999999995</v>
      </c>
      <c r="E102" s="51">
        <v>102.003216399523</v>
      </c>
      <c r="F102" s="5">
        <f>(INDEX(Output!$C$5:$BW$192,MATCH($C102,Output!$C$5:$C$192,0),20))/$AP102</f>
        <v>2.4749476950387672</v>
      </c>
      <c r="G102" s="51">
        <v>2.4292656921009801</v>
      </c>
      <c r="H102" s="5">
        <f>(INDEX(Output!$C$5:$BW$192,MATCH($C102,Output!$C$5:$C$192,0),35))/$AP102</f>
        <v>0.12888296741615354</v>
      </c>
      <c r="I102" s="51">
        <v>0.15181912525406399</v>
      </c>
      <c r="J102" s="5">
        <f t="shared" si="21"/>
        <v>21.330077650839613</v>
      </c>
      <c r="K102" s="51">
        <v>23.470910287728401</v>
      </c>
      <c r="L102" s="5">
        <f>(((INDEX(Output!$C$5:$BW$192,MATCH($C102,Output!$C$5:$C$192,0),13))*3.4121416)+((INDEX(Output!$C$5:$BW$192,MATCH($C102,Output!$C$5:$C$192,0),28))*99.976))/$AP102</f>
        <v>11.400490356494664</v>
      </c>
      <c r="M102" s="51">
        <v>13.230163909970724</v>
      </c>
      <c r="N102" s="5">
        <f>(((INDEX(Output!$C$5:$BW$192,MATCH($C102,Output!$C$5:$C$192,0),14))*3.4121416)+((INDEX(Output!$C$5:$BW$192,MATCH($C102,Output!$C$5:$C$192,0),29))*99.976))/$AP102</f>
        <v>2.9259535108357975</v>
      </c>
      <c r="O102" s="51">
        <v>2.7143603035784212</v>
      </c>
      <c r="P102" s="5">
        <f>(((INDEX(Output!$C$5:$BW$192,MATCH($C102,Output!$C$5:$C$192,0),19))*3.4121416)+((INDEX(Output!$C$5:$BW$192,MATCH($C102,Output!$C$5:$C$192,0),34))*99.976))/$AP102</f>
        <v>3.667003339488847</v>
      </c>
      <c r="Q102" s="51">
        <v>3.7306207693885542</v>
      </c>
      <c r="R102" s="5">
        <f>(((INDEX(Output!$C$5:$BW$192,MATCH($C102,Output!$C$5:$C$192,0),36))+(INDEX(Output!$C$5:$BW$192,MATCH($C102,Output!$C$5:$C$192,0),37)))*99.976)/$AP102</f>
        <v>0</v>
      </c>
      <c r="S102" s="51">
        <v>0</v>
      </c>
      <c r="T102" s="5">
        <f>(((INDEX(Output!$C$5:$BW$192,MATCH($C102,Output!$C$5:$C$192,0),21))+(INDEX(Output!$C$5:$BW$192,MATCH($C102,Output!$C$5:$C$192,0),22))+(INDEX(Output!$C$5:$BW$192,MATCH($C102,Output!$C$5:$C$192,0),23))+(INDEX(Output!$C$5:$BW$192,MATCH($C102,Output!$C$5:$C$192,0),24)))*3.4121416)/$AP102</f>
        <v>14.615038052308689</v>
      </c>
      <c r="U102" s="51">
        <v>14.61526842821713</v>
      </c>
      <c r="V102" s="5">
        <f>(((INDEX(Output!$C$5:$BW$192,MATCH($C102,Output!$C$5:$C$192,0),15))*3.4121416)+((INDEX(Output!$C$5:$BW$192,MATCH($C102,Output!$C$5:$C$192,0),30))*99.976))/$AP102</f>
        <v>1.5901499384125395</v>
      </c>
      <c r="W102" s="51">
        <v>1.7170460000000001</v>
      </c>
      <c r="X102" s="5">
        <f>(((INDEX(Output!$C$5:$BW$192,MATCH($C102,Output!$C$5:C$192,0),17))*3.4121416)+((INDEX(Output!$C$5:$BW$192,MATCH($C102,Output!$C$5:C$192,0),32))*99.976))/$AP102</f>
        <v>0.25907189559579169</v>
      </c>
      <c r="Y102" s="51">
        <v>0.10388423741771868</v>
      </c>
      <c r="Z102" s="5">
        <f>(((INDEX(Output!$C$5:$BW$192,MATCH($C102,Output!$C$5:C$192,0),16))*3.4121416)+((INDEX(Output!$C$5:$BW$192,MATCH($C102,Output!$C$5:C$192,0),31))*99.976))/$AP102</f>
        <v>0</v>
      </c>
      <c r="AA102" s="51">
        <v>0</v>
      </c>
      <c r="AB102" s="5">
        <f>(((INDEX(Output!$C$5:$BW$192,MATCH($C102,Output!$C$5:C$192,0),18))*3.4121416)+((INDEX(Output!$C$5:$BW$192,MATCH($C102,Output!$C$5:C$192,0),33))*99.976))/$AP102</f>
        <v>1.4874086100119712</v>
      </c>
      <c r="AC102" s="51">
        <v>1.9748447610345534</v>
      </c>
      <c r="AD102" s="7">
        <f>INDEX(Output!$C$5:$CA$192,MATCH($C102,Output!$C$5:$C$192,0),74)+INDEX(Output!$C$5:$CA$192,MATCH($C102,Output!$C$5:$C$192,0),77)</f>
        <v>0</v>
      </c>
      <c r="AE102" s="51">
        <v>0</v>
      </c>
      <c r="AF102" s="7">
        <f>INDEX(Output!$C$5:$CA$192,MATCH($C102,Output!$C$5:$C$192,0),72)+INDEX(Output!$C$5:$CA$192,MATCH($C102,Output!$C$5:$C$192,0),75)</f>
        <v>102.25</v>
      </c>
      <c r="AG102" s="51">
        <v>80</v>
      </c>
      <c r="AH102" s="29">
        <f>IF($D$99=0,"",(D102-$D$99)/$D$99)</f>
        <v>-6.3968970125707304E-3</v>
      </c>
      <c r="AI102" s="104">
        <f>IF($E$99=0,"",(E102-$E$99)/$E$99)</f>
        <v>-1.4556889194058615E-2</v>
      </c>
      <c r="AJ102" s="29">
        <f>IF($J$99=0,"",(J102-$J$99)/$J$99)</f>
        <v>5.1446730706468996E-3</v>
      </c>
      <c r="AK102" s="104">
        <f>IF($K$99=0,"",(K102-$K$99)/$K$99)</f>
        <v>-1.0918234819704989E-2</v>
      </c>
      <c r="AL102" s="5" t="str">
        <f>IF(AND(AH102&gt;=0,AI102&gt;=0), "Yes", "No")</f>
        <v>No</v>
      </c>
      <c r="AM102" s="5" t="str">
        <f>IF(AND(AH102&lt;0,AI102&lt;0), "No", "Yes")</f>
        <v>No</v>
      </c>
      <c r="AN102" s="53" t="str">
        <f>IF((AL102=AM102),(IF(AND(AI102&gt;(-0.5%*D$78),AI102&lt;(0.5%*D$78),AE102&lt;=AD102,AG102&lt;=AF102,(COUNTBLANK(D102:AK102)=0)),"Pass","Fail")),IF(COUNTA(D102:AK102)=0,"","Fail"))</f>
        <v>Pass</v>
      </c>
      <c r="AO102" s="57"/>
      <c r="AP102" s="2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AQ102" s="12"/>
    </row>
    <row r="103" spans="1:43" s="2" customFormat="1" ht="25.5" customHeight="1" x14ac:dyDescent="0.3">
      <c r="A103" s="59"/>
      <c r="B103" s="28" t="str">
        <f t="shared" si="19"/>
        <v>CBECC 2022.2.0</v>
      </c>
      <c r="C103" s="43" t="s">
        <v>119</v>
      </c>
      <c r="D103" s="5">
        <f>INDEX(Output!$C$5:$BW$192,MATCH($C103,Output!$C$5:$C$192,0),61)</f>
        <v>96.947199999999995</v>
      </c>
      <c r="E103" s="51">
        <v>100.478279989898</v>
      </c>
      <c r="F103" s="5">
        <f>(INDEX(Output!$C$5:$BW$192,MATCH($C103,Output!$C$5:$C$192,0),20))/$AP103</f>
        <v>2.4775209872491506</v>
      </c>
      <c r="G103" s="51">
        <v>2.39807724237681</v>
      </c>
      <c r="H103" s="5">
        <f>(INDEX(Output!$C$5:$BW$192,MATCH($C103,Output!$C$5:$C$192,0),35))/$AP103</f>
        <v>0.1231355752053972</v>
      </c>
      <c r="I103" s="51">
        <v>0.14753065041862601</v>
      </c>
      <c r="J103" s="5">
        <f t="shared" si="21"/>
        <v>20.764232601105785</v>
      </c>
      <c r="K103" s="51">
        <v>22.935643407238899</v>
      </c>
      <c r="L103" s="5">
        <f>(((INDEX(Output!$C$5:$BW$192,MATCH($C103,Output!$C$5:$C$192,0),13))*3.4121416)+((INDEX(Output!$C$5:$BW$192,MATCH($C103,Output!$C$5:$C$192,0),28))*99.976))/$AP103</f>
        <v>10.825752842437037</v>
      </c>
      <c r="M103" s="51">
        <v>12.800548231301397</v>
      </c>
      <c r="N103" s="5">
        <f>(((INDEX(Output!$C$5:$BW$192,MATCH($C103,Output!$C$5:$C$192,0),14))*3.4121416)+((INDEX(Output!$C$5:$BW$192,MATCH($C103,Output!$C$5:$C$192,0),29))*99.976))/$AP103</f>
        <v>2.9572258657785699</v>
      </c>
      <c r="O103" s="51">
        <v>2.6643668301415331</v>
      </c>
      <c r="P103" s="5">
        <f>(((INDEX(Output!$C$5:$BW$192,MATCH($C103,Output!$C$5:$C$192,0),19))*3.4121416)+((INDEX(Output!$C$5:$BW$192,MATCH($C103,Output!$C$5:$C$192,0),34))*99.976))/$AP103</f>
        <v>3.6698156245111675</v>
      </c>
      <c r="Q103" s="51">
        <v>3.7306207693885542</v>
      </c>
      <c r="R103" s="5">
        <f>(((INDEX(Output!$C$5:$BW$192,MATCH($C103,Output!$C$5:$C$192,0),36))+(INDEX(Output!$C$5:$BW$192,MATCH($C103,Output!$C$5:$C$192,0),37)))*99.976)/$AP103</f>
        <v>0</v>
      </c>
      <c r="S103" s="51">
        <v>0</v>
      </c>
      <c r="T103" s="5">
        <f>(((INDEX(Output!$C$5:$BW$192,MATCH($C103,Output!$C$5:$C$192,0),21))+(INDEX(Output!$C$5:$BW$192,MATCH($C103,Output!$C$5:$C$192,0),22))+(INDEX(Output!$C$5:$BW$192,MATCH($C103,Output!$C$5:$C$192,0),23))+(INDEX(Output!$C$5:$BW$192,MATCH($C103,Output!$C$5:$C$192,0),24)))*3.4121416)/$AP103</f>
        <v>14.615038052308689</v>
      </c>
      <c r="U103" s="51">
        <v>14.61526842821713</v>
      </c>
      <c r="V103" s="5">
        <f>(((INDEX(Output!$C$5:$BW$192,MATCH($C103,Output!$C$5:$C$192,0),15))*3.4121416)+((INDEX(Output!$C$5:$BW$192,MATCH($C103,Output!$C$5:$C$192,0),30))*99.976))/$AP103</f>
        <v>1.5760630627577485</v>
      </c>
      <c r="W103" s="51">
        <v>1.66377</v>
      </c>
      <c r="X103" s="5">
        <f>(((INDEX(Output!$C$5:$BW$192,MATCH($C103,Output!$C$5:C$192,0),17))*3.4121416)+((INDEX(Output!$C$5:$BW$192,MATCH($C103,Output!$C$5:C$192,0),32))*99.976))/$AP103</f>
        <v>0.24796845986626337</v>
      </c>
      <c r="Y103" s="51">
        <v>0.10147873272791691</v>
      </c>
      <c r="Z103" s="5">
        <f>(((INDEX(Output!$C$5:$BW$192,MATCH($C103,Output!$C$5:C$192,0),16))*3.4121416)+((INDEX(Output!$C$5:$BW$192,MATCH($C103,Output!$C$5:C$192,0),31))*99.976))/$AP103</f>
        <v>0</v>
      </c>
      <c r="AA103" s="51">
        <v>0</v>
      </c>
      <c r="AB103" s="5">
        <f>(((INDEX(Output!$C$5:$BW$192,MATCH($C103,Output!$C$5:C$192,0),18))*3.4121416)+((INDEX(Output!$C$5:$BW$192,MATCH($C103,Output!$C$5:C$192,0),33))*99.976))/$AP103</f>
        <v>1.487406745755</v>
      </c>
      <c r="AC103" s="51">
        <v>1.9748447610345534</v>
      </c>
      <c r="AD103" s="7">
        <f>INDEX(Output!$C$5:$CA$192,MATCH($C103,Output!$C$5:$C$192,0),74)+INDEX(Output!$C$5:$CA$192,MATCH($C103,Output!$C$5:$C$192,0),77)</f>
        <v>0</v>
      </c>
      <c r="AE103" s="51">
        <v>0</v>
      </c>
      <c r="AF103" s="7">
        <f>INDEX(Output!$C$5:$CA$192,MATCH($C103,Output!$C$5:$C$192,0),72)+INDEX(Output!$C$5:$CA$192,MATCH($C103,Output!$C$5:$C$192,0),75)</f>
        <v>62.5</v>
      </c>
      <c r="AG103" s="51">
        <v>39</v>
      </c>
      <c r="AH103" s="29">
        <f>IF($D$99=0,"",(D103-$D$99)/$D$99)</f>
        <v>-2.5822723755740233E-2</v>
      </c>
      <c r="AI103" s="104">
        <f>IF($E$99=0,"",(E103-$E$99)/$E$99)</f>
        <v>-2.9289150904279838E-2</v>
      </c>
      <c r="AJ103" s="29">
        <f>IF($J$99=0,"",(J103-$J$99)/$J$99)</f>
        <v>-2.151984015023975E-2</v>
      </c>
      <c r="AK103" s="104">
        <f>IF($K$99=0,"",(K103-$K$99)/$K$99)</f>
        <v>-3.347478267008433E-2</v>
      </c>
      <c r="AL103" s="5" t="str">
        <f>IF(AND(AH103&gt;=0,AI103&gt;=0), "Yes", "No")</f>
        <v>No</v>
      </c>
      <c r="AM103" s="5" t="str">
        <f>IF(AND(AH103&lt;0,AI103&lt;0), "No", "Yes")</f>
        <v>No</v>
      </c>
      <c r="AN103" s="53" t="str">
        <f>IF((AL103=AM103),(IF(AND(AI103&gt;(-0.5%*D$78),AI103&lt;(0.5%*D$78),AE103&lt;=AD103,AG103&lt;=AF103,(COUNTBLANK(D103:AK103)=0)),"Pass","Fail")),IF(COUNTA(D103:AK103)=0,"","Fail"))</f>
        <v>Pass</v>
      </c>
      <c r="AO103" s="57"/>
      <c r="AP103" s="2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AQ103" s="12"/>
    </row>
    <row r="104" spans="1:43" s="3" customFormat="1" ht="26.25" customHeight="1" x14ac:dyDescent="0.25">
      <c r="A104" s="60"/>
      <c r="B104" s="28" t="str">
        <f t="shared" si="19"/>
        <v>CBECC 2022.2.0</v>
      </c>
      <c r="C104" s="41" t="s">
        <v>31</v>
      </c>
      <c r="D104" s="32">
        <f>INDEX(Output!$C$5:$BW$192,MATCH($C104,Output!$C$5:$C$192,0),61)</f>
        <v>110.90300000000001</v>
      </c>
      <c r="E104" s="51">
        <v>112.27</v>
      </c>
      <c r="F104" s="32">
        <f>(INDEX(Output!$C$5:$BW$192,MATCH($C104,Output!$C$5:$C$192,0),20))/$AP104</f>
        <v>3.4479505032837445</v>
      </c>
      <c r="G104" s="51">
        <v>3.51</v>
      </c>
      <c r="H104" s="32">
        <f>(INDEX(Output!$C$5:$BW$192,MATCH($C104,Output!$C$5:$C$192,0),35))/$AP104</f>
        <v>3.3151089546839513E-2</v>
      </c>
      <c r="I104" s="51">
        <v>3.2551296361906998E-2</v>
      </c>
      <c r="J104" s="32">
        <f t="shared" si="21"/>
        <v>15.079200930303037</v>
      </c>
      <c r="K104" s="51">
        <v>15.24</v>
      </c>
      <c r="L104" s="32">
        <f>(((INDEX(Output!$C$5:$BW$192,MATCH($C104,Output!$C$5:$C$192,0),13))*3.4121416)+((INDEX(Output!$C$5:$BW$192,MATCH($C104,Output!$C$5:$C$192,0),28))*99.976))/$AP104</f>
        <v>2.0077773127587046</v>
      </c>
      <c r="M104" s="51">
        <v>1.58</v>
      </c>
      <c r="N104" s="32">
        <f>(((INDEX(Output!$C$5:$BW$192,MATCH($C104,Output!$C$5:$C$192,0),14))*3.4121416)+((INDEX(Output!$C$5:$BW$192,MATCH($C104,Output!$C$5:$C$192,0),29))*99.976))/$AP104</f>
        <v>6.719452412606894</v>
      </c>
      <c r="O104" s="51">
        <v>5.9</v>
      </c>
      <c r="P104" s="32">
        <f>(((INDEX(Output!$C$5:$BW$192,MATCH($C104,Output!$C$5:$C$192,0),19))*3.4121416)+((INDEX(Output!$C$5:$BW$192,MATCH($C104,Output!$C$5:$C$192,0),34))*99.976))/$AP104</f>
        <v>3.6389250277162217</v>
      </c>
      <c r="Q104" s="51">
        <v>3.6666604508922744</v>
      </c>
      <c r="R104" s="32">
        <f>(((INDEX(Output!$C$5:$BW$192,MATCH($C104,Output!$C$5:$C$192,0),36))+(INDEX(Output!$C$5:$BW$192,MATCH($C104,Output!$C$5:$C$192,0),37)))*99.976)/$AP104</f>
        <v>0</v>
      </c>
      <c r="S104" s="51">
        <v>0</v>
      </c>
      <c r="T104" s="32">
        <f>(((INDEX(Output!$C$5:$BW$192,MATCH($C104,Output!$C$5:$C$192,0),21))+(INDEX(Output!$C$5:$BW$192,MATCH($C104,Output!$C$5:$C$192,0),22))+(INDEX(Output!$C$5:$BW$192,MATCH($C104,Output!$C$5:$C$192,0),23))+(INDEX(Output!$C$5:$BW$192,MATCH($C104,Output!$C$5:$C$192,0),24)))*3.4121416)/$AP104</f>
        <v>14.615038052308689</v>
      </c>
      <c r="U104" s="51">
        <v>14.62</v>
      </c>
      <c r="V104" s="32">
        <f>(((INDEX(Output!$C$5:$BW$192,MATCH($C104,Output!$C$5:$C$192,0),15))*3.4121416)+((INDEX(Output!$C$5:$BW$192,MATCH($C104,Output!$C$5:$C$192,0),30))*99.976))/$AP104</f>
        <v>1.3303953319957185</v>
      </c>
      <c r="W104" s="51">
        <v>2.3839000000000001</v>
      </c>
      <c r="X104" s="32">
        <f>(((INDEX(Output!$C$5:$BW$192,MATCH($C104,Output!$C$5:C$192,0),17))*3.4121416)+((INDEX(Output!$C$5:$BW$192,MATCH($C104,Output!$C$5:C$192,0),32))*99.976))/$AP104</f>
        <v>7.5635196774508737E-2</v>
      </c>
      <c r="Y104" s="51">
        <v>0.02</v>
      </c>
      <c r="Z104" s="32">
        <f>(((INDEX(Output!$C$5:$BW$192,MATCH($C104,Output!$C$5:C$192,0),16))*3.4121416)+((INDEX(Output!$C$5:$BW$192,MATCH($C104,Output!$C$5:C$192,0),31))*99.976))/$AP104</f>
        <v>0</v>
      </c>
      <c r="AA104" s="51">
        <v>0</v>
      </c>
      <c r="AB104" s="32">
        <f>(((INDEX(Output!$C$5:$BW$192,MATCH($C104,Output!$C$5:C$192,0),18))*3.4121416)+((INDEX(Output!$C$5:$BW$192,MATCH($C104,Output!$C$5:C$192,0),33))*99.976))/$AP104</f>
        <v>1.3070156484509898</v>
      </c>
      <c r="AC104" s="51">
        <v>1.6935125962668058</v>
      </c>
      <c r="AD104" s="33">
        <f>INDEX(Output!$C$5:$CA$192,MATCH($C104,Output!$C$5:$C$192,0),74)+INDEX(Output!$C$5:$CA$192,MATCH($C104,Output!$C$5:$C$192,0),77)</f>
        <v>0</v>
      </c>
      <c r="AE104" s="51">
        <v>0</v>
      </c>
      <c r="AF104" s="33">
        <f>INDEX(Output!$C$5:$CA$192,MATCH($C104,Output!$C$5:$C$192,0),72)+INDEX(Output!$C$5:$CA$192,MATCH($C104,Output!$C$5:$C$192,0),75)</f>
        <v>0</v>
      </c>
      <c r="AG104" s="51">
        <v>0</v>
      </c>
      <c r="AH104" s="34"/>
      <c r="AI104" s="32"/>
      <c r="AJ104" s="34"/>
      <c r="AK104" s="71"/>
      <c r="AL104" s="32"/>
      <c r="AM104" s="32"/>
      <c r="AN104" s="54"/>
      <c r="AO104" s="56"/>
      <c r="AP104" s="2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</row>
    <row r="105" spans="1:43" s="2" customFormat="1" ht="25.2" customHeight="1" x14ac:dyDescent="0.3">
      <c r="A105" s="59"/>
      <c r="B105" s="28" t="str">
        <f t="shared" si="19"/>
        <v>CBECC 2022.2.0</v>
      </c>
      <c r="C105" s="43" t="s">
        <v>120</v>
      </c>
      <c r="D105" s="5">
        <f>INDEX(Output!$C$5:$BW$192,MATCH($C105,Output!$C$5:$C$192,0),61)</f>
        <v>111.29900000000001</v>
      </c>
      <c r="E105" s="51">
        <v>112.327821423529</v>
      </c>
      <c r="F105" s="5">
        <f>(INDEX(Output!$C$5:$BW$192,MATCH($C105,Output!$C$5:$C$192,0),20))/$AP105</f>
        <v>3.4658703135314144</v>
      </c>
      <c r="G105" s="51">
        <v>3.51818203454713</v>
      </c>
      <c r="H105" s="5">
        <f>(INDEX(Output!$C$5:$BW$192,MATCH($C105,Output!$C$5:$C$192,0),35))/$AP105</f>
        <v>3.2634006988912466E-2</v>
      </c>
      <c r="I105" s="51">
        <v>3.2033250787849299E-2</v>
      </c>
      <c r="J105" s="5">
        <f t="shared" si="21"/>
        <v>15.088637110440244</v>
      </c>
      <c r="K105" s="51">
        <v>15.207859250002899</v>
      </c>
      <c r="L105" s="5">
        <f>(((INDEX(Output!$C$5:$BW$192,MATCH($C105,Output!$C$5:$C$192,0),13))*3.4121416)+((INDEX(Output!$C$5:$BW$192,MATCH($C105,Output!$C$5:$C$192,0),28))*99.976))/$AP105</f>
        <v>1.9560691991493098</v>
      </c>
      <c r="M105" s="51">
        <v>1.5124470882204859</v>
      </c>
      <c r="N105" s="5">
        <f>(((INDEX(Output!$C$5:$BW$192,MATCH($C105,Output!$C$5:$C$192,0),14))*3.4121416)+((INDEX(Output!$C$5:$BW$192,MATCH($C105,Output!$C$5:$C$192,0),29))*99.976))/$AP105</f>
        <v>6.7766525084228695</v>
      </c>
      <c r="O105" s="51">
        <v>5.9184366084248605</v>
      </c>
      <c r="P105" s="5">
        <f>(((INDEX(Output!$C$5:$BW$192,MATCH($C105,Output!$C$5:$C$192,0),19))*3.4121416)+((INDEX(Output!$C$5:$BW$192,MATCH($C105,Output!$C$5:$C$192,0),34))*99.976))/$AP105</f>
        <v>3.6389250277162217</v>
      </c>
      <c r="Q105" s="51">
        <v>3.6666604508922744</v>
      </c>
      <c r="R105" s="5">
        <f>(((INDEX(Output!$C$5:$BW$192,MATCH($C105,Output!$C$5:$C$192,0),36))+(INDEX(Output!$C$5:$BW$192,MATCH($C105,Output!$C$5:$C$192,0),37)))*99.976)/$AP105</f>
        <v>0</v>
      </c>
      <c r="S105" s="51">
        <v>0</v>
      </c>
      <c r="T105" s="5">
        <f>(((INDEX(Output!$C$5:$BW$192,MATCH($C105,Output!$C$5:$C$192,0),21))+(INDEX(Output!$C$5:$BW$192,MATCH($C105,Output!$C$5:$C$192,0),22))+(INDEX(Output!$C$5:$BW$192,MATCH($C105,Output!$C$5:$C$192,0),23))+(INDEX(Output!$C$5:$BW$192,MATCH($C105,Output!$C$5:$C$192,0),24)))*3.4121416)/$AP105</f>
        <v>14.615038052308689</v>
      </c>
      <c r="U105" s="51">
        <v>14.615231133570775</v>
      </c>
      <c r="V105" s="5">
        <f>(((INDEX(Output!$C$5:$BW$192,MATCH($C105,Output!$C$5:$C$192,0),15))*3.4121416)+((INDEX(Output!$C$5:$BW$192,MATCH($C105,Output!$C$5:$C$192,0),30))*99.976))/$AP105</f>
        <v>1.335790847151664</v>
      </c>
      <c r="W105" s="51">
        <v>2.3977469999999999</v>
      </c>
      <c r="X105" s="5">
        <f>(((INDEX(Output!$C$5:$BW$192,MATCH($C105,Output!$C$5:C$192,0),17))*3.4121416)+((INDEX(Output!$C$5:$BW$192,MATCH($C105,Output!$C$5:C$192,0),32))*99.976))/$AP105</f>
        <v>7.4183879549189036E-2</v>
      </c>
      <c r="Y105" s="51">
        <v>1.9057564286646653E-2</v>
      </c>
      <c r="Z105" s="5">
        <f>(((INDEX(Output!$C$5:$BW$192,MATCH($C105,Output!$C$5:C$192,0),16))*3.4121416)+((INDEX(Output!$C$5:$BW$192,MATCH($C105,Output!$C$5:C$192,0),31))*99.976))/$AP105</f>
        <v>0</v>
      </c>
      <c r="AA105" s="51">
        <v>0</v>
      </c>
      <c r="AB105" s="5">
        <f>(((INDEX(Output!$C$5:$BW$192,MATCH($C105,Output!$C$5:C$192,0),18))*3.4121416)+((INDEX(Output!$C$5:$BW$192,MATCH($C105,Output!$C$5:C$192,0),33))*99.976))/$AP105</f>
        <v>1.3070156484509898</v>
      </c>
      <c r="AC105" s="51">
        <v>1.6935125962668058</v>
      </c>
      <c r="AD105" s="7">
        <f>INDEX(Output!$C$5:$CA$192,MATCH($C105,Output!$C$5:$C$192,0),74)+INDEX(Output!$C$5:$CA$192,MATCH($C105,Output!$C$5:$C$192,0),77)</f>
        <v>0</v>
      </c>
      <c r="AE105" s="51">
        <v>0</v>
      </c>
      <c r="AF105" s="7">
        <f>INDEX(Output!$C$5:$CA$192,MATCH($C105,Output!$C$5:$C$192,0),72)+INDEX(Output!$C$5:$CA$192,MATCH($C105,Output!$C$5:$C$192,0),75)</f>
        <v>0</v>
      </c>
      <c r="AG105" s="51">
        <v>0</v>
      </c>
      <c r="AH105" s="29">
        <f>IF($D$104=0,"",(D105-$D$104)/$D$104)</f>
        <v>3.5706878984337735E-3</v>
      </c>
      <c r="AI105" s="104">
        <f>IF($E$104=0,"",(E105-$E$104)/$E$104)</f>
        <v>5.1502114125773766E-4</v>
      </c>
      <c r="AJ105" s="29">
        <f>IF($J$104=0,"",(J105-$J$104)/$J$104)</f>
        <v>6.2577454739292607E-4</v>
      </c>
      <c r="AK105" s="104">
        <f>IF($K$104=0,"",(K105-$K$104)/$K$104)</f>
        <v>-2.1089730969226328E-3</v>
      </c>
      <c r="AL105" s="5" t="str">
        <f>IF(AND(AH105&gt;=0,AI105&gt;=0), "Yes", "No")</f>
        <v>Yes</v>
      </c>
      <c r="AM105" s="5" t="str">
        <f>IF(AND(AH105&lt;0,AI105&lt;0), "No", "Yes")</f>
        <v>Yes</v>
      </c>
      <c r="AN105" s="53" t="str">
        <f>IF((AL105=AM105),(IF(AND(AI105&gt;(-0.5%*D$78),AI105&lt;(0.5%*D$78),AE105&lt;=AD105,AG105&lt;=AF105,(COUNTBLANK(D105:AK105)=0)),"Pass","Fail")),IF(COUNTA(D105:AK105)=0,"","Fail"))</f>
        <v>Pass</v>
      </c>
      <c r="AO105" s="57"/>
      <c r="AP105" s="2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AQ105" s="12"/>
    </row>
    <row r="106" spans="1:43" s="2" customFormat="1" ht="25.5" customHeight="1" x14ac:dyDescent="0.3">
      <c r="A106" s="59"/>
      <c r="B106" s="28" t="str">
        <f t="shared" si="19"/>
        <v>CBECC 2022.2.0</v>
      </c>
      <c r="C106" s="43" t="s">
        <v>121</v>
      </c>
      <c r="D106" s="5">
        <f>INDEX(Output!$C$5:$BW$192,MATCH($C106,Output!$C$5:$C$192,0),61)</f>
        <v>110.83799999999999</v>
      </c>
      <c r="E106" s="51">
        <v>111.920545170262</v>
      </c>
      <c r="F106" s="5">
        <f>(INDEX(Output!$C$5:$BW$192,MATCH($C106,Output!$C$5:$C$192,0),20))/$AP106</f>
        <v>3.4744666012776952</v>
      </c>
      <c r="G106" s="51">
        <v>3.4984592791121898</v>
      </c>
      <c r="H106" s="5">
        <f>(INDEX(Output!$C$5:$BW$192,MATCH($C106,Output!$C$5:$C$192,0),35))/$AP106</f>
        <v>3.0867199474899208E-2</v>
      </c>
      <c r="I106" s="51">
        <v>3.18585908217877E-2</v>
      </c>
      <c r="J106" s="5">
        <f t="shared" si="21"/>
        <v>14.94137663743992</v>
      </c>
      <c r="K106" s="51">
        <v>15.1230964253064</v>
      </c>
      <c r="L106" s="5">
        <f>(((INDEX(Output!$C$5:$BW$192,MATCH($C106,Output!$C$5:$C$192,0),13))*3.4121416)+((INDEX(Output!$C$5:$BW$192,MATCH($C106,Output!$C$5:$C$192,0),28))*99.976))/$AP106</f>
        <v>1.7793796267966324</v>
      </c>
      <c r="M106" s="51">
        <v>1.4949372517575101</v>
      </c>
      <c r="N106" s="5">
        <f>(((INDEX(Output!$C$5:$BW$192,MATCH($C106,Output!$C$5:$C$192,0),14))*3.4121416)+((INDEX(Output!$C$5:$BW$192,MATCH($C106,Output!$C$5:$C$192,0),29))*99.976))/$AP106</f>
        <v>6.7979673383431729</v>
      </c>
      <c r="O106" s="51">
        <v>5.8825591586327786</v>
      </c>
      <c r="P106" s="5">
        <f>(((INDEX(Output!$C$5:$BW$192,MATCH($C106,Output!$C$5:$C$192,0),19))*3.4121416)+((INDEX(Output!$C$5:$BW$192,MATCH($C106,Output!$C$5:$C$192,0),34))*99.976))/$AP106</f>
        <v>3.6417436753743391</v>
      </c>
      <c r="Q106" s="51">
        <v>3.6666604508922744</v>
      </c>
      <c r="R106" s="5">
        <f>(((INDEX(Output!$C$5:$BW$192,MATCH($C106,Output!$C$5:$C$192,0),36))+(INDEX(Output!$C$5:$BW$192,MATCH($C106,Output!$C$5:$C$192,0),37)))*99.976)/$AP106</f>
        <v>0</v>
      </c>
      <c r="S106" s="51">
        <v>0</v>
      </c>
      <c r="T106" s="5">
        <f>(((INDEX(Output!$C$5:$BW$192,MATCH($C106,Output!$C$5:$C$192,0),21))+(INDEX(Output!$C$5:$BW$192,MATCH($C106,Output!$C$5:$C$192,0),22))+(INDEX(Output!$C$5:$BW$192,MATCH($C106,Output!$C$5:$C$192,0),23))+(INDEX(Output!$C$5:$BW$192,MATCH($C106,Output!$C$5:$C$192,0),24)))*3.4121416)/$AP106</f>
        <v>14.615038052308689</v>
      </c>
      <c r="U106" s="51">
        <v>14.615231133570775</v>
      </c>
      <c r="V106" s="5">
        <f>(((INDEX(Output!$C$5:$BW$192,MATCH($C106,Output!$C$5:$C$192,0),15))*3.4121416)+((INDEX(Output!$C$5:$BW$192,MATCH($C106,Output!$C$5:$C$192,0),30))*99.976))/$AP106</f>
        <v>1.3446921746318141</v>
      </c>
      <c r="W106" s="51">
        <v>2.366457</v>
      </c>
      <c r="X106" s="5">
        <f>(((INDEX(Output!$C$5:$BW$192,MATCH($C106,Output!$C$5:C$192,0),17))*3.4121416)+((INDEX(Output!$C$5:$BW$192,MATCH($C106,Output!$C$5:C$192,0),32))*99.976))/$AP106</f>
        <v>7.0578173842969494E-2</v>
      </c>
      <c r="Y106" s="51">
        <v>1.8964327670762861E-2</v>
      </c>
      <c r="Z106" s="5">
        <f>(((INDEX(Output!$C$5:$BW$192,MATCH($C106,Output!$C$5:C$192,0),16))*3.4121416)+((INDEX(Output!$C$5:$BW$192,MATCH($C106,Output!$C$5:C$192,0),31))*99.976))/$AP106</f>
        <v>0</v>
      </c>
      <c r="AA106" s="51">
        <v>0</v>
      </c>
      <c r="AB106" s="5">
        <f>(((INDEX(Output!$C$5:$BW$192,MATCH($C106,Output!$C$5:C$192,0),18))*3.4121416)+((INDEX(Output!$C$5:$BW$192,MATCH($C106,Output!$C$5:C$192,0),33))*99.976))/$AP106</f>
        <v>1.3070156484509898</v>
      </c>
      <c r="AC106" s="51">
        <v>1.6935125962668058</v>
      </c>
      <c r="AD106" s="7">
        <f>INDEX(Output!$C$5:$CA$192,MATCH($C106,Output!$C$5:$C$192,0),74)+INDEX(Output!$C$5:$CA$192,MATCH($C106,Output!$C$5:$C$192,0),77)</f>
        <v>0</v>
      </c>
      <c r="AE106" s="51">
        <v>0</v>
      </c>
      <c r="AF106" s="7">
        <f>INDEX(Output!$C$5:$CA$192,MATCH($C106,Output!$C$5:$C$192,0),72)+INDEX(Output!$C$5:$CA$192,MATCH($C106,Output!$C$5:$C$192,0),75)</f>
        <v>0</v>
      </c>
      <c r="AG106" s="51">
        <v>0</v>
      </c>
      <c r="AH106" s="29">
        <f>IF($D$104=0,"",(D106-$D$104)/$D$104)</f>
        <v>-5.8609776110666017E-4</v>
      </c>
      <c r="AI106" s="104">
        <f>IF($E$104=0,"",(E106-$E$104)/$E$104)</f>
        <v>-3.112628749781719E-3</v>
      </c>
      <c r="AJ106" s="29">
        <f>IF($J$104=0,"",(J106-$J$104)/$J$104)</f>
        <v>-9.1400262852222146E-3</v>
      </c>
      <c r="AK106" s="104">
        <f>IF($K$104=0,"",(K106-$K$104)/$K$104)</f>
        <v>-7.6708382344881903E-3</v>
      </c>
      <c r="AL106" s="5" t="str">
        <f>IF(AND(AH106&gt;=0,AI106&gt;=0), "Yes", "No")</f>
        <v>No</v>
      </c>
      <c r="AM106" s="5" t="str">
        <f>IF(AND(AH106&lt;0,AI106&lt;0), "No", "Yes")</f>
        <v>No</v>
      </c>
      <c r="AN106" s="53" t="str">
        <f>IF((AL106=AM106),(IF(AND(AI106&gt;(-0.5%*D$78),AI106&lt;(0.5%*D$78),AE106&lt;=AD106,AG106&lt;=AF106,(COUNTBLANK(D106:AK106)=0)),"Pass","Fail")),IF(COUNTA(D106:AK106)=0,"","Fail"))</f>
        <v>Pass</v>
      </c>
      <c r="AO106" s="57"/>
      <c r="AP106" s="2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AQ106" s="12"/>
    </row>
    <row r="107" spans="1:43" s="2" customFormat="1" ht="25.5" customHeight="1" x14ac:dyDescent="0.3">
      <c r="A107" s="59"/>
      <c r="B107" s="28" t="str">
        <f t="shared" si="19"/>
        <v>CBECC 2022.2.0</v>
      </c>
      <c r="C107" s="43" t="s">
        <v>122</v>
      </c>
      <c r="D107" s="5">
        <f>INDEX(Output!$C$5:$BW$192,MATCH($C107,Output!$C$5:$C$192,0),61)</f>
        <v>107.932</v>
      </c>
      <c r="E107" s="51">
        <v>110.450227103443</v>
      </c>
      <c r="F107" s="5">
        <f>(INDEX(Output!$C$5:$BW$192,MATCH($C107,Output!$C$5:$C$192,0),20))/$AP107</f>
        <v>3.3195842454846178</v>
      </c>
      <c r="G107" s="51">
        <v>3.4350463484323002</v>
      </c>
      <c r="H107" s="5">
        <f>(INDEX(Output!$C$5:$BW$192,MATCH($C107,Output!$C$5:$C$192,0),35))/$AP107</f>
        <v>3.4336482197666135E-2</v>
      </c>
      <c r="I107" s="51">
        <v>3.4955245678482599E-2</v>
      </c>
      <c r="J107" s="5">
        <f t="shared" si="21"/>
        <v>14.759742408621236</v>
      </c>
      <c r="K107" s="51">
        <v>15.2163880321463</v>
      </c>
      <c r="L107" s="5">
        <f>(((INDEX(Output!$C$5:$BW$192,MATCH($C107,Output!$C$5:$C$192,0),13))*3.4121416)+((INDEX(Output!$C$5:$BW$192,MATCH($C107,Output!$C$5:$C$192,0),28))*99.976))/$AP107</f>
        <v>2.1263162321800628</v>
      </c>
      <c r="M107" s="51">
        <v>1.8051541201260559</v>
      </c>
      <c r="N107" s="5">
        <f>(((INDEX(Output!$C$5:$BW$192,MATCH($C107,Output!$C$5:$C$192,0),14))*3.4121416)+((INDEX(Output!$C$5:$BW$192,MATCH($C107,Output!$C$5:$C$192,0),29))*99.976))/$AP107</f>
        <v>6.3442986807379755</v>
      </c>
      <c r="O107" s="51">
        <v>5.7487832621627168</v>
      </c>
      <c r="P107" s="5">
        <f>(((INDEX(Output!$C$5:$BW$192,MATCH($C107,Output!$C$5:$C$192,0),19))*3.4121416)+((INDEX(Output!$C$5:$BW$192,MATCH($C107,Output!$C$5:$C$192,0),34))*99.976))/$AP107</f>
        <v>3.6389250277162217</v>
      </c>
      <c r="Q107" s="51">
        <v>3.6666604508922744</v>
      </c>
      <c r="R107" s="5">
        <f>(((INDEX(Output!$C$5:$BW$192,MATCH($C107,Output!$C$5:$C$192,0),36))+(INDEX(Output!$C$5:$BW$192,MATCH($C107,Output!$C$5:$C$192,0),37)))*99.976)/$AP107</f>
        <v>0</v>
      </c>
      <c r="S107" s="51">
        <v>0</v>
      </c>
      <c r="T107" s="5">
        <f>(((INDEX(Output!$C$5:$BW$192,MATCH($C107,Output!$C$5:$C$192,0),21))+(INDEX(Output!$C$5:$BW$192,MATCH($C107,Output!$C$5:$C$192,0),22))+(INDEX(Output!$C$5:$BW$192,MATCH($C107,Output!$C$5:$C$192,0),23))+(INDEX(Output!$C$5:$BW$192,MATCH($C107,Output!$C$5:$C$192,0),24)))*3.4121416)/$AP107</f>
        <v>14.615038052308689</v>
      </c>
      <c r="U107" s="51">
        <v>14.615231133570775</v>
      </c>
      <c r="V107" s="5">
        <f>(((INDEX(Output!$C$5:$BW$192,MATCH($C107,Output!$C$5:$C$192,0),15))*3.4121416)+((INDEX(Output!$C$5:$BW$192,MATCH($C107,Output!$C$5:$C$192,0),30))*99.976))/$AP107</f>
        <v>1.2640839417182876</v>
      </c>
      <c r="W107" s="51">
        <v>2.2803249999999999</v>
      </c>
      <c r="X107" s="5">
        <f>(((INDEX(Output!$C$5:$BW$192,MATCH($C107,Output!$C$5:C$192,0),17))*3.4121416)+((INDEX(Output!$C$5:$BW$192,MATCH($C107,Output!$C$5:C$192,0),32))*99.976))/$AP107</f>
        <v>7.910474207467022E-2</v>
      </c>
      <c r="Y107" s="51">
        <v>2.192925205586738E-2</v>
      </c>
      <c r="Z107" s="5">
        <f>(((INDEX(Output!$C$5:$BW$192,MATCH($C107,Output!$C$5:C$192,0),16))*3.4121416)+((INDEX(Output!$C$5:$BW$192,MATCH($C107,Output!$C$5:C$192,0),31))*99.976))/$AP107</f>
        <v>0</v>
      </c>
      <c r="AA107" s="51">
        <v>0</v>
      </c>
      <c r="AB107" s="5">
        <f>(((INDEX(Output!$C$5:$BW$192,MATCH($C107,Output!$C$5:C$192,0),18))*3.4121416)+((INDEX(Output!$C$5:$BW$192,MATCH($C107,Output!$C$5:C$192,0),33))*99.976))/$AP107</f>
        <v>1.3070137841940188</v>
      </c>
      <c r="AC107" s="51">
        <v>1.6935125962668058</v>
      </c>
      <c r="AD107" s="7">
        <f>INDEX(Output!$C$5:$CA$192,MATCH($C107,Output!$C$5:$C$192,0),74)+INDEX(Output!$C$5:$CA$192,MATCH($C107,Output!$C$5:$C$192,0),77)</f>
        <v>0</v>
      </c>
      <c r="AE107" s="51">
        <v>0</v>
      </c>
      <c r="AF107" s="7">
        <f>INDEX(Output!$C$5:$CA$192,MATCH($C107,Output!$C$5:$C$192,0),72)+INDEX(Output!$C$5:$CA$192,MATCH($C107,Output!$C$5:$C$192,0),75)</f>
        <v>0</v>
      </c>
      <c r="AG107" s="51">
        <v>0</v>
      </c>
      <c r="AH107" s="29">
        <f>IF($D$104=0,"",(D107-$D$104)/$D$104)</f>
        <v>-2.6789176126885687E-2</v>
      </c>
      <c r="AI107" s="104">
        <f>IF($E$104=0,"",(E107-$E$104)/$E$104)</f>
        <v>-1.6208897270481856E-2</v>
      </c>
      <c r="AJ107" s="29">
        <f>IF($J$104=0,"",(J107-$J$104)/$J$104)</f>
        <v>-2.118537468652067E-2</v>
      </c>
      <c r="AK107" s="104">
        <f>IF($K$104=0,"",(K107-$K$104)/$K$104)</f>
        <v>-1.549341722683735E-3</v>
      </c>
      <c r="AL107" s="5" t="str">
        <f>IF(AND(AH107&gt;=0,AI107&gt;=0), "Yes", "No")</f>
        <v>No</v>
      </c>
      <c r="AM107" s="5" t="str">
        <f>IF(AND(AH107&lt;0,AI107&lt;0), "No", "Yes")</f>
        <v>No</v>
      </c>
      <c r="AN107" s="53" t="str">
        <f>IF((AL107=AM107),(IF(AND(AI107&gt;(-0.5%*D$78),AI107&lt;(0.5%*D$78),AE107&lt;=AD107,AG107&lt;=AF107,(COUNTBLANK(D107:AK107)=0)),"Pass","Fail")),IF(COUNTA(D107:AK107)=0,"","Fail"))</f>
        <v>Pass</v>
      </c>
      <c r="AO107" s="57"/>
      <c r="AP107" s="2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AQ107" s="12"/>
    </row>
    <row r="108" spans="1:43" s="2" customFormat="1" ht="25.5" customHeight="1" x14ac:dyDescent="0.3">
      <c r="A108" s="59"/>
      <c r="B108" s="28" t="str">
        <f t="shared" si="19"/>
        <v>CBECC 2022.2.0</v>
      </c>
      <c r="C108" s="43" t="s">
        <v>123</v>
      </c>
      <c r="D108" s="5">
        <f>INDEX(Output!$C$5:$BW$192,MATCH($C108,Output!$C$5:$C$192,0),61)</f>
        <v>107.744</v>
      </c>
      <c r="E108" s="51">
        <v>109.792021248116</v>
      </c>
      <c r="F108" s="5">
        <f>(INDEX(Output!$C$5:$BW$192,MATCH($C108,Output!$C$5:$C$192,0),20))/$AP108</f>
        <v>3.343806756943227</v>
      </c>
      <c r="G108" s="51">
        <v>3.4448188954451799</v>
      </c>
      <c r="H108" s="5">
        <f>(INDEX(Output!$C$5:$BW$192,MATCH($C108,Output!$C$5:$C$192,0),35))/$AP108</f>
        <v>3.1967748070963191E-2</v>
      </c>
      <c r="I108" s="51">
        <v>3.2251996009472698E-2</v>
      </c>
      <c r="J108" s="5">
        <f t="shared" si="21"/>
        <v>14.605587112721217</v>
      </c>
      <c r="K108" s="51">
        <v>14.979408376375901</v>
      </c>
      <c r="L108" s="5">
        <f>(((INDEX(Output!$C$5:$BW$192,MATCH($C108,Output!$C$5:$C$192,0),13))*3.4121416)+((INDEX(Output!$C$5:$BW$192,MATCH($C108,Output!$C$5:$C$192,0),28))*99.976))/$AP108</f>
        <v>1.8894434895997756</v>
      </c>
      <c r="M108" s="51">
        <v>1.5343576929531766</v>
      </c>
      <c r="N108" s="5">
        <f>(((INDEX(Output!$C$5:$BW$192,MATCH($C108,Output!$C$5:$C$192,0),14))*3.4121416)+((INDEX(Output!$C$5:$BW$192,MATCH($C108,Output!$C$5:$C$192,0),29))*99.976))/$AP108</f>
        <v>6.4177998494661344</v>
      </c>
      <c r="O108" s="51">
        <v>5.7640181251981275</v>
      </c>
      <c r="P108" s="5">
        <f>(((INDEX(Output!$C$5:$BW$192,MATCH($C108,Output!$C$5:$C$192,0),19))*3.4121416)+((INDEX(Output!$C$5:$BW$192,MATCH($C108,Output!$C$5:$C$192,0),34))*99.976))/$AP108</f>
        <v>3.6417436753743391</v>
      </c>
      <c r="Q108" s="51">
        <v>3.6666604508922744</v>
      </c>
      <c r="R108" s="5">
        <f>(((INDEX(Output!$C$5:$BW$192,MATCH($C108,Output!$C$5:$C$192,0),36))+(INDEX(Output!$C$5:$BW$192,MATCH($C108,Output!$C$5:$C$192,0),37)))*99.976)/$AP108</f>
        <v>0</v>
      </c>
      <c r="S108" s="51">
        <v>0</v>
      </c>
      <c r="T108" s="5">
        <f>(((INDEX(Output!$C$5:$BW$192,MATCH($C108,Output!$C$5:$C$192,0),21))+(INDEX(Output!$C$5:$BW$192,MATCH($C108,Output!$C$5:$C$192,0),22))+(INDEX(Output!$C$5:$BW$192,MATCH($C108,Output!$C$5:$C$192,0),23))+(INDEX(Output!$C$5:$BW$192,MATCH($C108,Output!$C$5:$C$192,0),24)))*3.4121416)/$AP108</f>
        <v>14.615038052308689</v>
      </c>
      <c r="U108" s="51">
        <v>14.615231133570775</v>
      </c>
      <c r="V108" s="5">
        <f>(((INDEX(Output!$C$5:$BW$192,MATCH($C108,Output!$C$5:$C$192,0),15))*3.4121416)+((INDEX(Output!$C$5:$BW$192,MATCH($C108,Output!$C$5:$C$192,0),30))*99.976))/$AP108</f>
        <v>1.2758357300355414</v>
      </c>
      <c r="W108" s="51">
        <v>2.301415</v>
      </c>
      <c r="X108" s="5">
        <f>(((INDEX(Output!$C$5:$BW$192,MATCH($C108,Output!$C$5:C$192,0),17))*3.4121416)+((INDEX(Output!$C$5:$BW$192,MATCH($C108,Output!$C$5:C$192,0),32))*99.976))/$AP108</f>
        <v>7.3750584051406165E-2</v>
      </c>
      <c r="Y108" s="51">
        <v>1.9430510750181811E-2</v>
      </c>
      <c r="Z108" s="5">
        <f>(((INDEX(Output!$C$5:$BW$192,MATCH($C108,Output!$C$5:C$192,0),16))*3.4121416)+((INDEX(Output!$C$5:$BW$192,MATCH($C108,Output!$C$5:C$192,0),31))*99.976))/$AP108</f>
        <v>0</v>
      </c>
      <c r="AA108" s="51">
        <v>0</v>
      </c>
      <c r="AB108" s="5">
        <f>(((INDEX(Output!$C$5:$BW$192,MATCH($C108,Output!$C$5:C$192,0),18))*3.4121416)+((INDEX(Output!$C$5:$BW$192,MATCH($C108,Output!$C$5:C$192,0),33))*99.976))/$AP108</f>
        <v>1.3070137841940188</v>
      </c>
      <c r="AC108" s="51">
        <v>1.6935125962668058</v>
      </c>
      <c r="AD108" s="7">
        <f>INDEX(Output!$C$5:$CA$192,MATCH($C108,Output!$C$5:$C$192,0),74)+INDEX(Output!$C$5:$CA$192,MATCH($C108,Output!$C$5:$C$192,0),77)</f>
        <v>0</v>
      </c>
      <c r="AE108" s="51">
        <v>0</v>
      </c>
      <c r="AF108" s="7">
        <f>INDEX(Output!$C$5:$CA$192,MATCH($C108,Output!$C$5:$C$192,0),72)+INDEX(Output!$C$5:$CA$192,MATCH($C108,Output!$C$5:$C$192,0),75)</f>
        <v>0</v>
      </c>
      <c r="AG108" s="51">
        <v>0</v>
      </c>
      <c r="AH108" s="29">
        <f>IF($D$104=0,"",(D108-$D$104)/$D$104)</f>
        <v>-2.8484351189778507E-2</v>
      </c>
      <c r="AI108" s="104">
        <f>IF($E$104=0,"",(E108-$E$104)/$E$104)</f>
        <v>-2.2071601958528506E-2</v>
      </c>
      <c r="AJ108" s="29">
        <f>IF($J$104=0,"",(J108-$J$104)/$J$104)</f>
        <v>-3.1408416120382684E-2</v>
      </c>
      <c r="AK108" s="104">
        <f>IF($K$104=0,"",(K108-$K$104)/$K$104)</f>
        <v>-1.7099187901843813E-2</v>
      </c>
      <c r="AL108" s="5" t="str">
        <f>IF(AND(AH108&gt;=0,AI108&gt;=0), "Yes", "No")</f>
        <v>No</v>
      </c>
      <c r="AM108" s="5" t="str">
        <f>IF(AND(AH108&lt;0,AI108&lt;0), "No", "Yes")</f>
        <v>No</v>
      </c>
      <c r="AN108" s="53" t="str">
        <f>IF((AL108=AM108),(IF(AND(AI108&gt;(-0.5%*D$78),AI108&lt;(0.5%*D$78),AE108&lt;=AD108,AG108&lt;=AF108,(COUNTBLANK(D108:AK108)=0)),"Pass","Fail")),IF(COUNTA(D108:AK108)=0,"","Fail"))</f>
        <v>Pass</v>
      </c>
      <c r="AO108" s="57"/>
      <c r="AP108" s="2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AQ108" s="12"/>
    </row>
    <row r="109" spans="1:43" s="3" customFormat="1" ht="26.25" customHeight="1" x14ac:dyDescent="0.25">
      <c r="A109" s="60"/>
      <c r="B109" s="28" t="str">
        <f t="shared" si="19"/>
        <v>CBECC 2022.2.0</v>
      </c>
      <c r="C109" s="41" t="s">
        <v>124</v>
      </c>
      <c r="D109" s="32">
        <f>INDEX(Output!$C$5:$BW$192,MATCH($C109,Output!$C$5:$C$192,0),61)</f>
        <v>83.644499999999994</v>
      </c>
      <c r="E109" s="51">
        <v>123.884389063622</v>
      </c>
      <c r="F109" s="32">
        <f>(INDEX(Output!$C$5:$BW$192,MATCH($C109,Output!$C$5:$C$192,0),20))/$AP109</f>
        <v>2.7497798788180243</v>
      </c>
      <c r="G109" s="51">
        <v>4.1945276883725304</v>
      </c>
      <c r="H109" s="32">
        <f>(INDEX(Output!$C$5:$BW$192,MATCH($C109,Output!$C$5:$C$192,0),35))/$AP109</f>
        <v>3.0834615284332383E-2</v>
      </c>
      <c r="I109" s="51">
        <v>1.59726516228791E-2</v>
      </c>
      <c r="J109" s="32">
        <f t="shared" si="21"/>
        <v>12.465323767105662</v>
      </c>
      <c r="K109" s="51">
        <v>15.9095862624335</v>
      </c>
      <c r="L109" s="32">
        <f>(((INDEX(Output!$C$5:$BW$192,MATCH($C109,Output!$C$5:$C$192,0),13))*3.4121416)+((INDEX(Output!$C$5:$BW$192,MATCH($C109,Output!$C$5:$C$192,0),28))*99.976))/$AP109</f>
        <v>1.9877994554444904</v>
      </c>
      <c r="M109" s="51">
        <v>0.41674605737390918</v>
      </c>
      <c r="N109" s="32">
        <f>(((INDEX(Output!$C$5:$BW$192,MATCH($C109,Output!$C$5:$C$192,0),14))*3.4121416)+((INDEX(Output!$C$5:$BW$192,MATCH($C109,Output!$C$5:$C$192,0),29))*99.976))/$AP109</f>
        <v>2.2485797502295477</v>
      </c>
      <c r="O109" s="51">
        <v>3.0816263495584542</v>
      </c>
      <c r="P109" s="32">
        <f>(((INDEX(Output!$C$5:$BW$192,MATCH($C109,Output!$C$5:$C$192,0),19))*3.4121416)+((INDEX(Output!$C$5:$BW$192,MATCH($C109,Output!$C$5:$C$192,0),34))*99.976))/$AP109</f>
        <v>3.9401660796608029</v>
      </c>
      <c r="Q109" s="51">
        <v>3.9484003858889789</v>
      </c>
      <c r="R109" s="32">
        <f>(((INDEX(Output!$C$5:$BW$192,MATCH($C109,Output!$C$5:$C$192,0),36))+(INDEX(Output!$C$5:$BW$192,MATCH($C109,Output!$C$5:$C$192,0),37)))*99.976)/$AP109</f>
        <v>0</v>
      </c>
      <c r="S109" s="51">
        <v>0</v>
      </c>
      <c r="T109" s="32">
        <f>(((INDEX(Output!$C$5:$BW$192,MATCH($C109,Output!$C$5:$C$192,0),21))+(INDEX(Output!$C$5:$BW$192,MATCH($C109,Output!$C$5:$C$192,0),22))+(INDEX(Output!$C$5:$BW$192,MATCH($C109,Output!$C$5:$C$192,0),23))+(INDEX(Output!$C$5:$BW$192,MATCH($C109,Output!$C$5:$C$192,0),24)))*3.4121416)/$AP109</f>
        <v>14.615046377132268</v>
      </c>
      <c r="U109" s="51">
        <v>14.614985489050099</v>
      </c>
      <c r="V109" s="32">
        <f>(((INDEX(Output!$C$5:$BW$192,MATCH($C109,Output!$C$5:$C$192,0),15))*3.4121416)+((INDEX(Output!$C$5:$BW$192,MATCH($C109,Output!$C$5:$C$192,0),30))*99.976))/$AP109</f>
        <v>1.5419716374520898</v>
      </c>
      <c r="W109" s="51">
        <v>5.448861</v>
      </c>
      <c r="X109" s="32">
        <f>(((INDEX(Output!$C$5:$BW$192,MATCH($C109,Output!$C$5:C$192,0),17))*3.4121416)+((INDEX(Output!$C$5:$BW$192,MATCH($C109,Output!$C$5:C$192,0),32))*99.976))/$AP109</f>
        <v>1.6299255310261558</v>
      </c>
      <c r="Y109" s="51">
        <v>0.19239493851649356</v>
      </c>
      <c r="Z109" s="32">
        <f>(((INDEX(Output!$C$5:$BW$192,MATCH($C109,Output!$C$5:C$192,0),16))*3.4121416)+((INDEX(Output!$C$5:$BW$192,MATCH($C109,Output!$C$5:C$192,0),31))*99.976))/$AP109</f>
        <v>2.1516402153340729E-2</v>
      </c>
      <c r="AA109" s="51">
        <v>1.6403751386412455</v>
      </c>
      <c r="AB109" s="32">
        <f>(((INDEX(Output!$C$5:$BW$192,MATCH($C109,Output!$C$5:C$192,0),18))*3.4121416)+((INDEX(Output!$C$5:$BW$192,MATCH($C109,Output!$C$5:C$192,0),33))*99.976))/$AP109</f>
        <v>1.0953649111392352</v>
      </c>
      <c r="AC109" s="51">
        <v>1.1811752766306518</v>
      </c>
      <c r="AD109" s="33">
        <f>INDEX(Output!$C$5:$CA$192,MATCH($C109,Output!$C$5:$C$192,0),74)+INDEX(Output!$C$5:$CA$192,MATCH($C109,Output!$C$5:$C$192,0),77)</f>
        <v>0</v>
      </c>
      <c r="AE109" s="51">
        <v>0</v>
      </c>
      <c r="AF109" s="33">
        <f>INDEX(Output!$C$5:$CA$192,MATCH($C109,Output!$C$5:$C$192,0),72)+INDEX(Output!$C$5:$CA$192,MATCH($C109,Output!$C$5:$C$192,0),75)</f>
        <v>40.5</v>
      </c>
      <c r="AG109" s="51">
        <v>43</v>
      </c>
      <c r="AH109" s="34"/>
      <c r="AI109" s="32"/>
      <c r="AJ109" s="34"/>
      <c r="AK109" s="71"/>
      <c r="AL109" s="32"/>
      <c r="AM109" s="32"/>
      <c r="AN109" s="54"/>
      <c r="AO109" s="56"/>
      <c r="AP109" s="25">
        <f>IF(ISNUMBER(SEARCH("RetlMed",C109)),Lookup!D$2,IF(ISNUMBER(SEARCH("OffSml",C109)),Lookup!A$2,IF(ISNUMBER(SEARCH("OffMed",C109)),Lookup!B$2,IF(ISNUMBER(SEARCH("OffLrg",C109)),Lookup!C$2,IF(ISNUMBER(SEARCH("RetlStrp",C109)),Lookup!E$2)))))</f>
        <v>498589</v>
      </c>
    </row>
    <row r="110" spans="1:43" s="2" customFormat="1" ht="25.5" customHeight="1" x14ac:dyDescent="0.3">
      <c r="A110" s="59"/>
      <c r="B110" s="28" t="str">
        <f t="shared" si="19"/>
        <v>CBECC 2022.2.0</v>
      </c>
      <c r="C110" s="43" t="s">
        <v>125</v>
      </c>
      <c r="D110" s="5">
        <f>INDEX(Output!$C$5:$BW$192,MATCH($C110,Output!$C$5:$C$192,0),61)</f>
        <v>80.661000000000001</v>
      </c>
      <c r="E110" s="51">
        <v>121.308355993147</v>
      </c>
      <c r="F110" s="5">
        <f>(INDEX(Output!$C$5:$BW$192,MATCH($C110,Output!$C$5:$C$192,0),20))/$AP110</f>
        <v>2.6559751619069014</v>
      </c>
      <c r="G110" s="51">
        <v>4.1249492026907699</v>
      </c>
      <c r="H110" s="5">
        <f>(INDEX(Output!$C$5:$BW$192,MATCH($C110,Output!$C$5:$C$192,0),35))/$AP110</f>
        <v>2.790835738453917E-2</v>
      </c>
      <c r="I110" s="51">
        <v>1.4569781222609501E-2</v>
      </c>
      <c r="J110" s="5">
        <f t="shared" si="21"/>
        <v>11.852744677913481</v>
      </c>
      <c r="K110" s="51">
        <v>15.531887598804801</v>
      </c>
      <c r="L110" s="5">
        <f>(((INDEX(Output!$C$5:$BW$192,MATCH($C110,Output!$C$5:$C$192,0),13))*3.4121416)+((INDEX(Output!$C$5:$BW$192,MATCH($C110,Output!$C$5:$C$192,0),28))*99.976))/$AP110</f>
        <v>1.695193825210545</v>
      </c>
      <c r="M110" s="51">
        <v>0.27623754234449616</v>
      </c>
      <c r="N110" s="5">
        <f>(((INDEX(Output!$C$5:$BW$192,MATCH($C110,Output!$C$5:$C$192,0),14))*3.4121416)+((INDEX(Output!$C$5:$BW$192,MATCH($C110,Output!$C$5:$C$192,0),29))*99.976))/$AP110</f>
        <v>1.9932178155250118</v>
      </c>
      <c r="O110" s="51">
        <v>2.941109811889151</v>
      </c>
      <c r="P110" s="5">
        <f>(((INDEX(Output!$C$5:$BW$192,MATCH($C110,Output!$C$5:$C$192,0),19))*3.4121416)+((INDEX(Output!$C$5:$BW$192,MATCH($C110,Output!$C$5:$C$192,0),34))*99.976))/$AP110</f>
        <v>4.0241917492299271</v>
      </c>
      <c r="Q110" s="51">
        <v>3.9484003858889789</v>
      </c>
      <c r="R110" s="5">
        <f>(((INDEX(Output!$C$5:$BW$192,MATCH($C110,Output!$C$5:$C$192,0),36))+(INDEX(Output!$C$5:$BW$192,MATCH($C110,Output!$C$5:$C$192,0),37)))*99.976)/$AP110</f>
        <v>0</v>
      </c>
      <c r="S110" s="51">
        <v>0</v>
      </c>
      <c r="T110" s="5">
        <f>(((INDEX(Output!$C$5:$BW$192,MATCH($C110,Output!$C$5:$C$192,0),21))+(INDEX(Output!$C$5:$BW$192,MATCH($C110,Output!$C$5:$C$192,0),22))+(INDEX(Output!$C$5:$BW$192,MATCH($C110,Output!$C$5:$C$192,0),23))+(INDEX(Output!$C$5:$BW$192,MATCH($C110,Output!$C$5:$C$192,0),24)))*3.4121416)/$AP110</f>
        <v>14.615046377132268</v>
      </c>
      <c r="U110" s="51">
        <v>14.614985489050099</v>
      </c>
      <c r="V110" s="5">
        <f>(((INDEX(Output!$C$5:$BW$192,MATCH($C110,Output!$C$5:$C$192,0),15))*3.4121416)+((INDEX(Output!$C$5:$BW$192,MATCH($C110,Output!$C$5:$C$192,0),30))*99.976))/$AP110</f>
        <v>1.4740078872899323</v>
      </c>
      <c r="W110" s="51">
        <v>5.3863000000000003</v>
      </c>
      <c r="X110" s="5">
        <f>(((INDEX(Output!$C$5:$BW$192,MATCH($C110,Output!$C$5:C$192,0),17))*3.4121416)+((INDEX(Output!$C$5:$BW$192,MATCH($C110,Output!$C$5:C$192,0),32))*99.976))/$AP110</f>
        <v>1.5527434572844567</v>
      </c>
      <c r="Y110" s="51">
        <v>0.18658253591635596</v>
      </c>
      <c r="Z110" s="5">
        <f>(((INDEX(Output!$C$5:$BW$192,MATCH($C110,Output!$C$5:C$192,0),16))*3.4121416)+((INDEX(Output!$C$5:$BW$192,MATCH($C110,Output!$C$5:C$192,0),31))*99.976))/$AP110</f>
        <v>1.8029042591601499E-2</v>
      </c>
      <c r="AA110" s="51">
        <v>1.6128153649599168</v>
      </c>
      <c r="AB110" s="5">
        <f>(((INDEX(Output!$C$5:$BW$192,MATCH($C110,Output!$C$5:C$192,0),18))*3.4121416)+((INDEX(Output!$C$5:$BW$192,MATCH($C110,Output!$C$5:C$192,0),33))*99.976))/$AP110</f>
        <v>1.0953609007820069</v>
      </c>
      <c r="AC110" s="51">
        <v>1.1811752766306518</v>
      </c>
      <c r="AD110" s="7">
        <f>INDEX(Output!$C$5:$CA$192,MATCH($C110,Output!$C$5:$C$192,0),74)+INDEX(Output!$C$5:$CA$192,MATCH($C110,Output!$C$5:$C$192,0),77)</f>
        <v>0</v>
      </c>
      <c r="AE110" s="51">
        <v>0</v>
      </c>
      <c r="AF110" s="7">
        <f>INDEX(Output!$C$5:$CA$192,MATCH($C110,Output!$C$5:$C$192,0),72)+INDEX(Output!$C$5:$CA$192,MATCH($C110,Output!$C$5:$C$192,0),75)</f>
        <v>6</v>
      </c>
      <c r="AG110" s="51">
        <v>0</v>
      </c>
      <c r="AH110" s="29">
        <f>IF($D$109=0,"",(D110-$D$109)/$D$109)</f>
        <v>-3.5668812653551547E-2</v>
      </c>
      <c r="AI110" s="104">
        <f>IF($E$109=0,"",(E110-$E$109)/$E$109)</f>
        <v>-2.0793847311561149E-2</v>
      </c>
      <c r="AJ110" s="29">
        <f>IF($J$109=0,"",(J110-$J$109)/$J$109)</f>
        <v>-4.914265370376468E-2</v>
      </c>
      <c r="AK110" s="104">
        <f>IF($K$109=0,"",(K110-$K$109)/$K$109)</f>
        <v>-2.3740319666297038E-2</v>
      </c>
      <c r="AL110" s="5" t="str">
        <f>IF(AND(AH110&gt;=0,AI110&gt;=0), "Yes", "No")</f>
        <v>No</v>
      </c>
      <c r="AM110" s="5" t="str">
        <f>IF(AND(AH110&lt;0,AI110&lt;0), "No", "Yes")</f>
        <v>No</v>
      </c>
      <c r="AN110" s="53" t="str">
        <f>IF((AL110=AM110),(IF(AND(AI110&gt;(-0.5%*D$78),AI110&lt;(0.5%*D$78),AE110&lt;=AD110,AG110&lt;=AF110,(COUNTBLANK(D110:AK110)=0)),"Pass","Fail")),IF(COUNTA(D110:AK110)=0,"","Fail"))</f>
        <v>Pass</v>
      </c>
      <c r="AO110" s="57"/>
      <c r="AP110" s="25">
        <f>IF(ISNUMBER(SEARCH("RetlMed",C110)),Lookup!D$2,IF(ISNUMBER(SEARCH("OffSml",C110)),Lookup!A$2,IF(ISNUMBER(SEARCH("OffMed",C110)),Lookup!B$2,IF(ISNUMBER(SEARCH("OffLrg",C110)),Lookup!C$2,IF(ISNUMBER(SEARCH("RetlStrp",C110)),Lookup!E$2)))))</f>
        <v>498589</v>
      </c>
      <c r="AQ110" s="12"/>
    </row>
    <row r="111" spans="1:43" s="2" customFormat="1" ht="25.5" customHeight="1" x14ac:dyDescent="0.3">
      <c r="A111" s="59"/>
      <c r="B111" s="28" t="str">
        <f t="shared" si="19"/>
        <v>CBECC 2022.2.0</v>
      </c>
      <c r="C111" s="43" t="s">
        <v>126</v>
      </c>
      <c r="D111" s="5">
        <f>INDEX(Output!$C$5:$BW$192,MATCH($C111,Output!$C$5:$C$192,0),61)</f>
        <v>83.446799999999996</v>
      </c>
      <c r="E111" s="51">
        <v>123.67</v>
      </c>
      <c r="F111" s="5">
        <f>(INDEX(Output!$C$5:$BW$192,MATCH($C111,Output!$C$5:$C$192,0),20))/$AP111</f>
        <v>2.7407945221414831</v>
      </c>
      <c r="G111" s="51">
        <v>4.18</v>
      </c>
      <c r="H111" s="5">
        <f>(INDEX(Output!$C$5:$BW$192,MATCH($C111,Output!$C$5:$C$192,0),35))/$AP111</f>
        <v>3.0832409058362702E-2</v>
      </c>
      <c r="I111" s="51">
        <v>0.02</v>
      </c>
      <c r="J111" s="5">
        <f t="shared" si="21"/>
        <v>12.434459102149138</v>
      </c>
      <c r="K111" s="51">
        <v>15.88</v>
      </c>
      <c r="L111" s="5">
        <f>(((INDEX(Output!$C$5:$BW$192,MATCH($C111,Output!$C$5:$C$192,0),13))*3.4121416)+((INDEX(Output!$C$5:$BW$192,MATCH($C111,Output!$C$5:$C$192,0),28))*99.976))/$AP111</f>
        <v>1.9875788385761339</v>
      </c>
      <c r="M111" s="51">
        <v>0.42026000000000002</v>
      </c>
      <c r="N111" s="5">
        <f>(((INDEX(Output!$C$5:$BW$192,MATCH($C111,Output!$C$5:$C$192,0),14))*3.4121416)+((INDEX(Output!$C$5:$BW$192,MATCH($C111,Output!$C$5:$C$192,0),29))*99.976))/$AP111</f>
        <v>2.2461844916899492</v>
      </c>
      <c r="O111" s="51">
        <v>3.0962499999999999</v>
      </c>
      <c r="P111" s="5">
        <f>(((INDEX(Output!$C$5:$BW$192,MATCH($C111,Output!$C$5:$C$192,0),19))*3.4121416)+((INDEX(Output!$C$5:$BW$192,MATCH($C111,Output!$C$5:$C$192,0),34))*99.976))/$AP111</f>
        <v>3.9142356950706896</v>
      </c>
      <c r="Q111" s="51">
        <v>3.9022000000000001</v>
      </c>
      <c r="R111" s="5">
        <f>(((INDEX(Output!$C$5:$BW$192,MATCH($C111,Output!$C$5:$C$192,0),36))+(INDEX(Output!$C$5:$BW$192,MATCH($C111,Output!$C$5:$C$192,0),37)))*99.976)/$AP111</f>
        <v>0</v>
      </c>
      <c r="S111" s="51">
        <v>0</v>
      </c>
      <c r="T111" s="5">
        <f>(((INDEX(Output!$C$5:$BW$192,MATCH($C111,Output!$C$5:$C$192,0),21))+(INDEX(Output!$C$5:$BW$192,MATCH($C111,Output!$C$5:$C$192,0),22))+(INDEX(Output!$C$5:$BW$192,MATCH($C111,Output!$C$5:$C$192,0),23))+(INDEX(Output!$C$5:$BW$192,MATCH($C111,Output!$C$5:$C$192,0),24)))*3.4121416)/$AP111</f>
        <v>14.615046377132268</v>
      </c>
      <c r="U111" s="51">
        <v>14.614990000000001</v>
      </c>
      <c r="V111" s="5">
        <f>(((INDEX(Output!$C$5:$BW$192,MATCH($C111,Output!$C$5:$C$192,0),15))*3.4121416)+((INDEX(Output!$C$5:$BW$192,MATCH($C111,Output!$C$5:$C$192,0),30))*99.976))/$AP111</f>
        <v>1.5400143690454462</v>
      </c>
      <c r="W111" s="51">
        <v>5.4488370000000002</v>
      </c>
      <c r="X111" s="5">
        <f>(((INDEX(Output!$C$5:$BW$192,MATCH($C111,Output!$C$5:C$192,0),17))*3.4121416)+((INDEX(Output!$C$5:$BW$192,MATCH($C111,Output!$C$5:C$192,0),32))*99.976))/$AP111</f>
        <v>1.6296038820222669</v>
      </c>
      <c r="Y111" s="51">
        <v>0.19237299999999999</v>
      </c>
      <c r="Z111" s="5">
        <f>(((INDEX(Output!$C$5:$BW$192,MATCH($C111,Output!$C$5:C$192,0),16))*3.4121416)+((INDEX(Output!$C$5:$BW$192,MATCH($C111,Output!$C$5:C$192,0),31))*99.976))/$AP111</f>
        <v>2.1476914605416484E-2</v>
      </c>
      <c r="AA111" s="51">
        <v>1.63988</v>
      </c>
      <c r="AB111" s="5">
        <f>(((INDEX(Output!$C$5:$BW$192,MATCH($C111,Output!$C$5:C$192,0),18))*3.4121416)+((INDEX(Output!$C$5:$BW$192,MATCH($C111,Output!$C$5:C$192,0),33))*99.976))/$AP111</f>
        <v>1.0953649111392352</v>
      </c>
      <c r="AC111" s="51">
        <v>1.1811750000000001</v>
      </c>
      <c r="AD111" s="7">
        <f>INDEX(Output!$C$5:$CA$192,MATCH($C111,Output!$C$5:$C$192,0),74)+INDEX(Output!$C$5:$CA$192,MATCH($C111,Output!$C$5:$C$192,0),77)</f>
        <v>0</v>
      </c>
      <c r="AE111" s="51">
        <v>0</v>
      </c>
      <c r="AF111" s="7">
        <f>INDEX(Output!$C$5:$CA$192,MATCH($C111,Output!$C$5:$C$192,0),72)+INDEX(Output!$C$5:$CA$192,MATCH($C111,Output!$C$5:$C$192,0),75)</f>
        <v>40.5</v>
      </c>
      <c r="AG111" s="51">
        <v>4</v>
      </c>
      <c r="AH111" s="29">
        <f>IF($D$109=0,"",(D111-$D$109)/$D$109)</f>
        <v>-2.3635744131413009E-3</v>
      </c>
      <c r="AI111" s="104">
        <f>IF($E$109=0,"",(E111-$E$109)/$E$109)</f>
        <v>-1.7305575403200487E-3</v>
      </c>
      <c r="AJ111" s="29">
        <f>IF($J$109=0,"",(J111-$J$109)/$J$109)</f>
        <v>-2.476041981193661E-3</v>
      </c>
      <c r="AK111" s="104">
        <f>IF($K$109=0,"",(K111-$K$109)/$K$109)</f>
        <v>-1.8596500214062503E-3</v>
      </c>
      <c r="AL111" s="5" t="str">
        <f>IF(AND(AH111&gt;=0,AI111&gt;=0), "Yes", "No")</f>
        <v>No</v>
      </c>
      <c r="AM111" s="5" t="str">
        <f>IF(AND(AH111&lt;0,AI111&lt;0), "No", "Yes")</f>
        <v>No</v>
      </c>
      <c r="AN111" s="53" t="str">
        <f>IF((AL111=AM111),(IF(AND(AI111&gt;(-0.5%*D$78),AI111&lt;(0.5%*D$78),AE111&lt;=AD111,AG111&lt;=AF111,(COUNTBLANK(D111:AK111)=0)),"Pass","Fail")),IF(COUNTA(D111:AK111)=0,"","Fail"))</f>
        <v>Pass</v>
      </c>
      <c r="AO111" s="57"/>
      <c r="AP111" s="25">
        <f>IF(ISNUMBER(SEARCH("RetlMed",C111)),Lookup!D$2,IF(ISNUMBER(SEARCH("OffSml",C111)),Lookup!A$2,IF(ISNUMBER(SEARCH("OffMed",C111)),Lookup!B$2,IF(ISNUMBER(SEARCH("OffLrg",C111)),Lookup!C$2,IF(ISNUMBER(SEARCH("RetlStrp",C111)),Lookup!E$2)))))</f>
        <v>498589</v>
      </c>
      <c r="AQ111" s="12"/>
    </row>
    <row r="112" spans="1:43" s="2" customFormat="1" ht="25.5" customHeight="1" x14ac:dyDescent="0.3">
      <c r="A112" s="59"/>
      <c r="B112" s="28" t="str">
        <f t="shared" si="19"/>
        <v>CBECC 2022.2.0</v>
      </c>
      <c r="C112" s="43" t="s">
        <v>127</v>
      </c>
      <c r="D112" s="5">
        <f>INDEX(Output!$C$5:$BW$192,MATCH($C112,Output!$C$5:$C$192,0),61)</f>
        <v>83.615799999999993</v>
      </c>
      <c r="E112" s="51">
        <v>123.732542410658</v>
      </c>
      <c r="F112" s="5">
        <f>(INDEX(Output!$C$5:$BW$192,MATCH($C112,Output!$C$5:$C$192,0),20))/$AP112</f>
        <v>2.7462298606668019</v>
      </c>
      <c r="G112" s="51">
        <v>4.1877890374886197</v>
      </c>
      <c r="H112" s="5">
        <f>(INDEX(Output!$C$5:$BW$192,MATCH($C112,Output!$C$5:$C$192,0),35))/$AP112</f>
        <v>3.0883553387659978E-2</v>
      </c>
      <c r="I112" s="51">
        <v>1.6005253024033099E-2</v>
      </c>
      <c r="J112" s="5">
        <f t="shared" si="21"/>
        <v>12.458125680543414</v>
      </c>
      <c r="K112" s="51">
        <v>15.889853173656901</v>
      </c>
      <c r="L112" s="5">
        <f>(((INDEX(Output!$C$5:$BW$192,MATCH($C112,Output!$C$5:$C$192,0),13))*3.4121416)+((INDEX(Output!$C$5:$BW$192,MATCH($C112,Output!$C$5:$C$192,0),28))*99.976))/$AP112</f>
        <v>1.9927052262064606</v>
      </c>
      <c r="M112" s="51">
        <v>0.42001127180904513</v>
      </c>
      <c r="N112" s="5">
        <f>(((INDEX(Output!$C$5:$BW$192,MATCH($C112,Output!$C$5:$C$192,0),14))*3.4121416)+((INDEX(Output!$C$5:$BW$192,MATCH($C112,Output!$C$5:$C$192,0),29))*99.976))/$AP112</f>
        <v>2.2458491554944051</v>
      </c>
      <c r="O112" s="51">
        <v>3.0973467124224561</v>
      </c>
      <c r="P112" s="5">
        <f>(((INDEX(Output!$C$5:$BW$192,MATCH($C112,Output!$C$5:$C$192,0),19))*3.4121416)+((INDEX(Output!$C$5:$BW$192,MATCH($C112,Output!$C$5:$C$192,0),34))*99.976))/$AP112</f>
        <v>3.9314884001516277</v>
      </c>
      <c r="Q112" s="51">
        <v>3.9126575195200859</v>
      </c>
      <c r="R112" s="5">
        <f>(((INDEX(Output!$C$5:$BW$192,MATCH($C112,Output!$C$5:$C$192,0),36))+(INDEX(Output!$C$5:$BW$192,MATCH($C112,Output!$C$5:$C$192,0),37)))*99.976)/$AP112</f>
        <v>0</v>
      </c>
      <c r="S112" s="51">
        <v>0</v>
      </c>
      <c r="T112" s="5">
        <f>(((INDEX(Output!$C$5:$BW$192,MATCH($C112,Output!$C$5:$C$192,0),21))+(INDEX(Output!$C$5:$BW$192,MATCH($C112,Output!$C$5:$C$192,0),22))+(INDEX(Output!$C$5:$BW$192,MATCH($C112,Output!$C$5:$C$192,0),23))+(INDEX(Output!$C$5:$BW$192,MATCH($C112,Output!$C$5:$C$192,0),24)))*3.4121416)/$AP112</f>
        <v>14.615046377132268</v>
      </c>
      <c r="U112" s="51">
        <v>14.614985489050099</v>
      </c>
      <c r="V112" s="5">
        <f>(((INDEX(Output!$C$5:$BW$192,MATCH($C112,Output!$C$5:$C$192,0),15))*3.4121416)+((INDEX(Output!$C$5:$BW$192,MATCH($C112,Output!$C$5:$C$192,0),30))*99.976))/$AP112</f>
        <v>1.541766329577267</v>
      </c>
      <c r="W112" s="51">
        <v>5.4459999999999997</v>
      </c>
      <c r="X112" s="5">
        <f>(((INDEX(Output!$C$5:$BW$192,MATCH($C112,Output!$C$5:C$192,0),17))*3.4121416)+((INDEX(Output!$C$5:$BW$192,MATCH($C112,Output!$C$5:C$192,0),32))*99.976))/$AP112</f>
        <v>1.6294601665098909</v>
      </c>
      <c r="Y112" s="51">
        <v>0.19237287625679669</v>
      </c>
      <c r="Z112" s="5">
        <f>(((INDEX(Output!$C$5:$BW$192,MATCH($C112,Output!$C$5:C$192,0),16))*3.4121416)+((INDEX(Output!$C$5:$BW$192,MATCH($C112,Output!$C$5:C$192,0),31))*99.976))/$AP112</f>
        <v>2.1491491464528903E-2</v>
      </c>
      <c r="AA112" s="51">
        <v>1.639927876467391</v>
      </c>
      <c r="AB112" s="5">
        <f>(((INDEX(Output!$C$5:$BW$192,MATCH($C112,Output!$C$5:C$192,0),18))*3.4121416)+((INDEX(Output!$C$5:$BW$192,MATCH($C112,Output!$C$5:C$192,0),33))*99.976))/$AP112</f>
        <v>1.0953649111392352</v>
      </c>
      <c r="AC112" s="51">
        <v>1.1811752766306518</v>
      </c>
      <c r="AD112" s="7">
        <f>INDEX(Output!$C$5:$CA$192,MATCH($C112,Output!$C$5:$C$192,0),74)+INDEX(Output!$C$5:$CA$192,MATCH($C112,Output!$C$5:$C$192,0),77)</f>
        <v>0</v>
      </c>
      <c r="AE112" s="51">
        <v>0</v>
      </c>
      <c r="AF112" s="7">
        <f>INDEX(Output!$C$5:$CA$192,MATCH($C112,Output!$C$5:$C$192,0),72)+INDEX(Output!$C$5:$CA$192,MATCH($C112,Output!$C$5:$C$192,0),75)</f>
        <v>38.75</v>
      </c>
      <c r="AG112" s="51">
        <v>0</v>
      </c>
      <c r="AH112" s="29">
        <f>IF($D$109=0,"",(D112-$D$109)/$D$109)</f>
        <v>-3.4311879442163698E-4</v>
      </c>
      <c r="AI112" s="104">
        <f>IF($E$109=0,"",(E112-$E$109)/$E$109)</f>
        <v>-1.2257125705000191E-3</v>
      </c>
      <c r="AJ112" s="29">
        <f>IF($J$109=0,"",(J112-$J$109)/$J$109)</f>
        <v>-5.7744882497497965E-4</v>
      </c>
      <c r="AK112" s="104">
        <f>IF($K$109=0,"",(K112-$K$109)/$K$109)</f>
        <v>-1.2403269608081326E-3</v>
      </c>
      <c r="AL112" s="5" t="str">
        <f>IF(AND(AH112&gt;=0,AI112&gt;=0), "Yes", "No")</f>
        <v>No</v>
      </c>
      <c r="AM112" s="5" t="str">
        <f>IF(AND(AH112&lt;0,AI112&lt;0), "No", "Yes")</f>
        <v>No</v>
      </c>
      <c r="AN112" s="53" t="str">
        <f>IF((AL112=AM112),(IF(AND(AI112&gt;(-0.5%*D$78),AI112&lt;(0.5%*D$78),AE112&lt;=AD112,AG112&lt;=AF112,(COUNTBLANK(D112:AK112)=0)),"Pass","Fail")),IF(COUNTA(D112:AK112)=0,"","Fail"))</f>
        <v>Pass</v>
      </c>
      <c r="AO112" s="57"/>
      <c r="AP112" s="25">
        <f>IF(ISNUMBER(SEARCH("RetlMed",C112)),Lookup!D$2,IF(ISNUMBER(SEARCH("OffSml",C112)),Lookup!A$2,IF(ISNUMBER(SEARCH("OffMed",C112)),Lookup!B$2,IF(ISNUMBER(SEARCH("OffLrg",C112)),Lookup!C$2,IF(ISNUMBER(SEARCH("RetlStrp",C112)),Lookup!E$2)))))</f>
        <v>498589</v>
      </c>
      <c r="AQ112" s="12"/>
    </row>
    <row r="113" spans="1:43" s="2" customFormat="1" ht="25.5" hidden="1" customHeight="1" x14ac:dyDescent="0.3">
      <c r="A113" s="59"/>
      <c r="B113" s="28" t="str">
        <f t="shared" si="19"/>
        <v>CBECC 2022.2.0</v>
      </c>
      <c r="C113" s="43" t="s">
        <v>128</v>
      </c>
      <c r="D113" s="5">
        <f>INDEX(Output!$C$5:$BW$192,MATCH($C113,Output!$C$5:$C$192,0),61)</f>
        <v>84.4358</v>
      </c>
      <c r="E113" s="51"/>
      <c r="F113" s="5">
        <f>(INDEX(Output!$C$5:$BW$192,MATCH($C113,Output!$C$5:$C$192,0),20))/$AP113</f>
        <v>2.7307662222792719</v>
      </c>
      <c r="G113" s="51"/>
      <c r="H113" s="5">
        <f>(INDEX(Output!$C$5:$BW$192,MATCH($C113,Output!$C$5:$C$192,0),35))/$AP113</f>
        <v>3.491613332825233E-2</v>
      </c>
      <c r="I113" s="51"/>
      <c r="J113" s="5">
        <f t="shared" si="21"/>
        <v>12.808533248478104</v>
      </c>
      <c r="K113" s="51"/>
      <c r="L113" s="5">
        <f>(((INDEX(Output!$C$5:$BW$192,MATCH($C113,Output!$C$5:$C$192,0),13))*3.4121416)+((INDEX(Output!$C$5:$BW$192,MATCH($C113,Output!$C$5:$C$192,0),28))*99.976))/$AP113</f>
        <v>2.3959675956153093</v>
      </c>
      <c r="M113" s="51"/>
      <c r="N113" s="5">
        <f>(((INDEX(Output!$C$5:$BW$192,MATCH($C113,Output!$C$5:$C$192,0),14))*3.4121416)+((INDEX(Output!$C$5:$BW$192,MATCH($C113,Output!$C$5:$C$192,0),29))*99.976))/$AP113</f>
        <v>2.2016874316200319</v>
      </c>
      <c r="O113" s="51"/>
      <c r="P113" s="5">
        <f>(((INDEX(Output!$C$5:$BW$192,MATCH($C113,Output!$C$5:$C$192,0),19))*3.4121416)+((INDEX(Output!$C$5:$BW$192,MATCH($C113,Output!$C$5:$C$192,0),34))*99.976))/$AP113</f>
        <v>3.9314884001516277</v>
      </c>
      <c r="Q113" s="51"/>
      <c r="R113" s="5">
        <f>(((INDEX(Output!$C$5:$BW$192,MATCH($C113,Output!$C$5:$C$192,0),36))+(INDEX(Output!$C$5:$BW$192,MATCH($C113,Output!$C$5:$C$192,0),37)))*99.976)/$AP113</f>
        <v>0</v>
      </c>
      <c r="S113" s="51"/>
      <c r="T113" s="5">
        <f>(((INDEX(Output!$C$5:$BW$192,MATCH($C113,Output!$C$5:$C$192,0),21))+(INDEX(Output!$C$5:$BW$192,MATCH($C113,Output!$C$5:$C$192,0),22))+(INDEX(Output!$C$5:$BW$192,MATCH($C113,Output!$C$5:$C$192,0),23))+(INDEX(Output!$C$5:$BW$192,MATCH($C113,Output!$C$5:$C$192,0),24)))*3.4121416)/$AP113</f>
        <v>14.615046377132268</v>
      </c>
      <c r="U113" s="51"/>
      <c r="V113" s="5">
        <f>(((INDEX(Output!$C$5:$BW$192,MATCH($C113,Output!$C$5:$C$192,0),15))*3.4121416)+((INDEX(Output!$C$5:$BW$192,MATCH($C113,Output!$C$5:$C$192,0),30))*99.976))/$AP113</f>
        <v>1.5355523445659653</v>
      </c>
      <c r="W113" s="51"/>
      <c r="X113" s="5">
        <f>(((INDEX(Output!$C$5:$BW$192,MATCH($C113,Output!$C$5:C$192,0),17))*3.4121416)+((INDEX(Output!$C$5:$BW$192,MATCH($C113,Output!$C$5:C$192,0),32))*99.976))/$AP113</f>
        <v>1.6275644904656941</v>
      </c>
      <c r="Y113" s="51"/>
      <c r="Z113" s="5">
        <f>(((INDEX(Output!$C$5:$BW$192,MATCH($C113,Output!$C$5:C$192,0),16))*3.4121416)+((INDEX(Output!$C$5:$BW$192,MATCH($C113,Output!$C$5:C$192,0),31))*99.976))/$AP113</f>
        <v>2.090807492024092E-2</v>
      </c>
      <c r="AA113" s="51"/>
      <c r="AB113" s="5">
        <f>(((INDEX(Output!$C$5:$BW$192,MATCH($C113,Output!$C$5:C$192,0),18))*3.4121416)+((INDEX(Output!$C$5:$BW$192,MATCH($C113,Output!$C$5:C$192,0),33))*99.976))/$AP113</f>
        <v>1.0953649111392352</v>
      </c>
      <c r="AC113" s="51"/>
      <c r="AD113" s="7">
        <f>INDEX(Output!$C$5:$CA$192,MATCH($C113,Output!$C$5:$C$192,0),74)+INDEX(Output!$C$5:$CA$192,MATCH($C113,Output!$C$5:$C$192,0),77)</f>
        <v>0</v>
      </c>
      <c r="AE113" s="51"/>
      <c r="AF113" s="7">
        <f>INDEX(Output!$C$5:$CA$192,MATCH($C113,Output!$C$5:$C$192,0),72)+INDEX(Output!$C$5:$CA$192,MATCH($C113,Output!$C$5:$C$192,0),75)</f>
        <v>43</v>
      </c>
      <c r="AG113" s="51"/>
      <c r="AH113" s="29">
        <f>IF($D$109=0,"",(D113-$D$109)/$D$109)</f>
        <v>9.460275331910727E-3</v>
      </c>
      <c r="AI113" s="52">
        <f>IF($E$109=0,"",(E113-$E$109)/$E$109)</f>
        <v>-1</v>
      </c>
      <c r="AJ113" s="29">
        <f>IF($J$109=0,"",(J113-$J$109)/$J$109)</f>
        <v>2.7533138150661322E-2</v>
      </c>
      <c r="AK113" s="52">
        <f>IF($K$109=0,"",(K113-$K$109)/$K$109)</f>
        <v>-1</v>
      </c>
      <c r="AL113" s="5" t="str">
        <f>IF(AND(AH113&gt;=0,AI113&gt;=0), "Yes", "No")</f>
        <v>No</v>
      </c>
      <c r="AM113" s="5" t="str">
        <f>IF(AND(AH113&lt;0,AI113&lt;0), "No", "Yes")</f>
        <v>Yes</v>
      </c>
      <c r="AN113" s="53" t="str">
        <f>IF((AL113=AM113),(IF(AND(AI113&gt;(-0.5%*D$78),AI113&lt;(0.5%*D$78),AE113&lt;=AD113,AG113&lt;=AF113,(COUNTBLANK(D113:AK113)=0)),"Pass","Fail")),IF(COUNTA(D113:AK113)=0,"","Fail"))</f>
        <v>Fail</v>
      </c>
      <c r="AO113" s="57"/>
      <c r="AP113" s="25">
        <f>IF(ISNUMBER(SEARCH("RetlMed",C113)),Lookup!D$2,IF(ISNUMBER(SEARCH("OffSml",C113)),Lookup!A$2,IF(ISNUMBER(SEARCH("OffMed",C113)),Lookup!B$2,IF(ISNUMBER(SEARCH("OffLrg",C113)),Lookup!C$2,IF(ISNUMBER(SEARCH("RetlStrp",C113)),Lookup!E$2)))))</f>
        <v>498589</v>
      </c>
      <c r="AQ113" s="12"/>
    </row>
    <row r="114" spans="1:43" s="3" customFormat="1" ht="26.25" customHeight="1" x14ac:dyDescent="0.25">
      <c r="A114" s="60"/>
      <c r="B114" s="28" t="str">
        <f t="shared" si="19"/>
        <v>CBECC 2022.2.0</v>
      </c>
      <c r="C114" s="41" t="s">
        <v>129</v>
      </c>
      <c r="D114" s="32">
        <f>INDEX(Output!$C$5:$BW$192,MATCH($C114,Output!$C$5:$C$192,0),61)</f>
        <v>178.023</v>
      </c>
      <c r="E114" s="51">
        <v>172.22</v>
      </c>
      <c r="F114" s="32">
        <f>(INDEX(Output!$C$5:$BW$192,MATCH($C114,Output!$C$5:$C$192,0),20))/$AP114</f>
        <v>5.6696833868689218</v>
      </c>
      <c r="G114" s="51">
        <v>4.9800000000000004</v>
      </c>
      <c r="H114" s="32">
        <f>(INDEX(Output!$C$5:$BW$192,MATCH($C114,Output!$C$5:$C$192,0),35))/$AP114</f>
        <v>3.5062512467888829E-2</v>
      </c>
      <c r="I114" s="51">
        <v>0.04</v>
      </c>
      <c r="J114" s="32">
        <f t="shared" si="21"/>
        <v>22.851158398322688</v>
      </c>
      <c r="K114" s="51">
        <v>21.35</v>
      </c>
      <c r="L114" s="32">
        <f>(((INDEX(Output!$C$5:$BW$192,MATCH($C114,Output!$C$5:$C$192,0),13))*3.4121416)+((INDEX(Output!$C$5:$BW$192,MATCH($C114,Output!$C$5:$C$192,0),28))*99.976))/$AP114</f>
        <v>0.73125086556664265</v>
      </c>
      <c r="M114" s="51">
        <v>0.87676600000000005</v>
      </c>
      <c r="N114" s="32">
        <f>(((INDEX(Output!$C$5:$BW$192,MATCH($C114,Output!$C$5:$C$192,0),14))*3.4121416)+((INDEX(Output!$C$5:$BW$192,MATCH($C114,Output!$C$5:$C$192,0),29))*99.976))/$AP114</f>
        <v>2.7859203847299407</v>
      </c>
      <c r="O114" s="51">
        <v>2.9218700000000002</v>
      </c>
      <c r="P114" s="32">
        <f>(((INDEX(Output!$C$5:$BW$192,MATCH($C114,Output!$C$5:$C$192,0),19))*3.4121416)+((INDEX(Output!$C$5:$BW$192,MATCH($C114,Output!$C$5:$C$192,0),34))*99.976))/$AP114</f>
        <v>6.6075228663027072</v>
      </c>
      <c r="Q114" s="51">
        <v>5.0554899999999998</v>
      </c>
      <c r="R114" s="32">
        <f>(((INDEX(Output!$C$5:$BW$192,MATCH($C114,Output!$C$5:$C$192,0),36))+(INDEX(Output!$C$5:$BW$192,MATCH($C114,Output!$C$5:$C$192,0),37)))*99.976)/$AP114</f>
        <v>0</v>
      </c>
      <c r="S114" s="51">
        <v>0</v>
      </c>
      <c r="T114" s="32">
        <f>(((INDEX(Output!$C$5:$BW$192,MATCH($C114,Output!$C$5:$C$192,0),21))+(INDEX(Output!$C$5:$BW$192,MATCH($C114,Output!$C$5:$C$192,0),22))+(INDEX(Output!$C$5:$BW$192,MATCH($C114,Output!$C$5:$C$192,0),23))+(INDEX(Output!$C$5:$BW$192,MATCH($C114,Output!$C$5:$C$192,0),24)))*3.4121416)/$AP114</f>
        <v>10.80548582629922</v>
      </c>
      <c r="U114" s="51">
        <v>10.659000000000001</v>
      </c>
      <c r="V114" s="32">
        <f>(((INDEX(Output!$C$5:$BW$192,MATCH($C114,Output!$C$5:$C$192,0),15))*3.4121416)+((INDEX(Output!$C$5:$BW$192,MATCH($C114,Output!$C$5:$C$192,0),30))*99.976))/$AP114</f>
        <v>9.9523054008003875</v>
      </c>
      <c r="W114" s="51">
        <v>9.0009999999999994</v>
      </c>
      <c r="X114" s="32">
        <f>(((INDEX(Output!$C$5:$BW$192,MATCH($C114,Output!$C$5:C$192,0),17))*3.4121416)+((INDEX(Output!$C$5:$BW$192,MATCH($C114,Output!$C$5:C$192,0),32))*99.976))/$AP114</f>
        <v>0</v>
      </c>
      <c r="Y114" s="51">
        <v>0</v>
      </c>
      <c r="Z114" s="32">
        <f>(((INDEX(Output!$C$5:$BW$192,MATCH($C114,Output!$C$5:C$192,0),16))*3.4121416)+((INDEX(Output!$C$5:$BW$192,MATCH($C114,Output!$C$5:C$192,0),31))*99.976))/$AP114</f>
        <v>0</v>
      </c>
      <c r="AA114" s="51">
        <v>0</v>
      </c>
      <c r="AB114" s="32">
        <f>(((INDEX(Output!$C$5:$BW$192,MATCH($C114,Output!$C$5:C$192,0),18))*3.4121416)+((INDEX(Output!$C$5:$BW$192,MATCH($C114,Output!$C$5:C$192,0),33))*99.976))/$AP114</f>
        <v>2.7741588809230104</v>
      </c>
      <c r="AC114" s="51">
        <v>3.4934660000000002</v>
      </c>
      <c r="AD114" s="33">
        <f>INDEX(Output!$C$5:$CA$192,MATCH($C114,Output!$C$5:$C$192,0),74)+INDEX(Output!$C$5:$CA$192,MATCH($C114,Output!$C$5:$C$192,0),77)</f>
        <v>0</v>
      </c>
      <c r="AE114" s="51">
        <v>0</v>
      </c>
      <c r="AF114" s="33">
        <f>INDEX(Output!$C$5:$CA$192,MATCH($C114,Output!$C$5:$C$192,0),72)+INDEX(Output!$C$5:$CA$192,MATCH($C114,Output!$C$5:$C$192,0),75)</f>
        <v>0</v>
      </c>
      <c r="AG114" s="51">
        <v>0</v>
      </c>
      <c r="AH114" s="34"/>
      <c r="AI114" s="32"/>
      <c r="AJ114" s="34"/>
      <c r="AK114" s="71"/>
      <c r="AL114" s="32"/>
      <c r="AM114" s="32"/>
      <c r="AN114" s="54"/>
      <c r="AO114" s="56"/>
      <c r="AP114" s="2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</row>
    <row r="115" spans="1:43" s="2" customFormat="1" ht="25.5" customHeight="1" x14ac:dyDescent="0.3">
      <c r="A115" s="59"/>
      <c r="B115" s="28" t="str">
        <f t="shared" si="19"/>
        <v>CBECC 2022.2.0</v>
      </c>
      <c r="C115" s="43" t="s">
        <v>130</v>
      </c>
      <c r="D115" s="5">
        <f>INDEX(Output!$C$5:$BW$192,MATCH($C115,Output!$C$5:$C$192,0),61)</f>
        <v>175.654</v>
      </c>
      <c r="E115" s="51">
        <v>165.799625332749</v>
      </c>
      <c r="F115" s="5">
        <f>(INDEX(Output!$C$5:$BW$192,MATCH($C115,Output!$C$5:$C$192,0),20))/$AP115</f>
        <v>5.5577675456273843</v>
      </c>
      <c r="G115" s="51">
        <v>4.7791764083693904</v>
      </c>
      <c r="H115" s="5">
        <f>(INDEX(Output!$C$5:$BW$192,MATCH($C115,Output!$C$5:$C$192,0),35))/$AP115</f>
        <v>3.5160952811330824E-2</v>
      </c>
      <c r="I115" s="51">
        <v>4.3729877865081299E-2</v>
      </c>
      <c r="J115" s="5">
        <f t="shared" si="21"/>
        <v>22.479196829155931</v>
      </c>
      <c r="K115" s="51">
        <v>20.680212921874698</v>
      </c>
      <c r="L115" s="5">
        <f>(((INDEX(Output!$C$5:$BW$192,MATCH($C115,Output!$C$5:$C$192,0),13))*3.4121416)+((INDEX(Output!$C$5:$BW$192,MATCH($C115,Output!$C$5:$C$192,0),28))*99.976))/$AP115</f>
        <v>0.74109253734259939</v>
      </c>
      <c r="M115" s="51">
        <v>0.87953425884460368</v>
      </c>
      <c r="N115" s="5">
        <f>(((INDEX(Output!$C$5:$BW$192,MATCH($C115,Output!$C$5:$C$192,0),14))*3.4121416)+((INDEX(Output!$C$5:$BW$192,MATCH($C115,Output!$C$5:$C$192,0),29))*99.976))/$AP115</f>
        <v>2.7458438939124132</v>
      </c>
      <c r="O115" s="51">
        <v>2.5716728412653178</v>
      </c>
      <c r="P115" s="5">
        <f>(((INDEX(Output!$C$5:$BW$192,MATCH($C115,Output!$C$5:$C$192,0),19))*3.4121416)+((INDEX(Output!$C$5:$BW$192,MATCH($C115,Output!$C$5:$C$192,0),34))*99.976))/$AP115</f>
        <v>6.2677131198977332</v>
      </c>
      <c r="Q115" s="51">
        <v>4.761470504417213</v>
      </c>
      <c r="R115" s="5">
        <f>(((INDEX(Output!$C$5:$BW$192,MATCH($C115,Output!$C$5:$C$192,0),36))+(INDEX(Output!$C$5:$BW$192,MATCH($C115,Output!$C$5:$C$192,0),37)))*99.976)/$AP115</f>
        <v>0</v>
      </c>
      <c r="S115" s="51">
        <v>0</v>
      </c>
      <c r="T115" s="5">
        <f>(((INDEX(Output!$C$5:$BW$192,MATCH($C115,Output!$C$5:$C$192,0),21))+(INDEX(Output!$C$5:$BW$192,MATCH($C115,Output!$C$5:$C$192,0),22))+(INDEX(Output!$C$5:$BW$192,MATCH($C115,Output!$C$5:$C$192,0),23))+(INDEX(Output!$C$5:$BW$192,MATCH($C115,Output!$C$5:$C$192,0),24)))*3.4121416)/$AP115</f>
        <v>10.80548582629922</v>
      </c>
      <c r="U115" s="51">
        <v>10.659487847575623</v>
      </c>
      <c r="V115" s="5">
        <f>(((INDEX(Output!$C$5:$BW$192,MATCH($C115,Output!$C$5:$C$192,0),15))*3.4121416)+((INDEX(Output!$C$5:$BW$192,MATCH($C115,Output!$C$5:$C$192,0),30))*99.976))/$AP115</f>
        <v>9.9503883970801734</v>
      </c>
      <c r="W115" s="51">
        <v>8.9741890000000009</v>
      </c>
      <c r="X115" s="5">
        <f>(((INDEX(Output!$C$5:$BW$192,MATCH($C115,Output!$C$5:C$192,0),17))*3.4121416)+((INDEX(Output!$C$5:$BW$192,MATCH($C115,Output!$C$5:C$192,0),32))*99.976))/$AP115</f>
        <v>0</v>
      </c>
      <c r="Y115" s="51">
        <v>0</v>
      </c>
      <c r="Z115" s="5">
        <f>(((INDEX(Output!$C$5:$BW$192,MATCH($C115,Output!$C$5:C$192,0),16))*3.4121416)+((INDEX(Output!$C$5:$BW$192,MATCH($C115,Output!$C$5:C$192,0),31))*99.976))/$AP115</f>
        <v>0</v>
      </c>
      <c r="AA115" s="51">
        <v>0</v>
      </c>
      <c r="AB115" s="5">
        <f>(((INDEX(Output!$C$5:$BW$192,MATCH($C115,Output!$C$5:C$192,0),18))*3.4121416)+((INDEX(Output!$C$5:$BW$192,MATCH($C115,Output!$C$5:C$192,0),33))*99.976))/$AP115</f>
        <v>2.7741588809230104</v>
      </c>
      <c r="AC115" s="51">
        <v>3.4934657818670356</v>
      </c>
      <c r="AD115" s="7">
        <f>INDEX(Output!$C$5:$CA$192,MATCH($C115,Output!$C$5:$C$192,0),74)+INDEX(Output!$C$5:$CA$192,MATCH($C115,Output!$C$5:$C$192,0),77)</f>
        <v>0</v>
      </c>
      <c r="AE115" s="51">
        <v>0</v>
      </c>
      <c r="AF115" s="7">
        <f>INDEX(Output!$C$5:$CA$192,MATCH($C115,Output!$C$5:$C$192,0),72)+INDEX(Output!$C$5:$CA$192,MATCH($C115,Output!$C$5:$C$192,0),75)</f>
        <v>0</v>
      </c>
      <c r="AG115" s="51">
        <v>0</v>
      </c>
      <c r="AH115" s="29">
        <f>IF($D$114=0,"",(D115-$D$114)/$D$114)</f>
        <v>-1.3307269285429409E-2</v>
      </c>
      <c r="AI115" s="104">
        <f>IF($E$114=0,"",(E115-$E$114)/$E$114)</f>
        <v>-3.7280075875339665E-2</v>
      </c>
      <c r="AJ115" s="29">
        <f>IF($J$114=0,"",(J115-$J$114)/$J$114)</f>
        <v>-1.6277580448353098E-2</v>
      </c>
      <c r="AK115" s="104">
        <f>IF($K$114=0,"",(K115-$K$114)/$K$114)</f>
        <v>-3.1371760099545808E-2</v>
      </c>
      <c r="AL115" s="5" t="str">
        <f>IF(AND(AH115&gt;=0,AI115&gt;=0), "Yes", "No")</f>
        <v>No</v>
      </c>
      <c r="AM115" s="5" t="str">
        <f>IF(AND(AH115&lt;0,AI115&lt;0), "No", "Yes")</f>
        <v>No</v>
      </c>
      <c r="AN115" s="53" t="str">
        <f>IF((AL115=AM115),(IF(AND(AI115&gt;(-0.5%*D$78),AI115&lt;(0.5%*D$78),AE115&lt;=AD115,AG115&lt;=AF115,(COUNTBLANK(D115:AK115)=0)),"Pass","Fail")),IF(COUNTA(D115:AK115)=0,"","Fail"))</f>
        <v>Pass</v>
      </c>
      <c r="AO115" s="57"/>
      <c r="AP115" s="2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AQ115" s="12"/>
    </row>
    <row r="116" spans="1:43" s="2" customFormat="1" ht="25.5" customHeight="1" x14ac:dyDescent="0.3">
      <c r="A116" s="59"/>
      <c r="B116" s="28" t="str">
        <f t="shared" si="19"/>
        <v>CBECC 2022.2.0</v>
      </c>
      <c r="C116" s="43" t="s">
        <v>131</v>
      </c>
      <c r="D116" s="5">
        <f>INDEX(Output!$C$5:$BW$192,MATCH($C116,Output!$C$5:$C$192,0),61)</f>
        <v>174.60499999999999</v>
      </c>
      <c r="E116" s="51">
        <v>164.8</v>
      </c>
      <c r="F116" s="5">
        <f>(INDEX(Output!$C$5:$BW$192,MATCH($C116,Output!$C$5:$C$192,0),20))/$AP116</f>
        <v>5.4830212798873106</v>
      </c>
      <c r="G116" s="51">
        <v>4.75</v>
      </c>
      <c r="H116" s="5">
        <f>(INDEX(Output!$C$5:$BW$192,MATCH($C116,Output!$C$5:$C$192,0),35))/$AP116</f>
        <v>3.6127076794052873E-2</v>
      </c>
      <c r="I116" s="51">
        <v>0.04</v>
      </c>
      <c r="J116" s="5">
        <f t="shared" si="21"/>
        <v>22.320741197676192</v>
      </c>
      <c r="K116" s="51">
        <v>20.67</v>
      </c>
      <c r="L116" s="5">
        <f>(((INDEX(Output!$C$5:$BW$192,MATCH($C116,Output!$C$5:$C$192,0),13))*3.4121416)+((INDEX(Output!$C$5:$BW$192,MATCH($C116,Output!$C$5:$C$192,0),28))*99.976))/$AP116</f>
        <v>0.83768174863921907</v>
      </c>
      <c r="M116" s="51">
        <v>0.97304900000000005</v>
      </c>
      <c r="N116" s="5">
        <f>(((INDEX(Output!$C$5:$BW$192,MATCH($C116,Output!$C$5:$C$192,0),14))*3.4121416)+((INDEX(Output!$C$5:$BW$192,MATCH($C116,Output!$C$5:$C$192,0),29))*99.976))/$AP116</f>
        <v>2.9889838657596157</v>
      </c>
      <c r="O116" s="51">
        <v>2.8105690000000001</v>
      </c>
      <c r="P116" s="5">
        <f>(((INDEX(Output!$C$5:$BW$192,MATCH($C116,Output!$C$5:$C$192,0),19))*3.4121416)+((INDEX(Output!$C$5:$BW$192,MATCH($C116,Output!$C$5:$C$192,0),34))*99.976))/$AP116</f>
        <v>5.7498303974824028</v>
      </c>
      <c r="Q116" s="51">
        <v>4.4111880000000001</v>
      </c>
      <c r="R116" s="5">
        <f>(((INDEX(Output!$C$5:$BW$192,MATCH($C116,Output!$C$5:$C$192,0),36))+(INDEX(Output!$C$5:$BW$192,MATCH($C116,Output!$C$5:$C$192,0),37)))*99.976)/$AP116</f>
        <v>0</v>
      </c>
      <c r="S116" s="51">
        <v>0</v>
      </c>
      <c r="T116" s="5">
        <f>(((INDEX(Output!$C$5:$BW$192,MATCH($C116,Output!$C$5:$C$192,0),21))+(INDEX(Output!$C$5:$BW$192,MATCH($C116,Output!$C$5:$C$192,0),22))+(INDEX(Output!$C$5:$BW$192,MATCH($C116,Output!$C$5:$C$192,0),23))+(INDEX(Output!$C$5:$BW$192,MATCH($C116,Output!$C$5:$C$192,0),24)))*3.4121416)/$AP116</f>
        <v>10.80548582629922</v>
      </c>
      <c r="U116" s="51">
        <v>10.65949</v>
      </c>
      <c r="V116" s="5">
        <f>(((INDEX(Output!$C$5:$BW$192,MATCH($C116,Output!$C$5:$C$192,0),15))*3.4121416)+((INDEX(Output!$C$5:$BW$192,MATCH($C116,Output!$C$5:$C$192,0),30))*99.976))/$AP116</f>
        <v>9.970086304871943</v>
      </c>
      <c r="W116" s="51">
        <v>8.9845299999999995</v>
      </c>
      <c r="X116" s="5">
        <f>(((INDEX(Output!$C$5:$BW$192,MATCH($C116,Output!$C$5:C$192,0),17))*3.4121416)+((INDEX(Output!$C$5:$BW$192,MATCH($C116,Output!$C$5:C$192,0),32))*99.976))/$AP116</f>
        <v>0</v>
      </c>
      <c r="Y116" s="51">
        <v>0</v>
      </c>
      <c r="Z116" s="5">
        <f>(((INDEX(Output!$C$5:$BW$192,MATCH($C116,Output!$C$5:C$192,0),16))*3.4121416)+((INDEX(Output!$C$5:$BW$192,MATCH($C116,Output!$C$5:C$192,0),31))*99.976))/$AP116</f>
        <v>0</v>
      </c>
      <c r="AA116" s="51">
        <v>0</v>
      </c>
      <c r="AB116" s="5">
        <f>(((INDEX(Output!$C$5:$BW$192,MATCH($C116,Output!$C$5:C$192,0),18))*3.4121416)+((INDEX(Output!$C$5:$BW$192,MATCH($C116,Output!$C$5:C$192,0),33))*99.976))/$AP116</f>
        <v>2.7741588809230104</v>
      </c>
      <c r="AC116" s="51">
        <v>3.4934660000000002</v>
      </c>
      <c r="AD116" s="7">
        <f>INDEX(Output!$C$5:$CA$192,MATCH($C116,Output!$C$5:$C$192,0),74)+INDEX(Output!$C$5:$CA$192,MATCH($C116,Output!$C$5:$C$192,0),77)</f>
        <v>0</v>
      </c>
      <c r="AE116" s="51">
        <v>0</v>
      </c>
      <c r="AF116" s="7">
        <f>INDEX(Output!$C$5:$CA$192,MATCH($C116,Output!$C$5:$C$192,0),72)+INDEX(Output!$C$5:$CA$192,MATCH($C116,Output!$C$5:$C$192,0),75)</f>
        <v>0</v>
      </c>
      <c r="AG116" s="51">
        <v>0</v>
      </c>
      <c r="AH116" s="29">
        <f>IF($D$114=0,"",(D116-$D$114)/$D$114)</f>
        <v>-1.9199766322329174E-2</v>
      </c>
      <c r="AI116" s="104">
        <f>IF($E$114=0,"",(E116-$E$114)/$E$114)</f>
        <v>-4.3084426895830842E-2</v>
      </c>
      <c r="AJ116" s="29">
        <f>IF($J$114=0,"",(J116-$J$114)/$J$114)</f>
        <v>-2.3211829851279231E-2</v>
      </c>
      <c r="AK116" s="104">
        <f>IF($K$114=0,"",(K116-$K$114)/$K$114)</f>
        <v>-3.1850117096018718E-2</v>
      </c>
      <c r="AL116" s="5" t="str">
        <f>IF(AND(AH116&gt;=0,AI116&gt;=0), "Yes", "No")</f>
        <v>No</v>
      </c>
      <c r="AM116" s="5" t="str">
        <f>IF(AND(AH116&lt;0,AI116&lt;0), "No", "Yes")</f>
        <v>No</v>
      </c>
      <c r="AN116" s="53" t="str">
        <f>IF((AL116=AM116),(IF(AND(AI116&gt;(-0.5%*D$78),AI116&lt;(0.5%*D$78),AE116&lt;=AD116,AG116&lt;=AF116,(COUNTBLANK(D116:AK116)=0)),"Pass","Fail")),IF(COUNTA(D116:AK116)=0,"","Fail"))</f>
        <v>Pass</v>
      </c>
      <c r="AO116" s="57"/>
      <c r="AP116" s="2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AQ116" s="12"/>
    </row>
    <row r="117" spans="1:43" s="2" customFormat="1" ht="25.5" hidden="1" customHeight="1" x14ac:dyDescent="0.3">
      <c r="A117" s="59"/>
      <c r="B117" s="28" t="str">
        <f t="shared" si="19"/>
        <v>CBECC 2022.2.0</v>
      </c>
      <c r="C117" s="43" t="s">
        <v>132</v>
      </c>
      <c r="D117" s="5">
        <f>INDEX(Output!$C$5:$BW$192,MATCH($C117,Output!$C$5:$C$192,0),61)</f>
        <v>174.48400000000001</v>
      </c>
      <c r="E117" s="51"/>
      <c r="F117" s="5">
        <f>(INDEX(Output!$C$5:$BW$192,MATCH($C117,Output!$C$5:$C$192,0),20))/$AP117</f>
        <v>5.4726398540900787</v>
      </c>
      <c r="G117" s="51"/>
      <c r="H117" s="5">
        <f>(INDEX(Output!$C$5:$BW$192,MATCH($C117,Output!$C$5:$C$192,0),35))/$AP117</f>
        <v>3.6696671022794357E-2</v>
      </c>
      <c r="I117" s="51"/>
      <c r="J117" s="5">
        <f t="shared" si="21"/>
        <v>22.342204419963281</v>
      </c>
      <c r="K117" s="51"/>
      <c r="L117" s="5">
        <f>(((INDEX(Output!$C$5:$BW$192,MATCH($C117,Output!$C$5:$C$192,0),13))*3.4121416)+((INDEX(Output!$C$5:$BW$192,MATCH($C117,Output!$C$5:$C$192,0),28))*99.976))/$AP117</f>
        <v>0.89462343108158182</v>
      </c>
      <c r="M117" s="51"/>
      <c r="N117" s="5">
        <f>(((INDEX(Output!$C$5:$BW$192,MATCH($C117,Output!$C$5:$C$192,0),14))*3.4121416)+((INDEX(Output!$C$5:$BW$192,MATCH($C117,Output!$C$5:$C$192,0),29))*99.976))/$AP117</f>
        <v>2.9507410306744672</v>
      </c>
      <c r="O117" s="51"/>
      <c r="P117" s="5">
        <f>(((INDEX(Output!$C$5:$BW$192,MATCH($C117,Output!$C$5:$C$192,0),19))*3.4121416)+((INDEX(Output!$C$5:$BW$192,MATCH($C117,Output!$C$5:$C$192,0),34))*99.976))/$AP117</f>
        <v>5.7498303974824028</v>
      </c>
      <c r="Q117" s="51"/>
      <c r="R117" s="5">
        <f>(((INDEX(Output!$C$5:$BW$192,MATCH($C117,Output!$C$5:$C$192,0),36))+(INDEX(Output!$C$5:$BW$192,MATCH($C117,Output!$C$5:$C$192,0),37)))*99.976)/$AP117</f>
        <v>0</v>
      </c>
      <c r="S117" s="51"/>
      <c r="T117" s="5">
        <f>(((INDEX(Output!$C$5:$BW$192,MATCH($C117,Output!$C$5:$C$192,0),21))+(INDEX(Output!$C$5:$BW$192,MATCH($C117,Output!$C$5:$C$192,0),22))+(INDEX(Output!$C$5:$BW$192,MATCH($C117,Output!$C$5:$C$192,0),23))+(INDEX(Output!$C$5:$BW$192,MATCH($C117,Output!$C$5:$C$192,0),24)))*3.4121416)/$AP117</f>
        <v>10.80548582629922</v>
      </c>
      <c r="U117" s="51"/>
      <c r="V117" s="5">
        <f>(((INDEX(Output!$C$5:$BW$192,MATCH($C117,Output!$C$5:$C$192,0),15))*3.4121416)+((INDEX(Output!$C$5:$BW$192,MATCH($C117,Output!$C$5:$C$192,0),30))*99.976))/$AP117</f>
        <v>9.9728506798018159</v>
      </c>
      <c r="W117" s="51"/>
      <c r="X117" s="5">
        <f>(((INDEX(Output!$C$5:$BW$192,MATCH($C117,Output!$C$5:C$192,0),17))*3.4121416)+((INDEX(Output!$C$5:$BW$192,MATCH($C117,Output!$C$5:C$192,0),32))*99.976))/$AP117</f>
        <v>0</v>
      </c>
      <c r="Y117" s="51"/>
      <c r="Z117" s="5">
        <f>(((INDEX(Output!$C$5:$BW$192,MATCH($C117,Output!$C$5:C$192,0),16))*3.4121416)+((INDEX(Output!$C$5:$BW$192,MATCH($C117,Output!$C$5:C$192,0),31))*99.976))/$AP117</f>
        <v>0</v>
      </c>
      <c r="AA117" s="51"/>
      <c r="AB117" s="5">
        <f>(((INDEX(Output!$C$5:$BW$192,MATCH($C117,Output!$C$5:C$192,0),18))*3.4121416)+((INDEX(Output!$C$5:$BW$192,MATCH($C117,Output!$C$5:C$192,0),33))*99.976))/$AP117</f>
        <v>2.7741588809230104</v>
      </c>
      <c r="AC117" s="51"/>
      <c r="AD117" s="7">
        <f>INDEX(Output!$C$5:$CA$192,MATCH($C117,Output!$C$5:$C$192,0),74)+INDEX(Output!$C$5:$CA$192,MATCH($C117,Output!$C$5:$C$192,0),77)</f>
        <v>0</v>
      </c>
      <c r="AE117" s="51"/>
      <c r="AF117" s="7">
        <f>INDEX(Output!$C$5:$CA$192,MATCH($C117,Output!$C$5:$C$192,0),72)+INDEX(Output!$C$5:$CA$192,MATCH($C117,Output!$C$5:$C$192,0),75)</f>
        <v>0</v>
      </c>
      <c r="AG117" s="51"/>
      <c r="AH117" s="29">
        <f>IF($D$114=0,"",(D117-$D$114)/$D$114)</f>
        <v>-1.9879453778444287E-2</v>
      </c>
      <c r="AI117" s="52">
        <f>IF($E$114=0,"",(E117-$E$114)/$E$114)</f>
        <v>-1</v>
      </c>
      <c r="AJ117" s="29">
        <f>IF($J$114=0,"",(J117-$J$114)/$J$114)</f>
        <v>-2.2272567958601421E-2</v>
      </c>
      <c r="AK117" s="52">
        <f>IF($K$114=0,"",(K117-$K$114)/$K$114)</f>
        <v>-1</v>
      </c>
      <c r="AL117" s="5" t="str">
        <f>IF(AND(AH117&gt;=0,AI117&gt;=0), "Yes", "No")</f>
        <v>No</v>
      </c>
      <c r="AM117" s="5" t="str">
        <f>IF(AND(AH117&lt;0,AI117&lt;0), "No", "Yes")</f>
        <v>No</v>
      </c>
      <c r="AN117" s="53" t="str">
        <f>IF((AL117=AM117),(IF(AND(AI117&gt;(-0.5%*D$78),AI117&lt;(0.5%*D$78),AE117&lt;=AD117,AG117&lt;=AF117,(COUNTBLANK(D117:AK117)=0)),"Pass","Fail")),IF(COUNTA(D117:AK117)=0,"","Fail"))</f>
        <v>Fail</v>
      </c>
      <c r="AO117" s="57"/>
      <c r="AP117" s="25">
        <f>IF(ISNUMBER(SEARCH("RetlMed",C117)),Lookup!D$2,IF(ISNUMBER(SEARCH("OffSml",C117)),Lookup!A$2,IF(ISNUMBER(SEARCH("OffMed",C117)),Lookup!B$2,IF(ISNUMBER(SEARCH("OffLrg",C117)),Lookup!C$2,IF(ISNUMBER(SEARCH("RetlStrp",C117)),Lookup!E$2)))))</f>
        <v>24563.1</v>
      </c>
      <c r="AQ117" s="12"/>
    </row>
    <row r="118" spans="1:43" s="3" customFormat="1" ht="26.25" customHeight="1" x14ac:dyDescent="0.25">
      <c r="A118" s="60"/>
      <c r="B118" s="28" t="str">
        <f t="shared" si="19"/>
        <v>CBECC 2022.2.0</v>
      </c>
      <c r="C118" s="41" t="s">
        <v>133</v>
      </c>
      <c r="D118" s="32">
        <f>INDEX(Output!$C$5:$BW$192,MATCH($C118,Output!$C$5:$C$192,0),61)</f>
        <v>37.7072</v>
      </c>
      <c r="E118" s="51"/>
      <c r="F118" s="32">
        <f>(INDEX(Output!$C$5:$BW$192,MATCH($C118,Output!$C$5:$C$192,0),20))/$AP118</f>
        <v>-0.97162540749796256</v>
      </c>
      <c r="G118" s="51"/>
      <c r="H118" s="32">
        <f>(INDEX(Output!$C$5:$BW$192,MATCH($C118,Output!$C$5:$C$192,0),35))/$AP118</f>
        <v>8.5385594947025259E-2</v>
      </c>
      <c r="I118" s="51"/>
      <c r="J118" s="32">
        <f t="shared" ref="J118:J125" si="22">SUM(L118,N118,P118,V118,X118,Z118,AB118)</f>
        <v>14.815779251234472</v>
      </c>
      <c r="K118" s="51"/>
      <c r="L118" s="32">
        <f>(((INDEX(Output!$C$5:$BW$192,MATCH($C118,Output!$C$5:$C$192,0),13))*3.4121416)+((INDEX(Output!$C$5:$BW$192,MATCH($C118,Output!$C$5:$C$192,0),28))*99.976))/$AP118</f>
        <v>0.60216165161613688</v>
      </c>
      <c r="M118" s="51"/>
      <c r="N118" s="32">
        <f>(((INDEX(Output!$C$5:$BW$192,MATCH($C118,Output!$C$5:$C$192,0),14))*3.4121416)+((INDEX(Output!$C$5:$BW$192,MATCH($C118,Output!$C$5:$C$192,0),29))*99.976))/$AP118</f>
        <v>1.1409087767359414</v>
      </c>
      <c r="O118" s="51"/>
      <c r="P118" s="32">
        <f>(((INDEX(Output!$C$5:$BW$192,MATCH($C118,Output!$C$5:$C$192,0),19))*3.4121416)+((INDEX(Output!$C$5:$BW$192,MATCH($C118,Output!$C$5:$C$192,0),34))*99.976))/$AP118</f>
        <v>1.9934575224735125</v>
      </c>
      <c r="Q118" s="51"/>
      <c r="R118" s="32">
        <f>(((INDEX(Output!$C$5:$BW$192,MATCH($C118,Output!$C$5:$C$192,0),36))+(INDEX(Output!$C$5:$BW$192,MATCH($C118,Output!$C$5:$C$192,0),37)))*99.976)/$AP118</f>
        <v>3.4371078626731864</v>
      </c>
      <c r="S118" s="51"/>
      <c r="T118" s="32">
        <f>(((INDEX(Output!$C$5:$BW$192,MATCH($C118,Output!$C$5:$C$192,0),21))+(INDEX(Output!$C$5:$BW$192,MATCH($C118,Output!$C$5:$C$192,0),22))+(INDEX(Output!$C$5:$BW$192,MATCH($C118,Output!$C$5:$C$192,0),23))+(INDEX(Output!$C$5:$BW$192,MATCH($C118,Output!$C$5:$C$192,0),24)))*3.4121416)/$AP118</f>
        <v>8.2634302202361454</v>
      </c>
      <c r="U118" s="51"/>
      <c r="V118" s="32">
        <f>(((INDEX(Output!$C$5:$BW$192,MATCH($C118,Output!$C$5:$C$192,0),15))*3.4121416)+((INDEX(Output!$C$5:$BW$192,MATCH($C118,Output!$C$5:$C$192,0),30))*99.976))/$AP118</f>
        <v>2.2417294086043196</v>
      </c>
      <c r="W118" s="51"/>
      <c r="X118" s="32">
        <f>(((INDEX(Output!$C$5:$BW$192,MATCH($C118,Output!$C$5:C$192,0),17))*3.4121416)+((INDEX(Output!$C$5:$BW$192,MATCH($C118,Output!$C$5:C$192,0),32))*99.976))/$AP118</f>
        <v>0.26409857796536268</v>
      </c>
      <c r="Y118" s="51"/>
      <c r="Z118" s="32">
        <f>(((INDEX(Output!$C$5:$BW$192,MATCH($C118,Output!$C$5:C$192,0),16))*3.4121416)+((INDEX(Output!$C$5:$BW$192,MATCH($C118,Output!$C$5:C$192,0),31))*99.976))/$AP118</f>
        <v>0</v>
      </c>
      <c r="AA118" s="51"/>
      <c r="AB118" s="32">
        <f>(((INDEX(Output!$C$5:$BW$192,MATCH($C118,Output!$C$5:C$192,0),18))*3.4121416)+((INDEX(Output!$C$5:$BW$192,MATCH($C118,Output!$C$5:C$192,0),33))*99.976))/$AP118</f>
        <v>8.5734233138392</v>
      </c>
      <c r="AC118" s="51"/>
      <c r="AD118" s="33">
        <f>INDEX(Output!$C$5:$CA$192,MATCH($C118,Output!$C$5:$C$192,0),74)+INDEX(Output!$C$5:$CA$192,MATCH($C118,Output!$C$5:$C$192,0),77)</f>
        <v>0</v>
      </c>
      <c r="AE118" s="51"/>
      <c r="AF118" s="33">
        <f>INDEX(Output!$C$5:$CA$192,MATCH($C118,Output!$C$5:$C$192,0),72)+INDEX(Output!$C$5:$CA$192,MATCH($C118,Output!$C$5:$C$192,0),75)</f>
        <v>0</v>
      </c>
      <c r="AG118" s="51"/>
      <c r="AH118" s="34"/>
      <c r="AI118" s="32"/>
      <c r="AJ118" s="34"/>
      <c r="AK118" s="71"/>
      <c r="AL118" s="32"/>
      <c r="AM118" s="32"/>
      <c r="AN118" s="54"/>
      <c r="AO118" s="56"/>
      <c r="AP118" s="25">
        <f>IF(ISNUMBER(SEARCH("RetlMed",C118)),Lookup!D$2,IF(ISNUMBER(SEARCH("OffSml",C118)),Lookup!A$2,IF(ISNUMBER(SEARCH("OffMed",C118)),Lookup!B$2,IF(ISNUMBER(SEARCH("OffLrg",C118)),Lookup!C$2,IF(ISNUMBER(SEARCH("RetlStrp",C118)),Lookup!E$2,IF(ISNUMBER(SEARCH("MF36Unit",C118)),Lookup!F$2,IF(ISNUMBER(SEARCH("MF88Unit",C118)),Lookup!G$2)))))))</f>
        <v>39264</v>
      </c>
    </row>
    <row r="119" spans="1:43" s="2" customFormat="1" ht="25.5" customHeight="1" x14ac:dyDescent="0.3">
      <c r="A119" s="59"/>
      <c r="B119" s="28" t="str">
        <f t="shared" si="19"/>
        <v>CBECC 2022.2.0</v>
      </c>
      <c r="C119" s="102" t="s">
        <v>134</v>
      </c>
      <c r="D119" s="5">
        <f>INDEX(Output!$C$5:$BW$192,MATCH($C119,Output!$C$5:$C$192,0),61)</f>
        <v>34.3307</v>
      </c>
      <c r="E119" s="51"/>
      <c r="F119" s="5">
        <f>(INDEX(Output!$C$5:$BW$192,MATCH($C119,Output!$C$5:$C$192,0),20))/$AP119</f>
        <v>-0.97162540749796256</v>
      </c>
      <c r="G119" s="51"/>
      <c r="H119" s="5">
        <f>(INDEX(Output!$C$5:$BW$192,MATCH($C119,Output!$C$5:$C$192,0),35))/$AP119</f>
        <v>7.5898278321108403E-2</v>
      </c>
      <c r="I119" s="51"/>
      <c r="J119" s="5">
        <f t="shared" si="22"/>
        <v>13.867275284241808</v>
      </c>
      <c r="K119" s="51"/>
      <c r="L119" s="5">
        <f>(((INDEX(Output!$C$5:$BW$192,MATCH($C119,Output!$C$5:$C$192,0),13))*3.4121416)+((INDEX(Output!$C$5:$BW$192,MATCH($C119,Output!$C$5:$C$192,0),28))*99.976))/$AP119</f>
        <v>0.60216165161613688</v>
      </c>
      <c r="M119" s="51"/>
      <c r="N119" s="5">
        <f>(((INDEX(Output!$C$5:$BW$192,MATCH($C119,Output!$C$5:$C$192,0),14))*3.4121416)+((INDEX(Output!$C$5:$BW$192,MATCH($C119,Output!$C$5:$C$192,0),29))*99.976))/$AP119</f>
        <v>1.1409087767359414</v>
      </c>
      <c r="O119" s="51"/>
      <c r="P119" s="5">
        <f>(((INDEX(Output!$C$5:$BW$192,MATCH($C119,Output!$C$5:$C$192,0),19))*3.4121416)+((INDEX(Output!$C$5:$BW$192,MATCH($C119,Output!$C$5:$C$192,0),34))*99.976))/$AP119</f>
        <v>1.9934575224735125</v>
      </c>
      <c r="Q119" s="51"/>
      <c r="R119" s="5">
        <f>(((INDEX(Output!$C$5:$BW$192,MATCH($C119,Output!$C$5:$C$192,0),36))+(INDEX(Output!$C$5:$BW$192,MATCH($C119,Output!$C$5:$C$192,0),37)))*99.976)/$AP119</f>
        <v>3.4371078626731864</v>
      </c>
      <c r="S119" s="51"/>
      <c r="T119" s="5">
        <f>(((INDEX(Output!$C$5:$BW$192,MATCH($C119,Output!$C$5:$C$192,0),21))+(INDEX(Output!$C$5:$BW$192,MATCH($C119,Output!$C$5:$C$192,0),22))+(INDEX(Output!$C$5:$BW$192,MATCH($C119,Output!$C$5:$C$192,0),23))+(INDEX(Output!$C$5:$BW$192,MATCH($C119,Output!$C$5:$C$192,0),24)))*3.4121416)/$AP119</f>
        <v>8.2634302202361454</v>
      </c>
      <c r="U119" s="51"/>
      <c r="V119" s="5">
        <f>(((INDEX(Output!$C$5:$BW$192,MATCH($C119,Output!$C$5:$C$192,0),15))*3.4121416)+((INDEX(Output!$C$5:$BW$192,MATCH($C119,Output!$C$5:$C$192,0),30))*99.976))/$AP119</f>
        <v>2.2417294086043196</v>
      </c>
      <c r="W119" s="51"/>
      <c r="X119" s="5">
        <f>(((INDEX(Output!$C$5:$BW$192,MATCH($C119,Output!$C$5:C$192,0),17))*3.4121416)+((INDEX(Output!$C$5:$BW$192,MATCH($C119,Output!$C$5:C$192,0),32))*99.976))/$AP119</f>
        <v>0.26409857796536268</v>
      </c>
      <c r="Y119" s="51"/>
      <c r="Z119" s="5">
        <f>(((INDEX(Output!$C$5:$BW$192,MATCH($C119,Output!$C$5:C$192,0),16))*3.4121416)+((INDEX(Output!$C$5:$BW$192,MATCH($C119,Output!$C$5:C$192,0),31))*99.976))/$AP119</f>
        <v>0</v>
      </c>
      <c r="AA119" s="51"/>
      <c r="AB119" s="5">
        <f>(((INDEX(Output!$C$5:$BW$192,MATCH($C119,Output!$C$5:C$192,0),18))*3.4121416)+((INDEX(Output!$C$5:$BW$192,MATCH($C119,Output!$C$5:C$192,0),33))*99.976))/$AP119</f>
        <v>7.6249193468465357</v>
      </c>
      <c r="AC119" s="51"/>
      <c r="AD119" s="7">
        <f>INDEX(Output!$C$5:$CA$192,MATCH($C119,Output!$C$5:$C$192,0),74)+INDEX(Output!$C$5:$CA$192,MATCH($C119,Output!$C$5:$C$192,0),77)</f>
        <v>0</v>
      </c>
      <c r="AE119" s="51"/>
      <c r="AF119" s="7">
        <f>INDEX(Output!$C$5:$CA$192,MATCH($C119,Output!$C$5:$C$192,0),72)+INDEX(Output!$C$5:$CA$192,MATCH($C119,Output!$C$5:$C$192,0),75)</f>
        <v>0</v>
      </c>
      <c r="AG119" s="51"/>
      <c r="AH119" s="29">
        <f>IF($D$118=0,"",(D119-$D$118)/$D$118)</f>
        <v>-8.9545232740696742E-2</v>
      </c>
      <c r="AI119" s="104" t="str">
        <f>IF($E$118=0,"",(E119-$E$118)/$E$118)</f>
        <v/>
      </c>
      <c r="AJ119" s="29">
        <f>IF($J$118=0,"",(J119-$J$118)/$J$118)</f>
        <v>-6.4019850114440224E-2</v>
      </c>
      <c r="AK119" s="104" t="str">
        <f>IF($K$118=0,"",(K119-$K$118)/$K$118)</f>
        <v/>
      </c>
      <c r="AL119" s="5" t="str">
        <f>IF(AND(AH119&gt;=0,AI119&gt;=0), "Yes", "No")</f>
        <v>No</v>
      </c>
      <c r="AM119" s="5" t="str">
        <f>IF(AND(AH119&lt;0,AI119&lt;0), "No", "Yes")</f>
        <v>Yes</v>
      </c>
      <c r="AN119" s="53" t="str">
        <f>IF((AL119=AM119),(IF(AND(AI119&gt;(-0.5%*D$78),AI119&lt;(0.5%*D$78),AE119&lt;=AD119,AG119&lt;=AF119,(COUNTBLANK(D119:AK119)=0)),"Pass","Fail")),IF(COUNTA(D119:AK119)=0,"","Fail"))</f>
        <v>Fail</v>
      </c>
      <c r="AO119" s="99" t="s">
        <v>329</v>
      </c>
      <c r="AP119" s="25">
        <f>IF(ISNUMBER(SEARCH("RetlMed",C119)),Lookup!D$2,IF(ISNUMBER(SEARCH("OffSml",C119)),Lookup!A$2,IF(ISNUMBER(SEARCH("OffMed",C119)),Lookup!B$2,IF(ISNUMBER(SEARCH("OffLrg",C119)),Lookup!C$2,IF(ISNUMBER(SEARCH("RetlStrp",C119)),Lookup!E$2,IF(ISNUMBER(SEARCH("MF36Unit",C119)),Lookup!F$2,IF(ISNUMBER(SEARCH("MF88Unit",C119)),Lookup!G$2)))))))</f>
        <v>39264</v>
      </c>
      <c r="AQ119" s="12"/>
    </row>
    <row r="120" spans="1:43" s="2" customFormat="1" ht="25.5" customHeight="1" x14ac:dyDescent="0.3">
      <c r="A120" s="59"/>
      <c r="B120" s="28" t="str">
        <f t="shared" si="19"/>
        <v>CBECC 2022.2.0</v>
      </c>
      <c r="C120" s="102" t="s">
        <v>135</v>
      </c>
      <c r="D120" s="5">
        <f>INDEX(Output!$C$5:$BW$192,MATCH($C120,Output!$C$5:$C$192,0),61)</f>
        <v>35.014299999999999</v>
      </c>
      <c r="E120" s="51"/>
      <c r="F120" s="5">
        <f>(INDEX(Output!$C$5:$BW$192,MATCH($C120,Output!$C$5:$C$192,0),20))/$AP120</f>
        <v>-1.0319503871230644</v>
      </c>
      <c r="G120" s="51"/>
      <c r="H120" s="5">
        <f>(INDEX(Output!$C$5:$BW$192,MATCH($C120,Output!$C$5:$C$192,0),35))/$AP120</f>
        <v>8.5385594947025259E-2</v>
      </c>
      <c r="I120" s="51"/>
      <c r="J120" s="5">
        <f t="shared" si="22"/>
        <v>14.609943616787447</v>
      </c>
      <c r="K120" s="51"/>
      <c r="L120" s="5">
        <f>(((INDEX(Output!$C$5:$BW$192,MATCH($C120,Output!$C$5:$C$192,0),13))*3.4121416)+((INDEX(Output!$C$5:$BW$192,MATCH($C120,Output!$C$5:$C$192,0),28))*99.976))/$AP120</f>
        <v>0.54227971364975547</v>
      </c>
      <c r="M120" s="51"/>
      <c r="N120" s="5">
        <f>(((INDEX(Output!$C$5:$BW$192,MATCH($C120,Output!$C$5:$C$192,0),14))*3.4121416)+((INDEX(Output!$C$5:$BW$192,MATCH($C120,Output!$C$5:$C$192,0),29))*99.976))/$AP120</f>
        <v>0.99630293875713116</v>
      </c>
      <c r="O120" s="51"/>
      <c r="P120" s="5">
        <f>(((INDEX(Output!$C$5:$BW$192,MATCH($C120,Output!$C$5:$C$192,0),19))*3.4121416)+((INDEX(Output!$C$5:$BW$192,MATCH($C120,Output!$C$5:$C$192,0),34))*99.976))/$AP120</f>
        <v>1.9934575224735125</v>
      </c>
      <c r="Q120" s="51"/>
      <c r="R120" s="5">
        <f>(((INDEX(Output!$C$5:$BW$192,MATCH($C120,Output!$C$5:$C$192,0),36))+(INDEX(Output!$C$5:$BW$192,MATCH($C120,Output!$C$5:$C$192,0),37)))*99.976)/$AP120</f>
        <v>3.4371078626731864</v>
      </c>
      <c r="S120" s="51"/>
      <c r="T120" s="5">
        <f>(((INDEX(Output!$C$5:$BW$192,MATCH($C120,Output!$C$5:$C$192,0),21))+(INDEX(Output!$C$5:$BW$192,MATCH($C120,Output!$C$5:$C$192,0),22))+(INDEX(Output!$C$5:$BW$192,MATCH($C120,Output!$C$5:$C$192,0),23))+(INDEX(Output!$C$5:$BW$192,MATCH($C120,Output!$C$5:$C$192,0),24)))*3.4121416)/$AP120</f>
        <v>8.2634302202361454</v>
      </c>
      <c r="U120" s="51"/>
      <c r="V120" s="5">
        <f>(((INDEX(Output!$C$5:$BW$192,MATCH($C120,Output!$C$5:$C$192,0),15))*3.4121416)+((INDEX(Output!$C$5:$BW$192,MATCH($C120,Output!$C$5:$C$192,0),30))*99.976))/$AP120</f>
        <v>2.2403824191279544</v>
      </c>
      <c r="W120" s="51"/>
      <c r="X120" s="5">
        <f>(((INDEX(Output!$C$5:$BW$192,MATCH($C120,Output!$C$5:C$192,0),17))*3.4121416)+((INDEX(Output!$C$5:$BW$192,MATCH($C120,Output!$C$5:C$192,0),32))*99.976))/$AP120</f>
        <v>0.26409770893989404</v>
      </c>
      <c r="Y120" s="51"/>
      <c r="Z120" s="5">
        <f>(((INDEX(Output!$C$5:$BW$192,MATCH($C120,Output!$C$5:C$192,0),16))*3.4121416)+((INDEX(Output!$C$5:$BW$192,MATCH($C120,Output!$C$5:C$192,0),31))*99.976))/$AP120</f>
        <v>0</v>
      </c>
      <c r="AA120" s="51"/>
      <c r="AB120" s="5">
        <f>(((INDEX(Output!$C$5:$BW$192,MATCH($C120,Output!$C$5:C$192,0),18))*3.4121416)+((INDEX(Output!$C$5:$BW$192,MATCH($C120,Output!$C$5:C$192,0),33))*99.976))/$AP120</f>
        <v>8.5734233138392</v>
      </c>
      <c r="AC120" s="51"/>
      <c r="AD120" s="7">
        <f>INDEX(Output!$C$5:$CA$192,MATCH($C120,Output!$C$5:$C$192,0),74)+INDEX(Output!$C$5:$CA$192,MATCH($C120,Output!$C$5:$C$192,0),77)</f>
        <v>0</v>
      </c>
      <c r="AE120" s="51"/>
      <c r="AF120" s="7">
        <f>INDEX(Output!$C$5:$CA$192,MATCH($C120,Output!$C$5:$C$192,0),72)+INDEX(Output!$C$5:$CA$192,MATCH($C120,Output!$C$5:$C$192,0),75)</f>
        <v>0</v>
      </c>
      <c r="AG120" s="51"/>
      <c r="AH120" s="29">
        <f>IF($D$118=0,"",(D120-$D$118)/$D$118)</f>
        <v>-7.1416069079645303E-2</v>
      </c>
      <c r="AI120" s="104" t="str">
        <f>IF($E$118=0,"",(E120-$E$118)/$E$118)</f>
        <v/>
      </c>
      <c r="AJ120" s="29">
        <f>IF($J$118=0,"",(J120-$J$118)/$J$118)</f>
        <v>-1.389300089834118E-2</v>
      </c>
      <c r="AK120" s="104" t="str">
        <f>IF($K$118=0,"",(K120-$K$118)/$K$118)</f>
        <v/>
      </c>
      <c r="AL120" s="5" t="str">
        <f>IF(AND(AH120&gt;=0,AI120&gt;=0), "Yes", "No")</f>
        <v>No</v>
      </c>
      <c r="AM120" s="5" t="str">
        <f>IF(AND(AH120&lt;0,AI120&lt;0), "No", "Yes")</f>
        <v>Yes</v>
      </c>
      <c r="AN120" s="53" t="str">
        <f>IF((AL120=AM120),(IF(AND(AI120&gt;(-0.5%*D$78),AI120&lt;(0.5%*D$78),AE120&lt;=AD120,AG120&lt;=AF120,(COUNTBLANK(D120:AK120)=0)),"Pass","Fail")),IF(COUNTA(D120:AK120)=0,"","Fail"))</f>
        <v>Fail</v>
      </c>
      <c r="AO120" s="99" t="s">
        <v>329</v>
      </c>
      <c r="AP120" s="25">
        <f>IF(ISNUMBER(SEARCH("RetlMed",C120)),Lookup!D$2,IF(ISNUMBER(SEARCH("OffSml",C120)),Lookup!A$2,IF(ISNUMBER(SEARCH("OffMed",C120)),Lookup!B$2,IF(ISNUMBER(SEARCH("OffLrg",C120)),Lookup!C$2,IF(ISNUMBER(SEARCH("RetlStrp",C120)),Lookup!E$2,IF(ISNUMBER(SEARCH("MF36Unit",C120)),Lookup!F$2,IF(ISNUMBER(SEARCH("MF88Unit",C120)),Lookup!G$2)))))))</f>
        <v>39264</v>
      </c>
      <c r="AQ120" s="12"/>
    </row>
    <row r="121" spans="1:43" s="2" customFormat="1" ht="25.5" customHeight="1" x14ac:dyDescent="0.3">
      <c r="A121" s="59"/>
      <c r="B121" s="28" t="str">
        <f t="shared" si="19"/>
        <v>CBECC 2022.2.0</v>
      </c>
      <c r="C121" s="102" t="s">
        <v>136</v>
      </c>
      <c r="D121" s="5">
        <f>INDEX(Output!$C$5:$BW$192,MATCH($C121,Output!$C$5:$C$192,0),61)</f>
        <v>42.441299999999998</v>
      </c>
      <c r="E121" s="51"/>
      <c r="F121" s="5">
        <f>(INDEX(Output!$C$5:$BW$192,MATCH($C121,Output!$C$5:$C$192,0),20))/$AP121</f>
        <v>-0.85602332925835378</v>
      </c>
      <c r="G121" s="51"/>
      <c r="H121" s="5">
        <f>(INDEX(Output!$C$5:$BW$192,MATCH($C121,Output!$C$5:$C$192,0),35))/$AP121</f>
        <v>8.5385594947025259E-2</v>
      </c>
      <c r="I121" s="51"/>
      <c r="J121" s="5">
        <f t="shared" si="22"/>
        <v>15.210225566314953</v>
      </c>
      <c r="K121" s="51"/>
      <c r="L121" s="5">
        <f>(((INDEX(Output!$C$5:$BW$192,MATCH($C121,Output!$C$5:$C$192,0),13))*3.4121416)+((INDEX(Output!$C$5:$BW$192,MATCH($C121,Output!$C$5:$C$192,0),28))*99.976))/$AP121</f>
        <v>1.0873072858312958</v>
      </c>
      <c r="M121" s="51"/>
      <c r="N121" s="5">
        <f>(((INDEX(Output!$C$5:$BW$192,MATCH($C121,Output!$C$5:$C$192,0),14))*3.4121416)+((INDEX(Output!$C$5:$BW$192,MATCH($C121,Output!$C$5:$C$192,0),29))*99.976))/$AP121</f>
        <v>1.0042719023044009</v>
      </c>
      <c r="O121" s="51"/>
      <c r="P121" s="5">
        <f>(((INDEX(Output!$C$5:$BW$192,MATCH($C121,Output!$C$5:$C$192,0),19))*3.4121416)+((INDEX(Output!$C$5:$BW$192,MATCH($C121,Output!$C$5:$C$192,0),34))*99.976))/$AP121</f>
        <v>1.9934575224735125</v>
      </c>
      <c r="Q121" s="51"/>
      <c r="R121" s="5">
        <f>(((INDEX(Output!$C$5:$BW$192,MATCH($C121,Output!$C$5:$C$192,0),36))+(INDEX(Output!$C$5:$BW$192,MATCH($C121,Output!$C$5:$C$192,0),37)))*99.976)/$AP121</f>
        <v>3.4371078626731864</v>
      </c>
      <c r="S121" s="51"/>
      <c r="T121" s="5">
        <f>(((INDEX(Output!$C$5:$BW$192,MATCH($C121,Output!$C$5:$C$192,0),21))+(INDEX(Output!$C$5:$BW$192,MATCH($C121,Output!$C$5:$C$192,0),22))+(INDEX(Output!$C$5:$BW$192,MATCH($C121,Output!$C$5:$C$192,0),23))+(INDEX(Output!$C$5:$BW$192,MATCH($C121,Output!$C$5:$C$192,0),24)))*3.4121416)/$AP121</f>
        <v>8.2376983761102274</v>
      </c>
      <c r="U121" s="51"/>
      <c r="V121" s="5">
        <f>(((INDEX(Output!$C$5:$BW$192,MATCH($C121,Output!$C$5:$C$192,0),15))*3.4121416)+((INDEX(Output!$C$5:$BW$192,MATCH($C121,Output!$C$5:$C$192,0),30))*99.976))/$AP121</f>
        <v>2.2943054494559902</v>
      </c>
      <c r="W121" s="51"/>
      <c r="X121" s="5">
        <f>(((INDEX(Output!$C$5:$BW$192,MATCH($C121,Output!$C$5:C$192,0),17))*3.4121416)+((INDEX(Output!$C$5:$BW$192,MATCH($C121,Output!$C$5:C$192,0),32))*99.976))/$AP121</f>
        <v>0.25746009241055423</v>
      </c>
      <c r="Y121" s="51"/>
      <c r="Z121" s="5">
        <f>(((INDEX(Output!$C$5:$BW$192,MATCH($C121,Output!$C$5:C$192,0),16))*3.4121416)+((INDEX(Output!$C$5:$BW$192,MATCH($C121,Output!$C$5:C$192,0),31))*99.976))/$AP121</f>
        <v>0</v>
      </c>
      <c r="AA121" s="51"/>
      <c r="AB121" s="5">
        <f>(((INDEX(Output!$C$5:$BW$192,MATCH($C121,Output!$C$5:C$192,0),18))*3.4121416)+((INDEX(Output!$C$5:$BW$192,MATCH($C121,Output!$C$5:C$192,0),33))*99.976))/$AP121</f>
        <v>8.5734233138392</v>
      </c>
      <c r="AC121" s="51"/>
      <c r="AD121" s="7">
        <f>INDEX(Output!$C$5:$CA$192,MATCH($C121,Output!$C$5:$C$192,0),74)+INDEX(Output!$C$5:$CA$192,MATCH($C121,Output!$C$5:$C$192,0),77)</f>
        <v>0</v>
      </c>
      <c r="AE121" s="51"/>
      <c r="AF121" s="7">
        <f>INDEX(Output!$C$5:$CA$192,MATCH($C121,Output!$C$5:$C$192,0),72)+INDEX(Output!$C$5:$CA$192,MATCH($C121,Output!$C$5:$C$192,0),75)</f>
        <v>0</v>
      </c>
      <c r="AG121" s="51"/>
      <c r="AH121" s="29">
        <f>IF($D$118=0,"",(D121-$D$118)/$D$118)</f>
        <v>0.12554896677557598</v>
      </c>
      <c r="AI121" s="104" t="str">
        <f>IF($E$118=0,"",(E121-$E$118)/$E$118)</f>
        <v/>
      </c>
      <c r="AJ121" s="29">
        <f>IF($J$118=0,"",(J121-$J$118)/$J$118)</f>
        <v>2.6623393099462878E-2</v>
      </c>
      <c r="AK121" s="104" t="str">
        <f>IF($K$118=0,"",(K121-$K$118)/$K$118)</f>
        <v/>
      </c>
      <c r="AL121" s="5" t="str">
        <f>IF(AND(AH121&gt;=0,AI121&gt;=0), "Yes", "No")</f>
        <v>Yes</v>
      </c>
      <c r="AM121" s="5" t="str">
        <f>IF(AND(AH121&lt;0,AI121&lt;0), "No", "Yes")</f>
        <v>Yes</v>
      </c>
      <c r="AN121" s="53" t="str">
        <f>IF((AL121=AM121),(IF(AND(AI121&gt;(-0.5%*D$78),AI121&lt;(0.5%*D$78),AE121&lt;=AD121,AG121&lt;=AF121,(COUNTBLANK(D121:AK121)=0)),"Pass","Fail")),IF(COUNTA(D121:AK121)=0,"","Fail"))</f>
        <v>Fail</v>
      </c>
      <c r="AO121" s="99" t="s">
        <v>329</v>
      </c>
      <c r="AP121" s="25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  <c r="AQ121" s="12"/>
    </row>
    <row r="122" spans="1:43" s="3" customFormat="1" ht="26.25" customHeight="1" x14ac:dyDescent="0.25">
      <c r="A122" s="60"/>
      <c r="B122" s="28" t="str">
        <f t="shared" si="19"/>
        <v>CBECC 2022.2.0</v>
      </c>
      <c r="C122" s="41" t="s">
        <v>137</v>
      </c>
      <c r="D122" s="32">
        <f>INDEX(Output!$C$5:$BW$192,MATCH($C122,Output!$C$5:$C$192,0),61)</f>
        <v>61.052199999999999</v>
      </c>
      <c r="E122" s="51"/>
      <c r="F122" s="32">
        <f>(INDEX(Output!$C$5:$BW$192,MATCH($C122,Output!$C$5:$C$192,0),20))/$AP122</f>
        <v>0.76681847639846945</v>
      </c>
      <c r="G122" s="51"/>
      <c r="H122" s="32">
        <f>(INDEX(Output!$C$5:$BW$192,MATCH($C122,Output!$C$5:$C$192,0),35))/$AP122</f>
        <v>1.3929652613169271E-2</v>
      </c>
      <c r="I122" s="51"/>
      <c r="J122" s="32">
        <f t="shared" si="22"/>
        <v>15.083687889518952</v>
      </c>
      <c r="K122" s="51"/>
      <c r="L122" s="32">
        <f>(((INDEX(Output!$C$5:$BW$192,MATCH($C122,Output!$C$5:$C$192,0),13))*3.4121416)+((INDEX(Output!$C$5:$BW$192,MATCH($C122,Output!$C$5:$C$192,0),28))*99.976))/$AP122</f>
        <v>1.7781110742681616</v>
      </c>
      <c r="M122" s="51"/>
      <c r="N122" s="32">
        <f>(((INDEX(Output!$C$5:$BW$192,MATCH($C122,Output!$C$5:$C$192,0),14))*3.4121416)+((INDEX(Output!$C$5:$BW$192,MATCH($C122,Output!$C$5:$C$192,0),29))*99.976))/$AP122</f>
        <v>2.5085046256556671</v>
      </c>
      <c r="O122" s="51"/>
      <c r="P122" s="32">
        <f>(((INDEX(Output!$C$5:$BW$192,MATCH($C122,Output!$C$5:$C$192,0),19))*3.4121416)+((INDEX(Output!$C$5:$BW$192,MATCH($C122,Output!$C$5:$C$192,0),34))*99.976))/$AP122</f>
        <v>3.9942058647348655</v>
      </c>
      <c r="Q122" s="51"/>
      <c r="R122" s="32">
        <f>(((INDEX(Output!$C$5:$BW$192,MATCH($C122,Output!$C$5:$C$192,0),36))+(INDEX(Output!$C$5:$BW$192,MATCH($C122,Output!$C$5:$C$192,0),37)))*99.976)/$AP122</f>
        <v>0</v>
      </c>
      <c r="S122" s="51"/>
      <c r="T122" s="32">
        <f>(((INDEX(Output!$C$5:$BW$192,MATCH($C122,Output!$C$5:$C$192,0),21))+(INDEX(Output!$C$5:$BW$192,MATCH($C122,Output!$C$5:$C$192,0),22))+(INDEX(Output!$C$5:$BW$192,MATCH($C122,Output!$C$5:$C$192,0),23))+(INDEX(Output!$C$5:$BW$192,MATCH($C122,Output!$C$5:$C$192,0),24)))*3.4121416)/$AP122</f>
        <v>13.294399303252634</v>
      </c>
      <c r="U122" s="51"/>
      <c r="V122" s="32">
        <f>(((INDEX(Output!$C$5:$BW$192,MATCH($C122,Output!$C$5:$C$192,0),15))*3.4121416)+((INDEX(Output!$C$5:$BW$192,MATCH($C122,Output!$C$5:$C$192,0),30))*99.976))/$AP122</f>
        <v>2.3340458947963887</v>
      </c>
      <c r="W122" s="51"/>
      <c r="X122" s="32">
        <f>(((INDEX(Output!$C$5:$BW$192,MATCH($C122,Output!$C$5:C$192,0),17))*3.4121416)+((INDEX(Output!$C$5:$BW$192,MATCH($C122,Output!$C$5:C$192,0),32))*99.976))/$AP122</f>
        <v>0.25296667435502168</v>
      </c>
      <c r="Y122" s="51"/>
      <c r="Z122" s="32">
        <f>(((INDEX(Output!$C$5:$BW$192,MATCH($C122,Output!$C$5:C$192,0),16))*3.4121416)+((INDEX(Output!$C$5:$BW$192,MATCH($C122,Output!$C$5:C$192,0),31))*99.976))/$AP122</f>
        <v>0</v>
      </c>
      <c r="AA122" s="51"/>
      <c r="AB122" s="32">
        <f>(((INDEX(Output!$C$5:$BW$192,MATCH($C122,Output!$C$5:C$192,0),18))*3.4121416)+((INDEX(Output!$C$5:$BW$192,MATCH($C122,Output!$C$5:C$192,0),33))*99.976))/$AP122</f>
        <v>4.2158537557088449</v>
      </c>
      <c r="AC122" s="51"/>
      <c r="AD122" s="33">
        <f>INDEX(Output!$C$5:$CA$192,MATCH($C122,Output!$C$5:$C$192,0),74)+INDEX(Output!$C$5:$CA$192,MATCH($C122,Output!$C$5:$C$192,0),77)</f>
        <v>0</v>
      </c>
      <c r="AE122" s="51"/>
      <c r="AF122" s="33">
        <f>INDEX(Output!$C$5:$CA$192,MATCH($C122,Output!$C$5:$C$192,0),72)+INDEX(Output!$C$5:$CA$192,MATCH($C122,Output!$C$5:$C$192,0),75)</f>
        <v>0</v>
      </c>
      <c r="AG122" s="51"/>
      <c r="AH122" s="34"/>
      <c r="AI122" s="32"/>
      <c r="AJ122" s="34"/>
      <c r="AK122" s="71"/>
      <c r="AL122" s="32"/>
      <c r="AM122" s="32"/>
      <c r="AN122" s="54"/>
      <c r="AO122" s="56"/>
      <c r="AP122" s="25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112641</v>
      </c>
    </row>
    <row r="123" spans="1:43" s="2" customFormat="1" ht="25.5" customHeight="1" x14ac:dyDescent="0.3">
      <c r="A123" s="59"/>
      <c r="B123" s="28" t="str">
        <f t="shared" si="19"/>
        <v>CBECC 2022.2.0</v>
      </c>
      <c r="C123" s="102" t="s">
        <v>138</v>
      </c>
      <c r="D123" s="5">
        <f>INDEX(Output!$C$5:$BW$192,MATCH($C123,Output!$C$5:$C$192,0),61)</f>
        <v>47.8733</v>
      </c>
      <c r="E123" s="51"/>
      <c r="F123" s="5">
        <f>(INDEX(Output!$C$5:$BW$192,MATCH($C123,Output!$C$5:$C$192,0),20))/$AP123</f>
        <v>0.30807077351941126</v>
      </c>
      <c r="G123" s="51"/>
      <c r="H123" s="5">
        <f>(INDEX(Output!$C$5:$BW$192,MATCH($C123,Output!$C$5:$C$192,0),35))/$AP123</f>
        <v>1.3929652613169271E-2</v>
      </c>
      <c r="I123" s="51"/>
      <c r="J123" s="5">
        <f t="shared" si="22"/>
        <v>13.505895086980832</v>
      </c>
      <c r="K123" s="51"/>
      <c r="L123" s="5">
        <f>(((INDEX(Output!$C$5:$BW$192,MATCH($C123,Output!$C$5:$C$192,0),13))*3.4121416)+((INDEX(Output!$C$5:$BW$192,MATCH($C123,Output!$C$5:$C$192,0),28))*99.976))/$AP123</f>
        <v>1.7790592195445705</v>
      </c>
      <c r="M123" s="51"/>
      <c r="N123" s="5">
        <f>(((INDEX(Output!$C$5:$BW$192,MATCH($C123,Output!$C$5:$C$192,0),14))*3.4121416)+((INDEX(Output!$C$5:$BW$192,MATCH($C123,Output!$C$5:$C$192,0),29))*99.976))/$AP123</f>
        <v>2.5079442203006015</v>
      </c>
      <c r="O123" s="51"/>
      <c r="P123" s="5">
        <f>(((INDEX(Output!$C$5:$BW$192,MATCH($C123,Output!$C$5:$C$192,0),19))*3.4121416)+((INDEX(Output!$C$5:$BW$192,MATCH($C123,Output!$C$5:$C$192,0),34))*99.976))/$AP123</f>
        <v>3.9942058647348655</v>
      </c>
      <c r="Q123" s="51"/>
      <c r="R123" s="5">
        <f>(((INDEX(Output!$C$5:$BW$192,MATCH($C123,Output!$C$5:$C$192,0),36))+(INDEX(Output!$C$5:$BW$192,MATCH($C123,Output!$C$5:$C$192,0),37)))*99.976)/$AP123</f>
        <v>0</v>
      </c>
      <c r="S123" s="51"/>
      <c r="T123" s="5">
        <f>(((INDEX(Output!$C$5:$BW$192,MATCH($C123,Output!$C$5:$C$192,0),21))+(INDEX(Output!$C$5:$BW$192,MATCH($C123,Output!$C$5:$C$192,0),22))+(INDEX(Output!$C$5:$BW$192,MATCH($C123,Output!$C$5:$C$192,0),23))+(INDEX(Output!$C$5:$BW$192,MATCH($C123,Output!$C$5:$C$192,0),24)))*3.4121416)/$AP123</f>
        <v>13.29436901107128</v>
      </c>
      <c r="U123" s="51"/>
      <c r="V123" s="5">
        <f>(((INDEX(Output!$C$5:$BW$192,MATCH($C123,Output!$C$5:$C$192,0),15))*3.4121416)+((INDEX(Output!$C$5:$BW$192,MATCH($C123,Output!$C$5:$C$192,0),30))*99.976))/$AP123</f>
        <v>2.3348486376022941</v>
      </c>
      <c r="W123" s="51"/>
      <c r="X123" s="5">
        <f>(((INDEX(Output!$C$5:$BW$192,MATCH($C123,Output!$C$5:C$192,0),17))*3.4121416)+((INDEX(Output!$C$5:$BW$192,MATCH($C123,Output!$C$5:C$192,0),32))*99.976))/$AP123</f>
        <v>0.25292699159744675</v>
      </c>
      <c r="Y123" s="51"/>
      <c r="Z123" s="5">
        <f>(((INDEX(Output!$C$5:$BW$192,MATCH($C123,Output!$C$5:C$192,0),16))*3.4121416)+((INDEX(Output!$C$5:$BW$192,MATCH($C123,Output!$C$5:C$192,0),31))*99.976))/$AP123</f>
        <v>0</v>
      </c>
      <c r="AA123" s="51"/>
      <c r="AB123" s="5">
        <f>(((INDEX(Output!$C$5:$BW$192,MATCH($C123,Output!$C$5:C$192,0),18))*3.4121416)+((INDEX(Output!$C$5:$BW$192,MATCH($C123,Output!$C$5:C$192,0),33))*99.976))/$AP123</f>
        <v>2.6369101532010544</v>
      </c>
      <c r="AC123" s="51"/>
      <c r="AD123" s="7">
        <f>INDEX(Output!$C$5:$CA$192,MATCH($C123,Output!$C$5:$C$192,0),74)+INDEX(Output!$C$5:$CA$192,MATCH($C123,Output!$C$5:$C$192,0),77)</f>
        <v>0</v>
      </c>
      <c r="AE123" s="51"/>
      <c r="AF123" s="7">
        <f>INDEX(Output!$C$5:$CA$192,MATCH($C123,Output!$C$5:$C$192,0),72)+INDEX(Output!$C$5:$CA$192,MATCH($C123,Output!$C$5:$C$192,0),75)</f>
        <v>0</v>
      </c>
      <c r="AG123" s="51"/>
      <c r="AH123" s="29">
        <f>IF($D$122=0,"",(D123-$D$122)/$D$122)</f>
        <v>-0.21586281903027243</v>
      </c>
      <c r="AI123" s="104" t="str">
        <f>IF($E$122=0,"",(E123-$E$122)/$E$122)</f>
        <v/>
      </c>
      <c r="AJ123" s="29">
        <f>IF($J$122=0,"",(J123-$J$122)/$J$122)</f>
        <v>-0.10460258884264403</v>
      </c>
      <c r="AK123" s="104" t="str">
        <f>IF($K$122=0,"",(K123-$K$122)/$K$122)</f>
        <v/>
      </c>
      <c r="AL123" s="5" t="str">
        <f>IF(AND(AH123&gt;=0,AI123&gt;=0), "Yes", "No")</f>
        <v>No</v>
      </c>
      <c r="AM123" s="5" t="str">
        <f>IF(AND(AH123&lt;0,AI123&lt;0), "No", "Yes")</f>
        <v>Yes</v>
      </c>
      <c r="AN123" s="53" t="str">
        <f>IF((AL123=AM123),(IF(AND(AI123&gt;(-0.5%*D$78),AI123&lt;(0.5%*D$78),AE123&lt;=AD123,AG123&lt;=AF123,(COUNTBLANK(D123:AK123)=0)),"Pass","Fail")),IF(COUNTA(D123:AK123)=0,"","Fail"))</f>
        <v>Fail</v>
      </c>
      <c r="AO123" s="99" t="s">
        <v>329</v>
      </c>
      <c r="AP123" s="25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112641</v>
      </c>
      <c r="AQ123" s="12"/>
    </row>
    <row r="124" spans="1:43" s="2" customFormat="1" ht="25.5" customHeight="1" x14ac:dyDescent="0.3">
      <c r="A124" s="59"/>
      <c r="B124" s="28" t="str">
        <f t="shared" si="19"/>
        <v>CBECC 2022.2.0</v>
      </c>
      <c r="C124" s="102" t="s">
        <v>139</v>
      </c>
      <c r="D124" s="5">
        <f>INDEX(Output!$C$5:$BW$192,MATCH($C124,Output!$C$5:$C$192,0),61)</f>
        <v>58.155099999999997</v>
      </c>
      <c r="E124" s="51"/>
      <c r="F124" s="5">
        <f>(INDEX(Output!$C$5:$BW$192,MATCH($C124,Output!$C$5:$C$192,0),20))/$AP124</f>
        <v>0.69822622313367244</v>
      </c>
      <c r="G124" s="51"/>
      <c r="H124" s="5">
        <f>(INDEX(Output!$C$5:$BW$192,MATCH($C124,Output!$C$5:$C$192,0),35))/$AP124</f>
        <v>1.3929652613169271E-2</v>
      </c>
      <c r="I124" s="51"/>
      <c r="J124" s="5">
        <f t="shared" si="22"/>
        <v>14.846048756007708</v>
      </c>
      <c r="K124" s="51"/>
      <c r="L124" s="5">
        <f>(((INDEX(Output!$C$5:$BW$192,MATCH($C124,Output!$C$5:$C$192,0),13))*3.4121416)+((INDEX(Output!$C$5:$BW$192,MATCH($C124,Output!$C$5:$C$192,0),28))*99.976))/$AP124</f>
        <v>1.7588725098896492</v>
      </c>
      <c r="M124" s="51"/>
      <c r="N124" s="5">
        <f>(((INDEX(Output!$C$5:$BW$192,MATCH($C124,Output!$C$5:$C$192,0),14))*3.4121416)+((INDEX(Output!$C$5:$BW$192,MATCH($C124,Output!$C$5:$C$192,0),29))*99.976))/$AP124</f>
        <v>2.2906038775152919</v>
      </c>
      <c r="O124" s="51"/>
      <c r="P124" s="5">
        <f>(((INDEX(Output!$C$5:$BW$192,MATCH($C124,Output!$C$5:$C$192,0),19))*3.4121416)+((INDEX(Output!$C$5:$BW$192,MATCH($C124,Output!$C$5:$C$192,0),34))*99.976))/$AP124</f>
        <v>3.9942058647348655</v>
      </c>
      <c r="Q124" s="51"/>
      <c r="R124" s="5">
        <f>(((INDEX(Output!$C$5:$BW$192,MATCH($C124,Output!$C$5:$C$192,0),36))+(INDEX(Output!$C$5:$BW$192,MATCH($C124,Output!$C$5:$C$192,0),37)))*99.976)/$AP124</f>
        <v>0</v>
      </c>
      <c r="S124" s="51"/>
      <c r="T124" s="5">
        <f>(((INDEX(Output!$C$5:$BW$192,MATCH($C124,Output!$C$5:$C$192,0),21))+(INDEX(Output!$C$5:$BW$192,MATCH($C124,Output!$C$5:$C$192,0),22))+(INDEX(Output!$C$5:$BW$192,MATCH($C124,Output!$C$5:$C$192,0),23))+(INDEX(Output!$C$5:$BW$192,MATCH($C124,Output!$C$5:$C$192,0),24)))*3.4121416)/$AP124</f>
        <v>13.294399303252634</v>
      </c>
      <c r="U124" s="51"/>
      <c r="V124" s="5">
        <f>(((INDEX(Output!$C$5:$BW$192,MATCH($C124,Output!$C$5:$C$192,0),15))*3.4121416)+((INDEX(Output!$C$5:$BW$192,MATCH($C124,Output!$C$5:$C$192,0),30))*99.976))/$AP124</f>
        <v>2.3335460738040323</v>
      </c>
      <c r="W124" s="51"/>
      <c r="X124" s="5">
        <f>(((INDEX(Output!$C$5:$BW$192,MATCH($C124,Output!$C$5:C$192,0),17))*3.4121416)+((INDEX(Output!$C$5:$BW$192,MATCH($C124,Output!$C$5:C$192,0),32))*99.976))/$AP124</f>
        <v>0.25296667435502168</v>
      </c>
      <c r="Y124" s="51"/>
      <c r="Z124" s="5">
        <f>(((INDEX(Output!$C$5:$BW$192,MATCH($C124,Output!$C$5:C$192,0),16))*3.4121416)+((INDEX(Output!$C$5:$BW$192,MATCH($C124,Output!$C$5:C$192,0),31))*99.976))/$AP124</f>
        <v>0</v>
      </c>
      <c r="AA124" s="51"/>
      <c r="AB124" s="5">
        <f>(((INDEX(Output!$C$5:$BW$192,MATCH($C124,Output!$C$5:C$192,0),18))*3.4121416)+((INDEX(Output!$C$5:$BW$192,MATCH($C124,Output!$C$5:C$192,0),33))*99.976))/$AP124</f>
        <v>4.2158537557088449</v>
      </c>
      <c r="AC124" s="51"/>
      <c r="AD124" s="7">
        <f>INDEX(Output!$C$5:$CA$192,MATCH($C124,Output!$C$5:$C$192,0),74)+INDEX(Output!$C$5:$CA$192,MATCH($C124,Output!$C$5:$C$192,0),77)</f>
        <v>0</v>
      </c>
      <c r="AE124" s="51"/>
      <c r="AF124" s="7">
        <f>INDEX(Output!$C$5:$CA$192,MATCH($C124,Output!$C$5:$C$192,0),72)+INDEX(Output!$C$5:$CA$192,MATCH($C124,Output!$C$5:$C$192,0),75)</f>
        <v>0</v>
      </c>
      <c r="AG124" s="51"/>
      <c r="AH124" s="29">
        <f>IF($D$122=0,"",(D124-$D$122)/$D$122)</f>
        <v>-4.7452835442457465E-2</v>
      </c>
      <c r="AI124" s="104" t="str">
        <f>IF($E$122=0,"",(E124-$E$122)/$E$122)</f>
        <v/>
      </c>
      <c r="AJ124" s="29">
        <f>IF($J$122=0,"",(J124-$J$122)/$J$122)</f>
        <v>-1.5754710336877913E-2</v>
      </c>
      <c r="AK124" s="104" t="str">
        <f>IF($K$122=0,"",(K124-$K$122)/$K$122)</f>
        <v/>
      </c>
      <c r="AL124" s="5" t="str">
        <f>IF(AND(AH124&gt;=0,AI124&gt;=0), "Yes", "No")</f>
        <v>No</v>
      </c>
      <c r="AM124" s="5" t="str">
        <f>IF(AND(AH124&lt;0,AI124&lt;0), "No", "Yes")</f>
        <v>Yes</v>
      </c>
      <c r="AN124" s="53" t="str">
        <f>IF((AL124=AM124),(IF(AND(AI124&gt;(-0.5%*D$78),AI124&lt;(0.5%*D$78),AE124&lt;=AD124,AG124&lt;=AF124,(COUNTBLANK(D124:AK124)=0)),"Pass","Fail")),IF(COUNTA(D124:AK124)=0,"","Fail"))</f>
        <v>Fail</v>
      </c>
      <c r="AO124" s="99" t="s">
        <v>329</v>
      </c>
      <c r="AP124" s="25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112641</v>
      </c>
      <c r="AQ124" s="12"/>
    </row>
    <row r="125" spans="1:43" s="2" customFormat="1" ht="25.5" customHeight="1" x14ac:dyDescent="0.3">
      <c r="A125" s="59"/>
      <c r="B125" s="28" t="str">
        <f t="shared" si="19"/>
        <v>CBECC 2022.2.0</v>
      </c>
      <c r="C125" s="102" t="s">
        <v>140</v>
      </c>
      <c r="D125" s="5">
        <f>INDEX(Output!$C$5:$BW$192,MATCH($C125,Output!$C$5:$C$192,0),61)</f>
        <v>63.530099999999997</v>
      </c>
      <c r="E125" s="51"/>
      <c r="F125" s="5">
        <f>(INDEX(Output!$C$5:$BW$192,MATCH($C125,Output!$C$5:$C$192,0),20))/$AP125</f>
        <v>0.80942108113386779</v>
      </c>
      <c r="G125" s="51"/>
      <c r="H125" s="5">
        <f>(INDEX(Output!$C$5:$BW$192,MATCH($C125,Output!$C$5:$C$192,0),35))/$AP125</f>
        <v>1.3929652613169271E-2</v>
      </c>
      <c r="I125" s="51"/>
      <c r="J125" s="5">
        <f t="shared" si="22"/>
        <v>15.223077967867258</v>
      </c>
      <c r="K125" s="51"/>
      <c r="L125" s="5">
        <f>(((INDEX(Output!$C$5:$BW$192,MATCH($C125,Output!$C$5:$C$192,0),13))*3.4121416)+((INDEX(Output!$C$5:$BW$192,MATCH($C125,Output!$C$5:$C$192,0),28))*99.976))/$AP125</f>
        <v>2.0855645981480988</v>
      </c>
      <c r="M125" s="51"/>
      <c r="N125" s="5">
        <f>(((INDEX(Output!$C$5:$BW$192,MATCH($C125,Output!$C$5:$C$192,0),14))*3.4121416)+((INDEX(Output!$C$5:$BW$192,MATCH($C125,Output!$C$5:$C$192,0),29))*99.976))/$AP125</f>
        <v>2.3336369503480974</v>
      </c>
      <c r="O125" s="51"/>
      <c r="P125" s="5">
        <f>(((INDEX(Output!$C$5:$BW$192,MATCH($C125,Output!$C$5:$C$192,0),19))*3.4121416)+((INDEX(Output!$C$5:$BW$192,MATCH($C125,Output!$C$5:$C$192,0),34))*99.976))/$AP125</f>
        <v>3.9942058647348655</v>
      </c>
      <c r="Q125" s="51"/>
      <c r="R125" s="5">
        <f>(((INDEX(Output!$C$5:$BW$192,MATCH($C125,Output!$C$5:$C$192,0),36))+(INDEX(Output!$C$5:$BW$192,MATCH($C125,Output!$C$5:$C$192,0),37)))*99.976)/$AP125</f>
        <v>0</v>
      </c>
      <c r="S125" s="51"/>
      <c r="T125" s="5">
        <f>(((INDEX(Output!$C$5:$BW$192,MATCH($C125,Output!$C$5:$C$192,0),21))+(INDEX(Output!$C$5:$BW$192,MATCH($C125,Output!$C$5:$C$192,0),22))+(INDEX(Output!$C$5:$BW$192,MATCH($C125,Output!$C$5:$C$192,0),23))+(INDEX(Output!$C$5:$BW$192,MATCH($C125,Output!$C$5:$C$192,0),24)))*3.4121416)/$AP125</f>
        <v>13.267196924395913</v>
      </c>
      <c r="U125" s="51"/>
      <c r="V125" s="5">
        <f>(((INDEX(Output!$C$5:$BW$192,MATCH($C125,Output!$C$5:$C$192,0),15))*3.4121416)+((INDEX(Output!$C$5:$BW$192,MATCH($C125,Output!$C$5:$C$192,0),30))*99.976))/$AP125</f>
        <v>2.3479348599476211</v>
      </c>
      <c r="W125" s="51"/>
      <c r="X125" s="5">
        <f>(((INDEX(Output!$C$5:$BW$192,MATCH($C125,Output!$C$5:C$192,0),17))*3.4121416)+((INDEX(Output!$C$5:$BW$192,MATCH($C125,Output!$C$5:C$192,0),32))*99.976))/$AP125</f>
        <v>0.24582135461702223</v>
      </c>
      <c r="Y125" s="51"/>
      <c r="Z125" s="5">
        <f>(((INDEX(Output!$C$5:$BW$192,MATCH($C125,Output!$C$5:C$192,0),16))*3.4121416)+((INDEX(Output!$C$5:$BW$192,MATCH($C125,Output!$C$5:C$192,0),31))*99.976))/$AP125</f>
        <v>0</v>
      </c>
      <c r="AA125" s="51"/>
      <c r="AB125" s="5">
        <f>(((INDEX(Output!$C$5:$BW$192,MATCH($C125,Output!$C$5:C$192,0),18))*3.4121416)+((INDEX(Output!$C$5:$BW$192,MATCH($C125,Output!$C$5:C$192,0),33))*99.976))/$AP125</f>
        <v>4.2159143400715546</v>
      </c>
      <c r="AC125" s="51"/>
      <c r="AD125" s="7">
        <f>INDEX(Output!$C$5:$CA$192,MATCH($C125,Output!$C$5:$C$192,0),74)+INDEX(Output!$C$5:$CA$192,MATCH($C125,Output!$C$5:$C$192,0),77)</f>
        <v>0</v>
      </c>
      <c r="AE125" s="51"/>
      <c r="AF125" s="7">
        <f>INDEX(Output!$C$5:$CA$192,MATCH($C125,Output!$C$5:$C$192,0),72)+INDEX(Output!$C$5:$CA$192,MATCH($C125,Output!$C$5:$C$192,0),75)</f>
        <v>0</v>
      </c>
      <c r="AG125" s="51"/>
      <c r="AH125" s="29">
        <f>IF($D$122=0,"",(D125-$D$122)/$D$122)</f>
        <v>4.0586580008582791E-2</v>
      </c>
      <c r="AI125" s="104" t="str">
        <f>IF($E$122=0,"",(E125-$E$122)/$E$122)</f>
        <v/>
      </c>
      <c r="AJ125" s="29">
        <f>IF($J$122=0,"",(J125-$J$122)/$J$122)</f>
        <v>9.2411139350849839E-3</v>
      </c>
      <c r="AK125" s="104" t="str">
        <f>IF($K$122=0,"",(K125-$K$122)/$K$122)</f>
        <v/>
      </c>
      <c r="AL125" s="5" t="str">
        <f>IF(AND(AH125&gt;=0,AI125&gt;=0), "Yes", "No")</f>
        <v>Yes</v>
      </c>
      <c r="AM125" s="5" t="str">
        <f>IF(AND(AH125&lt;0,AI125&lt;0), "No", "Yes")</f>
        <v>Yes</v>
      </c>
      <c r="AN125" s="53" t="str">
        <f>IF((AL125=AM125),(IF(AND(AI125&gt;(-0.5%*D$78),AI125&lt;(0.5%*D$78),AE125&lt;=AD125,AG125&lt;=AF125,(COUNTBLANK(D125:AK125)=0)),"Pass","Fail")),IF(COUNTA(D125:AK125)=0,"","Fail"))</f>
        <v>Fail</v>
      </c>
      <c r="AO125" s="99" t="s">
        <v>329</v>
      </c>
      <c r="AP125" s="25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  <c r="AQ125" s="12"/>
    </row>
    <row r="126" spans="1:43" x14ac:dyDescent="0.3">
      <c r="AP126" s="25"/>
    </row>
  </sheetData>
  <sheetProtection algorithmName="SHA-512" hashValue="IaqtAG4EcAD9OGOeUoTPkDdx8UqNa041/Xf6Wp9PCIW7egUZXnNxI/Z3DGgGiJpT99Kg6z7io7QFr2Wb9IsSPg==" saltValue="veckr3x5npJXN9olsliZBw==" spinCount="100000" sheet="1" formatCells="0" formatColumns="0" formatRows="0"/>
  <mergeCells count="13">
    <mergeCell ref="AD3:AE3"/>
    <mergeCell ref="AN2:AN4"/>
    <mergeCell ref="AJ3:AK3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</mergeCells>
  <conditionalFormatting sqref="D19:D20 F19:F20 H19:H20 J19:J20 L19:L20 N19:N20 P19:P20 R19:R20 T19:T20 V19:V20 X19:X20 Z19:Z20 AB19:AB20 AD19:AD20 AF19:AF20">
    <cfRule type="expression" dxfId="462" priority="4409" stopIfTrue="1">
      <formula>SEARCH("Baseline",$C19)="False"</formula>
    </cfRule>
    <cfRule type="expression" dxfId="461" priority="4406" stopIfTrue="1">
      <formula>SEARCH("Baserun",#REF!)="False"</formula>
    </cfRule>
  </conditionalFormatting>
  <conditionalFormatting sqref="D27 F27 H27 J27 L27 N27 P27 R27 T27 V27 X27 Z27 AB27 AD27 AF27 AH27">
    <cfRule type="expression" dxfId="460" priority="7169" stopIfTrue="1">
      <formula>SEARCH("Baseline",$C27)="False"</formula>
    </cfRule>
    <cfRule type="expression" dxfId="459" priority="7168" stopIfTrue="1">
      <formula>SEARCH("Baserun",$C46)="False"</formula>
    </cfRule>
  </conditionalFormatting>
  <conditionalFormatting sqref="D28 F28 H28 J28 L28 N28 P28 R28 T28 V28 X28 Z28 AB28 AD28 AF28">
    <cfRule type="expression" dxfId="458" priority="8143" stopIfTrue="1">
      <formula>SEARCH("Baserun",#REF!)="False"</formula>
    </cfRule>
    <cfRule type="expression" dxfId="457" priority="8144" stopIfTrue="1">
      <formula>SEARCH("Baseline",$C28)="False"</formula>
    </cfRule>
  </conditionalFormatting>
  <conditionalFormatting sqref="D29:D30 F29:F30 H29:H30 J29:J30 L29:L30 N29:N30 P29:P30 R29:R30 T29:T30 V29:V30 X29:X30 Z29:Z30 AB29:AB30 AD29:AD30 AF29:AF30 AH28:AH30">
    <cfRule type="expression" dxfId="456" priority="8080" stopIfTrue="1">
      <formula>SEARCH("Baseline",$C28)="False"</formula>
    </cfRule>
  </conditionalFormatting>
  <conditionalFormatting sqref="D29:D30 F29:F30 H29:H30 J29:J30 L29:L30 N29:N30 P29:P30 R29:R30 T29:T30 V29:V30 X29:X30 Z29:Z30 AB29:AB30 AD29:AD30 AF29:AF30 AH29:AH30">
    <cfRule type="expression" dxfId="455" priority="8079" stopIfTrue="1">
      <formula>SEARCH("Baserun",$C47)="False"</formula>
    </cfRule>
  </conditionalFormatting>
  <conditionalFormatting sqref="D32:D35 F32:F35 H32:H35 J32:J35 L32:L35 N32:N35 P32:P35 R32:R35 T32:T35 V32:V35 X32:X35 Z32:Z35 AB32:AB35 AD32:AD35 AF32:AF35 AH32:AH35 AJ33:AJ35">
    <cfRule type="expression" dxfId="454" priority="8372" stopIfTrue="1">
      <formula>SEARCH("Baseline",$C32)="False"</formula>
    </cfRule>
    <cfRule type="expression" dxfId="453" priority="8371" stopIfTrue="1">
      <formula>SEARCH("Baserun",$C49)="False"</formula>
    </cfRule>
  </conditionalFormatting>
  <conditionalFormatting sqref="D37:D38 D40:D42 F37:F38 F40:F42 H37:H38 H40:H42 J37:J38 J40:J42 L37:L38 L40:L42 N37:N38 N40:N42 P37:P38 P40:P42 R37:R38 R40:R42 T37:T38 T40:T42 V37:V38 V40:V42 X37:X38 X40:X42 Z37:Z38 Z40:Z42 AB37:AB38 AB40:AB42 AD44:AD46 AH37:AH38 AH40:AH42 AJ38">
    <cfRule type="expression" dxfId="452" priority="9206" stopIfTrue="1">
      <formula>SEARCH("Baseline",$C37)="False"</formula>
    </cfRule>
    <cfRule type="expression" dxfId="451" priority="9205" stopIfTrue="1">
      <formula>SEARCH("Baserun",$C66)="False"</formula>
    </cfRule>
  </conditionalFormatting>
  <conditionalFormatting sqref="D44:D46 F44:F46 H44:H46 J44:J46 L44:L46 N44:N46 P44:P46 R44:R46 T44:T46 V44:V46 X44:X46 Z44:Z46 AB44:AB46 AD48:AD54 AH44:AH46 AJ45:AJ46">
    <cfRule type="expression" dxfId="450" priority="8685" stopIfTrue="1">
      <formula>SEARCH("Baserun",$C74)="False"</formula>
    </cfRule>
    <cfRule type="expression" dxfId="449" priority="8686" stopIfTrue="1">
      <formula>SEARCH("Baseline",$C44)="False"</formula>
    </cfRule>
  </conditionalFormatting>
  <conditionalFormatting sqref="D48:D54 F48:F54 H48:H54 J48:J54 L48:L54 N48:N54 P48:P54 R48:R54 T48:T54 V48:V54 X48:X54 Z48:Z54 AB48:AB54 AH48:AH54 AJ49:AJ54">
    <cfRule type="expression" dxfId="448" priority="8624" stopIfTrue="1">
      <formula>SEARCH("Baseline",$C48)="False"</formula>
    </cfRule>
    <cfRule type="expression" dxfId="447" priority="8623" stopIfTrue="1">
      <formula>SEARCH("Baserun",$C79)="False"</formula>
    </cfRule>
  </conditionalFormatting>
  <conditionalFormatting sqref="D56:D59 D100:D103 D105:D108 D110:D113 D115:D117 F56:F59 F100:F103 F105:F108 F110:F113 F115:F117 H56:H59 H100:H103 H105:H108 H110:H113 H115:H117 J56:J59 J100:J103 J105:J108 J110:J113 J115:J117 L56:L59 L100:L103 L105:L108 L110:L113 L115:L117 N56:N59 N100:N103 N105:N108 N110:N113 N115:N117 P56:P59 P100:P103 P105:P108 P110:P113 P115:P117 R56:R59 R100:R103 R105:R108 R110:R113 R115:R117 T56:T59 T100:T103 T105:T108 T110:T113 T115:T117 V56:V59 V100:V103 V105:V108 V110:V113 V115:V117 X56:X59 X100:X103 X105:X108 X110:X113 X115:X117 Z56:Z59 Z100:Z103 Z105:Z108 Z110:Z113 Z115:Z117 AB56:AB59 AB100:AB103 AB105:AB108 AB110:AB113 AB115:AB117 AF96 AF98 AH56:AH59 AJ57:AJ59">
    <cfRule type="expression" dxfId="446" priority="7174" stopIfTrue="1">
      <formula>SEARCH("Baserun",$C91)="False"</formula>
    </cfRule>
  </conditionalFormatting>
  <conditionalFormatting sqref="D56:D59 D100:D103 D105:D108 D110:D113 D115:D117 F56:F59 F100:F103 F105:F108 F110:F113 F115:F117 H56:H59 H100:H103 H105:H108 H110:H113 H115:H117 J56:J59 J100:J103 J105:J108 J110:J113 J115:J117 L56:L59 L100:L103 L105:L108 L110:L113 L115:L117 N56:N59 N100:N103 N105:N108 N110:N113 N115:N117 P56:P59 P100:P103 P105:P108 P110:P113 P115:P117 R56:R59 R100:R103 R105:R108 R110:R113 R115:R117 T56:T59 T100:T103 T105:T108 T110:T113 T115:T117 V56:V59 V100:V103 V105:V108 V110:V113 V115:V117 X56:X59 X100:X103 X105:X108 X110:X113 X115:X117 Z56:Z59 Z100:Z103 Z105:Z108 Z110:Z113 Z115:Z117 AB56:AB59 AB100:AB103 AB105:AB108 AB110:AB113 AB115:AB117 AF96 AF98 AH56:AH59 AJ57:AJ62">
    <cfRule type="expression" dxfId="445" priority="7175" stopIfTrue="1">
      <formula>SEARCH("Baseline",$C56)="False"</formula>
    </cfRule>
  </conditionalFormatting>
  <conditionalFormatting sqref="D60:D62 D64 D66 F60:F62 F64 F66 H60:H62 H64 H66 J60:J62 J64 J66 L60:L62 L64 L66 N60:N62 N64 N66 P60:P62 P64 P66 R60:R62 R64 R66 T60:T62 T64 T66 V60:V62 V64 V66 X60:X62 X64 X66 Z60:Z62 Z64 Z66 AB60:AB62 AB64 AB66 AH60:AH62 AH64">
    <cfRule type="expression" dxfId="444" priority="7210" stopIfTrue="1">
      <formula>SEARCH("Baserun",#REF!)="False"</formula>
    </cfRule>
    <cfRule type="expression" dxfId="443" priority="7211" stopIfTrue="1">
      <formula>SEARCH("Baseline",$C60)="False"</formula>
    </cfRule>
  </conditionalFormatting>
  <conditionalFormatting sqref="D68:D69 D71:D72 D74:D77 D79:D82 D84:D86 D88:D90 F68:F69 F71:F72 F74:F77 F79:F82 F84:F86 F88:F90 H68:H69 H71:H72 H74:H77 H79:H82 H84:H86 H88:H90 J68:J69 J71:J72 J74:J77 J79:J82 J84:J86 J88:J90 L68:L69 L71:L72 L74:L77 L79:L82 L84:L86 L88:L90 N68:N69 N71:N72 N74:N77 N79:N82 N84:N86 N88:N90 P68:P69 P71:P72 P74:P77 P79:P82 P84:P86 P88:P90 R68:R69 R71:R72 R74:R77 R79:R82 R84:R86 R88:R90 T68:T69 T71:T72 T74:T77 T79:T82 T84:T86 T88:T90 V68:V69 V71:V72 V74:V77 V79:V82 V84:V86 V88:V90 X68:X69 X71:X72 X74:X77 X79:X82 X84:X86 X88:X90 Z68:Z69 Z71:Z72 Z74:Z77 Z79:Z82 Z84:Z86 Z88:Z90 AB68:AB69 AB71:AB72 AB74:AB77 AB79:AB82 AB84:AB86 AB88:AB90 AF44:AF46">
    <cfRule type="expression" dxfId="442" priority="7523" stopIfTrue="1">
      <formula>SEARCH("Baserun",$C71)="False"</formula>
    </cfRule>
    <cfRule type="expression" dxfId="441" priority="7524" stopIfTrue="1">
      <formula>SEARCH("Baseline",$C44)="False"</formula>
    </cfRule>
  </conditionalFormatting>
  <conditionalFormatting sqref="D92 D94 F92 F94 H92 H94 J92 J94 L92 L94 N92 N94 P92 P94 R92 R94 T92 T94 V92 V94 X92 X94 Z92 Z94 AB92 AB94 AD69 AD71:AD72 AD74:AD77 AD79:AD82 AD84:AD86 AD88:AD90 AF37:AF38 AF40:AF42 AH69 AH71:AH72 AH74:AH77 AH79:AH82 AH84:AH86 AH88:AH90">
    <cfRule type="expression" dxfId="440" priority="7923" stopIfTrue="1">
      <formula>SEARCH("Baserun",$C63)="False"</formula>
    </cfRule>
    <cfRule type="expression" dxfId="439" priority="7924" stopIfTrue="1">
      <formula>SEARCH("Baseline",$C37)="False"</formula>
    </cfRule>
  </conditionalFormatting>
  <conditionalFormatting sqref="D96 D98 F96 F98 H96 H98 J96 J98 L96 L98 N96 N98 P96 P98 R96 R98 T96 T98 V96 V98 X96 X98 Z96 Z98 AB96 AB98">
    <cfRule type="expression" dxfId="438" priority="1461" stopIfTrue="1">
      <formula>SEARCH("Baseline",$C96)="False"</formula>
    </cfRule>
    <cfRule type="expression" dxfId="437" priority="1460" stopIfTrue="1">
      <formula>SEARCH("Baserun",$C134)="False"</formula>
    </cfRule>
  </conditionalFormatting>
  <conditionalFormatting sqref="D119:D121 F119:F121 H119:H121 J119:J121 L119:L121 N119:N121 P119:P121 R119:R121 T119:T121 V119:V121 X119:X121 Z119:Z121 AB119:AB121">
    <cfRule type="expression" dxfId="436" priority="225" stopIfTrue="1">
      <formula>SEARCH("Baserun",$C154)="False"</formula>
    </cfRule>
    <cfRule type="expression" dxfId="435" priority="226" stopIfTrue="1">
      <formula>SEARCH("Baseline",$C119)="False"</formula>
    </cfRule>
  </conditionalFormatting>
  <conditionalFormatting sqref="D123:D125 F123:F125 H123:H125 J123:J125 L123:L125 N123:N125 P123:P125 R123:R125 T123:T125 V123:V125 X123:X125 Z123:Z125 AB123:AB125">
    <cfRule type="expression" dxfId="434" priority="206" stopIfTrue="1">
      <formula>SEARCH("Baseline",$C123)="False"</formula>
    </cfRule>
    <cfRule type="expression" dxfId="433" priority="205" stopIfTrue="1">
      <formula>SEARCH("Baserun",$C158)="False"</formula>
    </cfRule>
  </conditionalFormatting>
  <conditionalFormatting sqref="AD37:AD38 AD40:AD42 AF48:AF54">
    <cfRule type="expression" dxfId="432" priority="9197" stopIfTrue="1">
      <formula>SEARCH("Baserun",$C65)="False"</formula>
    </cfRule>
    <cfRule type="expression" dxfId="431" priority="9198" stopIfTrue="1">
      <formula>SEARCH("Baseline",$C37)="False"</formula>
    </cfRule>
  </conditionalFormatting>
  <conditionalFormatting sqref="AD56:AD60 AD100:AD103 AD105:AD108 AD110:AD113 AD115:AD117 AH100:AH103 AH105:AH108 AH110:AH113 AH115:AH117">
    <cfRule type="expression" dxfId="430" priority="7497" stopIfTrue="1">
      <formula>SEARCH("Baseline",$C56)="False"</formula>
    </cfRule>
    <cfRule type="expression" dxfId="429" priority="7496" stopIfTrue="1">
      <formula>SEARCH("Baserun",$C90)="False"</formula>
    </cfRule>
  </conditionalFormatting>
  <conditionalFormatting sqref="AD61:AD62 AD64 AD66 AD68 AH66 AH68">
    <cfRule type="expression" dxfId="428" priority="7171" stopIfTrue="1">
      <formula>SEARCH("Baseline",$C61)="False"</formula>
    </cfRule>
    <cfRule type="expression" dxfId="427" priority="7170" stopIfTrue="1">
      <formula>SEARCH("Baserun",#REF!)="False"</formula>
    </cfRule>
  </conditionalFormatting>
  <conditionalFormatting sqref="AD92 AH92">
    <cfRule type="expression" dxfId="426" priority="7494" stopIfTrue="1">
      <formula>SEARCH("Baserun",#REF!)="False"</formula>
    </cfRule>
    <cfRule type="expression" dxfId="425" priority="7495" stopIfTrue="1">
      <formula>SEARCH("Baseline",$C92)="False"</formula>
    </cfRule>
  </conditionalFormatting>
  <conditionalFormatting sqref="AD94 AH94">
    <cfRule type="expression" dxfId="424" priority="8011" stopIfTrue="1">
      <formula>SEARCH("Baserun",$C119)="False"</formula>
    </cfRule>
    <cfRule type="expression" dxfId="423" priority="8012" stopIfTrue="1">
      <formula>SEARCH("Baseline",$C94)="False"</formula>
    </cfRule>
  </conditionalFormatting>
  <conditionalFormatting sqref="AD96 AD98 AH96 AH98">
    <cfRule type="expression" dxfId="422" priority="7431" stopIfTrue="1">
      <formula>SEARCH("Baseline",$C96)="False"</formula>
    </cfRule>
    <cfRule type="expression" dxfId="421" priority="7430" stopIfTrue="1">
      <formula>SEARCH("Baserun",$C133)="False"</formula>
    </cfRule>
  </conditionalFormatting>
  <conditionalFormatting sqref="AD119:AD121 AH119:AH121">
    <cfRule type="expression" dxfId="420" priority="227" stopIfTrue="1">
      <formula>SEARCH("Baserun",$C153)="False"</formula>
    </cfRule>
    <cfRule type="expression" dxfId="419" priority="228" stopIfTrue="1">
      <formula>SEARCH("Baseline",$C119)="False"</formula>
    </cfRule>
  </conditionalFormatting>
  <conditionalFormatting sqref="AD123:AD125 AH123:AH125">
    <cfRule type="expression" dxfId="418" priority="208" stopIfTrue="1">
      <formula>SEARCH("Baseline",$C123)="False"</formula>
    </cfRule>
    <cfRule type="expression" dxfId="417" priority="207" stopIfTrue="1">
      <formula>SEARCH("Baserun",$C157)="False"</formula>
    </cfRule>
  </conditionalFormatting>
  <conditionalFormatting sqref="AF56:AF62 AF100:AF103 AF105:AF108 AF110:AF113 AF115:AF117">
    <cfRule type="expression" dxfId="416" priority="7511" stopIfTrue="1">
      <formula>SEARCH("Baseline",$C56)="False"</formula>
    </cfRule>
    <cfRule type="expression" dxfId="415" priority="7510" stopIfTrue="1">
      <formula>SEARCH("Baserun",$C88)="False"</formula>
    </cfRule>
  </conditionalFormatting>
  <conditionalFormatting sqref="AF64 AF66 AF68:AF69">
    <cfRule type="expression" dxfId="414" priority="7264" stopIfTrue="1">
      <formula>SEARCH("Baserun",#REF!)="False"</formula>
    </cfRule>
    <cfRule type="expression" dxfId="413" priority="7265" stopIfTrue="1">
      <formula>SEARCH("Baseline",$C64)="False"</formula>
    </cfRule>
  </conditionalFormatting>
  <conditionalFormatting sqref="AF71:AF72 AF74:AF77 AF79:AF82 AF84:AF86 AF88:AF90 AF92">
    <cfRule type="expression" dxfId="412" priority="7999" stopIfTrue="1">
      <formula>SEARCH("Baserun",$C95)="False"</formula>
    </cfRule>
    <cfRule type="expression" dxfId="411" priority="8000" stopIfTrue="1">
      <formula>SEARCH("Baseline",$C71)="False"</formula>
    </cfRule>
  </conditionalFormatting>
  <conditionalFormatting sqref="AF94">
    <cfRule type="expression" dxfId="410" priority="7508" stopIfTrue="1">
      <formula>SEARCH("Baserun",#REF!)="False"</formula>
    </cfRule>
    <cfRule type="expression" dxfId="409" priority="7509" stopIfTrue="1">
      <formula>SEARCH("Baseline",$C94)="False"</formula>
    </cfRule>
  </conditionalFormatting>
  <conditionalFormatting sqref="AF119:AF121">
    <cfRule type="expression" dxfId="408" priority="230" stopIfTrue="1">
      <formula>SEARCH("Baseline",$C119)="False"</formula>
    </cfRule>
    <cfRule type="expression" dxfId="407" priority="229" stopIfTrue="1">
      <formula>SEARCH("Baserun",$C151)="False"</formula>
    </cfRule>
  </conditionalFormatting>
  <conditionalFormatting sqref="AF123:AF125">
    <cfRule type="expression" dxfId="406" priority="209" stopIfTrue="1">
      <formula>SEARCH("Baserun",$C155)="False"</formula>
    </cfRule>
    <cfRule type="expression" dxfId="405" priority="210" stopIfTrue="1">
      <formula>SEARCH("Baseline",$C123)="False"</formula>
    </cfRule>
  </conditionalFormatting>
  <conditionalFormatting sqref="AH5 AJ5">
    <cfRule type="expression" dxfId="404" priority="1445" stopIfTrue="1">
      <formula>SEARCH("Baseline",$C5)="False"</formula>
    </cfRule>
    <cfRule type="expression" dxfId="403" priority="1444" stopIfTrue="1">
      <formula>SEARCH("Baserun",#REF!)="False"</formula>
    </cfRule>
  </conditionalFormatting>
  <conditionalFormatting sqref="AH10:AH16">
    <cfRule type="expression" dxfId="402" priority="1409" stopIfTrue="1">
      <formula>SEARCH("Baseline",$C10)="False"</formula>
    </cfRule>
  </conditionalFormatting>
  <conditionalFormatting sqref="AH17:AH20 AJ11:AJ20">
    <cfRule type="expression" dxfId="401" priority="1923" stopIfTrue="1">
      <formula>SEARCH("Baseline",$C11)="False"</formula>
    </cfRule>
  </conditionalFormatting>
  <conditionalFormatting sqref="AH17:AH20 AJ17:AJ20">
    <cfRule type="expression" dxfId="400" priority="1922" stopIfTrue="1">
      <formula>SEARCH("Baserun",#REF!)="False"</formula>
    </cfRule>
  </conditionalFormatting>
  <conditionalFormatting sqref="AH26">
    <cfRule type="expression" dxfId="399" priority="1397" stopIfTrue="1">
      <formula>SEARCH("Baseline",$C26)="False"</formula>
    </cfRule>
    <cfRule type="expression" dxfId="398" priority="1396" stopIfTrue="1">
      <formula>SEARCH("Baserun",#REF!)="False"</formula>
    </cfRule>
  </conditionalFormatting>
  <conditionalFormatting sqref="AH28:AH31">
    <cfRule type="expression" dxfId="397" priority="1390" stopIfTrue="1">
      <formula>SEARCH("Baserun",#REF!)="False"</formula>
    </cfRule>
  </conditionalFormatting>
  <conditionalFormatting sqref="AH31">
    <cfRule type="expression" dxfId="396" priority="1391" stopIfTrue="1">
      <formula>SEARCH("Baseline",$C31)="False"</formula>
    </cfRule>
  </conditionalFormatting>
  <conditionalFormatting sqref="AH36">
    <cfRule type="expression" dxfId="395" priority="1349" stopIfTrue="1">
      <formula>SEARCH("Baseline",$C36)="False"</formula>
    </cfRule>
    <cfRule type="expression" dxfId="394" priority="1348" stopIfTrue="1">
      <formula>SEARCH("Baserun",#REF!)="False"</formula>
    </cfRule>
  </conditionalFormatting>
  <conditionalFormatting sqref="AH39 AJ39">
    <cfRule type="expression" dxfId="393" priority="947" stopIfTrue="1">
      <formula>SEARCH("Baseline",$C39)="False"</formula>
    </cfRule>
    <cfRule type="expression" dxfId="392" priority="946" stopIfTrue="1">
      <formula>SEARCH("Baserun",#REF!)="False"</formula>
    </cfRule>
  </conditionalFormatting>
  <conditionalFormatting sqref="AH43 AJ26:AJ43">
    <cfRule type="expression" dxfId="391" priority="941" stopIfTrue="1">
      <formula>SEARCH("Baseline",$C26)="False"</formula>
    </cfRule>
  </conditionalFormatting>
  <conditionalFormatting sqref="AH43 AJ43">
    <cfRule type="expression" dxfId="390" priority="940" stopIfTrue="1">
      <formula>SEARCH("Baserun",#REF!)="False"</formula>
    </cfRule>
  </conditionalFormatting>
  <conditionalFormatting sqref="AH47 AJ47">
    <cfRule type="expression" dxfId="389" priority="934" stopIfTrue="1">
      <formula>SEARCH("Baserun",#REF!)="False"</formula>
    </cfRule>
    <cfRule type="expression" dxfId="388" priority="935" stopIfTrue="1">
      <formula>SEARCH("Baseline",$C47)="False"</formula>
    </cfRule>
  </conditionalFormatting>
  <conditionalFormatting sqref="AH55 AJ55">
    <cfRule type="expression" dxfId="387" priority="929" stopIfTrue="1">
      <formula>SEARCH("Baseline",$C55)="False"</formula>
    </cfRule>
    <cfRule type="expression" dxfId="386" priority="928" stopIfTrue="1">
      <formula>SEARCH("Baserun",#REF!)="False"</formula>
    </cfRule>
  </conditionalFormatting>
  <conditionalFormatting sqref="AH63 AJ63">
    <cfRule type="expression" dxfId="385" priority="922" stopIfTrue="1">
      <formula>SEARCH("Baserun",#REF!)="False"</formula>
    </cfRule>
    <cfRule type="expression" dxfId="384" priority="923" stopIfTrue="1">
      <formula>SEARCH("Baseline",$C63)="False"</formula>
    </cfRule>
  </conditionalFormatting>
  <conditionalFormatting sqref="AH65">
    <cfRule type="expression" dxfId="383" priority="916" stopIfTrue="1">
      <formula>SEARCH("Baserun",#REF!)="False"</formula>
    </cfRule>
    <cfRule type="expression" dxfId="382" priority="917" stopIfTrue="1">
      <formula>SEARCH("Baseline",$C65)="False"</formula>
    </cfRule>
  </conditionalFormatting>
  <conditionalFormatting sqref="AH67">
    <cfRule type="expression" dxfId="381" priority="911" stopIfTrue="1">
      <formula>SEARCH("Baseline",$C67)="False"</formula>
    </cfRule>
    <cfRule type="expression" dxfId="380" priority="910" stopIfTrue="1">
      <formula>SEARCH("Baserun",#REF!)="False"</formula>
    </cfRule>
  </conditionalFormatting>
  <conditionalFormatting sqref="AH70">
    <cfRule type="expression" dxfId="379" priority="905" stopIfTrue="1">
      <formula>SEARCH("Baseline",$C70)="False"</formula>
    </cfRule>
    <cfRule type="expression" dxfId="378" priority="904" stopIfTrue="1">
      <formula>SEARCH("Baserun",#REF!)="False"</formula>
    </cfRule>
  </conditionalFormatting>
  <conditionalFormatting sqref="AH73 AJ65:AJ73">
    <cfRule type="expression" dxfId="377" priority="899" stopIfTrue="1">
      <formula>SEARCH("Baseline",$C65)="False"</formula>
    </cfRule>
  </conditionalFormatting>
  <conditionalFormatting sqref="AH73 AJ73">
    <cfRule type="expression" dxfId="376" priority="898" stopIfTrue="1">
      <formula>SEARCH("Baserun",#REF!)="False"</formula>
    </cfRule>
  </conditionalFormatting>
  <conditionalFormatting sqref="AH78">
    <cfRule type="expression" dxfId="375" priority="892" stopIfTrue="1">
      <formula>SEARCH("Baserun",#REF!)="False"</formula>
    </cfRule>
    <cfRule type="expression" dxfId="374" priority="893" stopIfTrue="1">
      <formula>SEARCH("Baseline",$C78)="False"</formula>
    </cfRule>
  </conditionalFormatting>
  <conditionalFormatting sqref="AH83">
    <cfRule type="expression" dxfId="373" priority="886" stopIfTrue="1">
      <formula>SEARCH("Baserun",#REF!)="False"</formula>
    </cfRule>
    <cfRule type="expression" dxfId="372" priority="887" stopIfTrue="1">
      <formula>SEARCH("Baseline",$C83)="False"</formula>
    </cfRule>
  </conditionalFormatting>
  <conditionalFormatting sqref="AH87">
    <cfRule type="expression" dxfId="371" priority="881" stopIfTrue="1">
      <formula>SEARCH("Baseline",$C87)="False"</formula>
    </cfRule>
    <cfRule type="expression" dxfId="370" priority="880" stopIfTrue="1">
      <formula>SEARCH("Baserun",#REF!)="False"</formula>
    </cfRule>
  </conditionalFormatting>
  <conditionalFormatting sqref="AH91">
    <cfRule type="expression" dxfId="369" priority="874" stopIfTrue="1">
      <formula>SEARCH("Baserun",#REF!)="False"</formula>
    </cfRule>
    <cfRule type="expression" dxfId="368" priority="875" stopIfTrue="1">
      <formula>SEARCH("Baseline",$C91)="False"</formula>
    </cfRule>
  </conditionalFormatting>
  <conditionalFormatting sqref="AH93">
    <cfRule type="expression" dxfId="367" priority="868" stopIfTrue="1">
      <formula>SEARCH("Baserun",#REF!)="False"</formula>
    </cfRule>
    <cfRule type="expression" dxfId="366" priority="869" stopIfTrue="1">
      <formula>SEARCH("Baseline",$C93)="False"</formula>
    </cfRule>
  </conditionalFormatting>
  <conditionalFormatting sqref="AH95">
    <cfRule type="expression" dxfId="365" priority="344" stopIfTrue="1">
      <formula>SEARCH("Baseline",$C95)="False"</formula>
    </cfRule>
    <cfRule type="expression" dxfId="364" priority="343" stopIfTrue="1">
      <formula>SEARCH("Baserun",#REF!)="False"</formula>
    </cfRule>
  </conditionalFormatting>
  <conditionalFormatting sqref="AH97">
    <cfRule type="expression" dxfId="363" priority="324" stopIfTrue="1">
      <formula>SEARCH("Baseline",$C97)="False"</formula>
    </cfRule>
    <cfRule type="expression" dxfId="362" priority="323" stopIfTrue="1">
      <formula>SEARCH("Baserun",#REF!)="False"</formula>
    </cfRule>
  </conditionalFormatting>
  <conditionalFormatting sqref="AH99">
    <cfRule type="expression" dxfId="361" priority="300" stopIfTrue="1">
      <formula>SEARCH("Baseline",$C99)="False"</formula>
    </cfRule>
    <cfRule type="expression" dxfId="360" priority="299" stopIfTrue="1">
      <formula>SEARCH("Baserun",#REF!)="False"</formula>
    </cfRule>
  </conditionalFormatting>
  <conditionalFormatting sqref="AH104">
    <cfRule type="expression" dxfId="359" priority="279" stopIfTrue="1">
      <formula>SEARCH("Baserun",#REF!)="False"</formula>
    </cfRule>
    <cfRule type="expression" dxfId="358" priority="280" stopIfTrue="1">
      <formula>SEARCH("Baseline",$C104)="False"</formula>
    </cfRule>
  </conditionalFormatting>
  <conditionalFormatting sqref="AH109">
    <cfRule type="expression" dxfId="357" priority="260" stopIfTrue="1">
      <formula>SEARCH("Baseline",$C109)="False"</formula>
    </cfRule>
    <cfRule type="expression" dxfId="356" priority="259" stopIfTrue="1">
      <formula>SEARCH("Baserun",#REF!)="False"</formula>
    </cfRule>
  </conditionalFormatting>
  <conditionalFormatting sqref="AH114">
    <cfRule type="expression" dxfId="355" priority="240" stopIfTrue="1">
      <formula>SEARCH("Baseline",$C114)="False"</formula>
    </cfRule>
    <cfRule type="expression" dxfId="354" priority="239" stopIfTrue="1">
      <formula>SEARCH("Baserun",#REF!)="False"</formula>
    </cfRule>
  </conditionalFormatting>
  <conditionalFormatting sqref="AH118">
    <cfRule type="expression" dxfId="353" priority="218" stopIfTrue="1">
      <formula>SEARCH("Baseline",$C118)="False"</formula>
    </cfRule>
    <cfRule type="expression" dxfId="352" priority="217" stopIfTrue="1">
      <formula>SEARCH("Baserun",#REF!)="False"</formula>
    </cfRule>
  </conditionalFormatting>
  <conditionalFormatting sqref="AH122">
    <cfRule type="expression" dxfId="351" priority="198" stopIfTrue="1">
      <formula>SEARCH("Baseline",$C122)="False"</formula>
    </cfRule>
    <cfRule type="expression" dxfId="350" priority="197" stopIfTrue="1">
      <formula>SEARCH("Baserun",#REF!)="False"</formula>
    </cfRule>
  </conditionalFormatting>
  <conditionalFormatting sqref="AH10:AJ16">
    <cfRule type="expression" dxfId="349" priority="1336" stopIfTrue="1">
      <formula>SEARCH("Baserun",#REF!)="False"</formula>
    </cfRule>
  </conditionalFormatting>
  <conditionalFormatting sqref="AH21:AJ21">
    <cfRule type="expression" dxfId="348" priority="1335" stopIfTrue="1">
      <formula>SEARCH("Baseline",$C21)="False"</formula>
    </cfRule>
    <cfRule type="expression" dxfId="347" priority="1334" stopIfTrue="1">
      <formula>SEARCH("Baserun",#REF!)="False"</formula>
    </cfRule>
  </conditionalFormatting>
  <conditionalFormatting sqref="AJ10">
    <cfRule type="expression" dxfId="346" priority="1341" stopIfTrue="1">
      <formula>SEARCH("Baseline",$C10)="False"</formula>
    </cfRule>
  </conditionalFormatting>
  <conditionalFormatting sqref="AJ13">
    <cfRule type="expression" dxfId="345" priority="1339" stopIfTrue="1">
      <formula>SEARCH("Baseline",$C13)="False"</formula>
    </cfRule>
  </conditionalFormatting>
  <conditionalFormatting sqref="AJ16">
    <cfRule type="expression" dxfId="344" priority="1337" stopIfTrue="1">
      <formula>SEARCH("Baseline",$C16)="False"</formula>
    </cfRule>
  </conditionalFormatting>
  <conditionalFormatting sqref="AJ22">
    <cfRule type="expression" dxfId="343" priority="844" stopIfTrue="1">
      <formula>SEARCH("Baseline",$C22)="False"</formula>
    </cfRule>
    <cfRule type="expression" dxfId="342" priority="843" stopIfTrue="1">
      <formula>SEARCH("Baserun",#REF!)="False"</formula>
    </cfRule>
  </conditionalFormatting>
  <conditionalFormatting sqref="AJ26:AJ32">
    <cfRule type="expression" dxfId="341" priority="839" stopIfTrue="1">
      <formula>SEARCH("Baserun",#REF!)="False"</formula>
    </cfRule>
  </conditionalFormatting>
  <conditionalFormatting sqref="AJ27:AJ30">
    <cfRule type="expression" dxfId="340" priority="842" stopIfTrue="1">
      <formula>SEARCH("Baseline",$C27)="False"</formula>
    </cfRule>
  </conditionalFormatting>
  <conditionalFormatting sqref="AJ32">
    <cfRule type="expression" dxfId="339" priority="840" stopIfTrue="1">
      <formula>SEARCH("Baseline",$C32)="False"</formula>
    </cfRule>
  </conditionalFormatting>
  <conditionalFormatting sqref="AJ36:AJ37">
    <cfRule type="expression" dxfId="338" priority="837" stopIfTrue="1">
      <formula>SEARCH("Baserun",#REF!)="False"</formula>
    </cfRule>
  </conditionalFormatting>
  <conditionalFormatting sqref="AJ37">
    <cfRule type="expression" dxfId="337" priority="838" stopIfTrue="1">
      <formula>SEARCH("Baseline",$C37)="False"</formula>
    </cfRule>
  </conditionalFormatting>
  <conditionalFormatting sqref="AJ40:AJ42 AJ116:AJ117">
    <cfRule type="expression" dxfId="336" priority="7042" stopIfTrue="1">
      <formula>SEARCH("Baserun",#REF!)="False"</formula>
    </cfRule>
    <cfRule type="expression" dxfId="335" priority="7043" stopIfTrue="1">
      <formula>SEARCH("Baseline",$C40)="False"</formula>
    </cfRule>
  </conditionalFormatting>
  <conditionalFormatting sqref="AJ44">
    <cfRule type="expression" dxfId="334" priority="834" stopIfTrue="1">
      <formula>SEARCH("Baseline",$C44)="False"</formula>
    </cfRule>
    <cfRule type="expression" dxfId="333" priority="833" stopIfTrue="1">
      <formula>SEARCH("Baserun",#REF!)="False"</formula>
    </cfRule>
  </conditionalFormatting>
  <conditionalFormatting sqref="AJ48">
    <cfRule type="expression" dxfId="332" priority="831" stopIfTrue="1">
      <formula>SEARCH("Baserun",#REF!)="False"</formula>
    </cfRule>
    <cfRule type="expression" dxfId="331" priority="832" stopIfTrue="1">
      <formula>SEARCH("Baseline",$C48)="False"</formula>
    </cfRule>
  </conditionalFormatting>
  <conditionalFormatting sqref="AJ56">
    <cfRule type="expression" dxfId="330" priority="830" stopIfTrue="1">
      <formula>SEARCH("Baseline",$C56)="False"</formula>
    </cfRule>
    <cfRule type="expression" dxfId="329" priority="829" stopIfTrue="1">
      <formula>SEARCH("Baserun",#REF!)="False"</formula>
    </cfRule>
  </conditionalFormatting>
  <conditionalFormatting sqref="AJ60:AJ64">
    <cfRule type="expression" dxfId="328" priority="827" stopIfTrue="1">
      <formula>SEARCH("Baserun",#REF!)="False"</formula>
    </cfRule>
  </conditionalFormatting>
  <conditionalFormatting sqref="AJ64">
    <cfRule type="expression" dxfId="327" priority="828" stopIfTrue="1">
      <formula>SEARCH("Baseline",$C64)="False"</formula>
    </cfRule>
  </conditionalFormatting>
  <conditionalFormatting sqref="AJ65:AJ70">
    <cfRule type="expression" dxfId="326" priority="763" stopIfTrue="1">
      <formula>SEARCH("Baserun",#REF!)="False"</formula>
    </cfRule>
  </conditionalFormatting>
  <conditionalFormatting sqref="AJ66">
    <cfRule type="expression" dxfId="325" priority="825" stopIfTrue="1">
      <formula>SEARCH("Baserun",#REF!)="False"</formula>
    </cfRule>
    <cfRule type="expression" dxfId="324" priority="826" stopIfTrue="1">
      <formula>SEARCH("Baseline",$C66)="False"</formula>
    </cfRule>
  </conditionalFormatting>
  <conditionalFormatting sqref="AJ68">
    <cfRule type="expression" dxfId="323" priority="823" stopIfTrue="1">
      <formula>SEARCH("Baserun",#REF!)="False"</formula>
    </cfRule>
    <cfRule type="expression" dxfId="322" priority="824" stopIfTrue="1">
      <formula>SEARCH("Baseline",$C68)="False"</formula>
    </cfRule>
  </conditionalFormatting>
  <conditionalFormatting sqref="AJ69">
    <cfRule type="expression" dxfId="321" priority="764" stopIfTrue="1">
      <formula>SEARCH("Baseline",$C69)="False"</formula>
    </cfRule>
  </conditionalFormatting>
  <conditionalFormatting sqref="AJ71:AJ72">
    <cfRule type="expression" dxfId="320" priority="760" stopIfTrue="1">
      <formula>SEARCH("Baseline",$C71)="False"</formula>
    </cfRule>
  </conditionalFormatting>
  <conditionalFormatting sqref="AJ71:AJ77">
    <cfRule type="expression" dxfId="319" priority="755" stopIfTrue="1">
      <formula>SEARCH("Baserun",#REF!)="False"</formula>
    </cfRule>
  </conditionalFormatting>
  <conditionalFormatting sqref="AJ74:AJ94">
    <cfRule type="expression" dxfId="318" priority="756" stopIfTrue="1">
      <formula>SEARCH("Baseline",$C74)="False"</formula>
    </cfRule>
  </conditionalFormatting>
  <conditionalFormatting sqref="AJ78:AJ100">
    <cfRule type="expression" dxfId="317" priority="293" stopIfTrue="1">
      <formula>SEARCH("Baserun",#REF!)="False"</formula>
    </cfRule>
  </conditionalFormatting>
  <conditionalFormatting sqref="AJ79:AJ82">
    <cfRule type="expression" dxfId="316" priority="751" stopIfTrue="1">
      <formula>SEARCH("Baserun",#REF!)="False"</formula>
    </cfRule>
  </conditionalFormatting>
  <conditionalFormatting sqref="AJ80:AJ82">
    <cfRule type="expression" dxfId="315" priority="752" stopIfTrue="1">
      <formula>SEARCH("Baseline",$C80)="False"</formula>
    </cfRule>
  </conditionalFormatting>
  <conditionalFormatting sqref="AJ84:AJ103">
    <cfRule type="expression" dxfId="314" priority="291" stopIfTrue="1">
      <formula>SEARCH("Baserun",#REF!)="False"</formula>
    </cfRule>
  </conditionalFormatting>
  <conditionalFormatting sqref="AJ85:AJ100">
    <cfRule type="expression" dxfId="313" priority="294" stopIfTrue="1">
      <formula>SEARCH("Baseline",$C85)="False"</formula>
    </cfRule>
  </conditionalFormatting>
  <conditionalFormatting sqref="AJ101:AJ103">
    <cfRule type="expression" dxfId="312" priority="292" stopIfTrue="1">
      <formula>SEARCH("Baseline",$C101)="False"</formula>
    </cfRule>
  </conditionalFormatting>
  <conditionalFormatting sqref="AJ104:AJ108">
    <cfRule type="expression" dxfId="311" priority="272" stopIfTrue="1">
      <formula>SEARCH("Baseline",$C104)="False"</formula>
    </cfRule>
  </conditionalFormatting>
  <conditionalFormatting sqref="AJ104:AJ123">
    <cfRule type="expression" dxfId="310" priority="191" stopIfTrue="1">
      <formula>SEARCH("Baserun",#REF!)="False"</formula>
    </cfRule>
  </conditionalFormatting>
  <conditionalFormatting sqref="AJ106:AJ108">
    <cfRule type="expression" dxfId="309" priority="271" stopIfTrue="1">
      <formula>SEARCH("Baserun",#REF!)="False"</formula>
    </cfRule>
  </conditionalFormatting>
  <conditionalFormatting sqref="AJ109:AJ113">
    <cfRule type="expression" dxfId="308" priority="252" stopIfTrue="1">
      <formula>SEARCH("Baseline",$C109)="False"</formula>
    </cfRule>
  </conditionalFormatting>
  <conditionalFormatting sqref="AJ111:AJ113">
    <cfRule type="expression" dxfId="307" priority="251" stopIfTrue="1">
      <formula>SEARCH("Baserun",#REF!)="False"</formula>
    </cfRule>
  </conditionalFormatting>
  <conditionalFormatting sqref="AJ114:AJ121">
    <cfRule type="expression" dxfId="306" priority="224" stopIfTrue="1">
      <formula>SEARCH("Baseline",$C114)="False"</formula>
    </cfRule>
  </conditionalFormatting>
  <conditionalFormatting sqref="AJ118:AJ125">
    <cfRule type="expression" dxfId="305" priority="204" stopIfTrue="1">
      <formula>SEARCH("Baseline",$C118)="False"</formula>
    </cfRule>
  </conditionalFormatting>
  <conditionalFormatting sqref="AJ120:AJ121">
    <cfRule type="expression" dxfId="304" priority="223" stopIfTrue="1">
      <formula>SEARCH("Baserun",#REF!)="False"</formula>
    </cfRule>
  </conditionalFormatting>
  <conditionalFormatting sqref="AJ122:AJ123">
    <cfRule type="expression" dxfId="303" priority="192" stopIfTrue="1">
      <formula>SEARCH("Baseline",$C122)="False"</formula>
    </cfRule>
  </conditionalFormatting>
  <conditionalFormatting sqref="AJ124:AJ125">
    <cfRule type="expression" dxfId="302" priority="203" stopIfTrue="1">
      <formula>SEARCH("Baserun",#REF!)="False"</formula>
    </cfRule>
  </conditionalFormatting>
  <conditionalFormatting sqref="AN5:AN29">
    <cfRule type="containsText" dxfId="301" priority="1294" stopIfTrue="1" operator="containsText" text="Fail">
      <formula>NOT(ISERROR(SEARCH("Fail",AN5)))</formula>
    </cfRule>
    <cfRule type="containsText" dxfId="300" priority="1293" stopIfTrue="1" operator="containsText" text="Pass">
      <formula>NOT(ISERROR(SEARCH("Pass",AN5)))</formula>
    </cfRule>
    <cfRule type="expression" dxfId="299" priority="1295" stopIfTrue="1">
      <formula>"IF($AA$6=1.1*$Z$6)"</formula>
    </cfRule>
  </conditionalFormatting>
  <conditionalFormatting sqref="AN6:AN9">
    <cfRule type="expression" dxfId="297" priority="1951" stopIfTrue="1">
      <formula>"IF($AA$6=1.1*$Z$6)"</formula>
    </cfRule>
    <cfRule type="containsText" dxfId="296" priority="1950" stopIfTrue="1" operator="containsText" text="Fail">
      <formula>NOT(ISERROR(SEARCH("Fail",AN6)))</formula>
    </cfRule>
    <cfRule type="containsText" dxfId="295" priority="1949" stopIfTrue="1" operator="containsText" text="Pass">
      <formula>NOT(ISERROR(SEARCH("Pass",AN6)))</formula>
    </cfRule>
  </conditionalFormatting>
  <conditionalFormatting sqref="AN13">
    <cfRule type="expression" dxfId="294" priority="1291" stopIfTrue="1">
      <formula>"IF($AA$6=1.1*$Z$6)"</formula>
    </cfRule>
    <cfRule type="containsText" dxfId="293" priority="1290" stopIfTrue="1" operator="containsText" text="Fail">
      <formula>NOT(ISERROR(SEARCH("Fail",AN13)))</formula>
    </cfRule>
    <cfRule type="containsText" dxfId="292" priority="1289" stopIfTrue="1" operator="containsText" text="Pass">
      <formula>NOT(ISERROR(SEARCH("Pass",AN13)))</formula>
    </cfRule>
  </conditionalFormatting>
  <conditionalFormatting sqref="AN16">
    <cfRule type="expression" dxfId="291" priority="1287" stopIfTrue="1">
      <formula>"IF($AA$6=1.1*$Z$6)"</formula>
    </cfRule>
    <cfRule type="containsText" dxfId="290" priority="1286" stopIfTrue="1" operator="containsText" text="Fail">
      <formula>NOT(ISERROR(SEARCH("Fail",AN16)))</formula>
    </cfRule>
    <cfRule type="containsText" dxfId="289" priority="1285" stopIfTrue="1" operator="containsText" text="Pass">
      <formula>NOT(ISERROR(SEARCH("Pass",AN16)))</formula>
    </cfRule>
  </conditionalFormatting>
  <conditionalFormatting sqref="AN21">
    <cfRule type="expression" dxfId="288" priority="1283" stopIfTrue="1">
      <formula>"IF($AA$6=1.1*$Z$6)"</formula>
    </cfRule>
    <cfRule type="containsText" dxfId="287" priority="1282" stopIfTrue="1" operator="containsText" text="Fail">
      <formula>NOT(ISERROR(SEARCH("Fail",AN21)))</formula>
    </cfRule>
    <cfRule type="containsText" dxfId="286" priority="1281" stopIfTrue="1" operator="containsText" text="Pass">
      <formula>NOT(ISERROR(SEARCH("Pass",AN21)))</formula>
    </cfRule>
  </conditionalFormatting>
  <conditionalFormatting sqref="AN22:AN25">
    <cfRule type="expression" dxfId="285" priority="2058" stopIfTrue="1">
      <formula>"IF($AA$6=1.1*$Z$6)"</formula>
    </cfRule>
    <cfRule type="containsText" dxfId="284" priority="2057" stopIfTrue="1" operator="containsText" text="Fail">
      <formula>NOT(ISERROR(SEARCH("Fail",AN22)))</formula>
    </cfRule>
    <cfRule type="containsText" dxfId="283" priority="2056" stopIfTrue="1" operator="containsText" text="Pass">
      <formula>NOT(ISERROR(SEARCH("Pass",AN22)))</formula>
    </cfRule>
  </conditionalFormatting>
  <conditionalFormatting sqref="AN26">
    <cfRule type="containsText" dxfId="282" priority="1277" stopIfTrue="1" operator="containsText" text="Pass">
      <formula>NOT(ISERROR(SEARCH("Pass",AN26)))</formula>
    </cfRule>
    <cfRule type="containsText" dxfId="281" priority="1278" stopIfTrue="1" operator="containsText" text="Fail">
      <formula>NOT(ISERROR(SEARCH("Fail",AN26)))</formula>
    </cfRule>
    <cfRule type="expression" dxfId="280" priority="1279" stopIfTrue="1">
      <formula>"IF($AA$6=1.1*$Z$6)"</formula>
    </cfRule>
  </conditionalFormatting>
  <conditionalFormatting sqref="AN30">
    <cfRule type="containsText" dxfId="278" priority="772" stopIfTrue="1" operator="containsText" text="Pass">
      <formula>NOT(ISERROR(SEARCH("Pass",AN30)))</formula>
    </cfRule>
    <cfRule type="containsText" dxfId="277" priority="773" stopIfTrue="1" operator="containsText" text="Fail">
      <formula>NOT(ISERROR(SEARCH("Fail",AN30)))</formula>
    </cfRule>
    <cfRule type="expression" dxfId="276" priority="774" stopIfTrue="1">
      <formula>"IF($AA$6=1.1*$Z$6)"</formula>
    </cfRule>
  </conditionalFormatting>
  <conditionalFormatting sqref="AN31:AN38">
    <cfRule type="expression" dxfId="275" priority="1271" stopIfTrue="1">
      <formula>"IF($AA$6=1.1*$Z$6)"</formula>
    </cfRule>
    <cfRule type="containsText" dxfId="274" priority="1269" stopIfTrue="1" operator="containsText" text="Pass">
      <formula>NOT(ISERROR(SEARCH("Pass",AN31)))</formula>
    </cfRule>
    <cfRule type="containsText" dxfId="273" priority="1270" stopIfTrue="1" operator="containsText" text="Fail">
      <formula>NOT(ISERROR(SEARCH("Fail",AN31)))</formula>
    </cfRule>
  </conditionalFormatting>
  <conditionalFormatting sqref="AN35:AN36">
    <cfRule type="containsText" dxfId="272" priority="768" stopIfTrue="1" operator="containsText" text="Pass">
      <formula>NOT(ISERROR(SEARCH("Pass",AN35)))</formula>
    </cfRule>
    <cfRule type="expression" dxfId="271" priority="770" stopIfTrue="1">
      <formula>"IF($AA$6=1.1*$Z$6)"</formula>
    </cfRule>
    <cfRule type="containsText" dxfId="270" priority="769" stopIfTrue="1" operator="containsText" text="Fail">
      <formula>NOT(ISERROR(SEARCH("Fail",AN35)))</formula>
    </cfRule>
  </conditionalFormatting>
  <conditionalFormatting sqref="AN39:AN96">
    <cfRule type="expression" dxfId="268" priority="348" stopIfTrue="1">
      <formula>"IF($AA$6=1.1*$Z$6)"</formula>
    </cfRule>
    <cfRule type="containsText" dxfId="267" priority="347" stopIfTrue="1" operator="containsText" text="Fail">
      <formula>NOT(ISERROR(SEARCH("Fail",AN39)))</formula>
    </cfRule>
    <cfRule type="containsText" dxfId="266" priority="346" stopIfTrue="1" operator="containsText" text="Pass">
      <formula>NOT(ISERROR(SEARCH("Pass",AN39)))</formula>
    </cfRule>
  </conditionalFormatting>
  <conditionalFormatting sqref="AN95">
    <cfRule type="expression" dxfId="265" priority="342" stopIfTrue="1">
      <formula>"IF($AA$6=1.1*$Z$6)"</formula>
    </cfRule>
    <cfRule type="containsText" dxfId="264" priority="341" stopIfTrue="1" operator="containsText" text="Fail">
      <formula>NOT(ISERROR(SEARCH("Fail",AN95)))</formula>
    </cfRule>
    <cfRule type="containsText" dxfId="263" priority="340" stopIfTrue="1" operator="containsText" text="Pass">
      <formula>NOT(ISERROR(SEARCH("Pass",AN95)))</formula>
    </cfRule>
  </conditionalFormatting>
  <conditionalFormatting sqref="AN97">
    <cfRule type="expression" dxfId="262" priority="322" stopIfTrue="1">
      <formula>"IF($AA$6=1.1*$Z$6)"</formula>
    </cfRule>
    <cfRule type="containsText" dxfId="261" priority="321" stopIfTrue="1" operator="containsText" text="Fail">
      <formula>NOT(ISERROR(SEARCH("Fail",AN97)))</formula>
    </cfRule>
    <cfRule type="containsText" dxfId="260" priority="320" stopIfTrue="1" operator="containsText" text="Pass">
      <formula>NOT(ISERROR(SEARCH("Pass",AN97)))</formula>
    </cfRule>
  </conditionalFormatting>
  <conditionalFormatting sqref="AN98">
    <cfRule type="expression" dxfId="258" priority="328" stopIfTrue="1">
      <formula>"IF($AA$6=1.1*$Z$6)"</formula>
    </cfRule>
    <cfRule type="containsText" dxfId="257" priority="327" stopIfTrue="1" operator="containsText" text="Fail">
      <formula>NOT(ISERROR(SEARCH("Fail",AN98)))</formula>
    </cfRule>
    <cfRule type="containsText" dxfId="256" priority="326" stopIfTrue="1" operator="containsText" text="Pass">
      <formula>NOT(ISERROR(SEARCH("Pass",AN98)))</formula>
    </cfRule>
  </conditionalFormatting>
  <conditionalFormatting sqref="AN99:AN113">
    <cfRule type="containsText" dxfId="255" priority="262" stopIfTrue="1" operator="containsText" text="Pass">
      <formula>NOT(ISERROR(SEARCH("Pass",AN99)))</formula>
    </cfRule>
    <cfRule type="containsText" dxfId="253" priority="263" stopIfTrue="1" operator="containsText" text="Fail">
      <formula>NOT(ISERROR(SEARCH("Fail",AN99)))</formula>
    </cfRule>
    <cfRule type="expression" dxfId="252" priority="264" stopIfTrue="1">
      <formula>"IF($AA$6=1.1*$Z$6)"</formula>
    </cfRule>
  </conditionalFormatting>
  <conditionalFormatting sqref="AN109">
    <cfRule type="expression" dxfId="251" priority="258" stopIfTrue="1">
      <formula>"IF($AA$6=1.1*$Z$6)"</formula>
    </cfRule>
    <cfRule type="containsText" dxfId="250" priority="257" stopIfTrue="1" operator="containsText" text="Fail">
      <formula>NOT(ISERROR(SEARCH("Fail",AN109)))</formula>
    </cfRule>
    <cfRule type="containsText" dxfId="249" priority="256" stopIfTrue="1" operator="containsText" text="Pass">
      <formula>NOT(ISERROR(SEARCH("Pass",AN109)))</formula>
    </cfRule>
  </conditionalFormatting>
  <conditionalFormatting sqref="AN114:AN125">
    <cfRule type="expression" dxfId="247" priority="202" stopIfTrue="1">
      <formula>"IF($AA$6=1.1*$Z$6)"</formula>
    </cfRule>
    <cfRule type="containsText" dxfId="246" priority="201" stopIfTrue="1" operator="containsText" text="Fail">
      <formula>NOT(ISERROR(SEARCH("Fail",AN114)))</formula>
    </cfRule>
    <cfRule type="containsText" dxfId="245" priority="200" stopIfTrue="1" operator="containsText" text="Pass">
      <formula>NOT(ISERROR(SEARCH("Pass",AN114)))</formula>
    </cfRule>
  </conditionalFormatting>
  <conditionalFormatting sqref="AN122">
    <cfRule type="containsText" dxfId="243" priority="194" stopIfTrue="1" operator="containsText" text="Pass">
      <formula>NOT(ISERROR(SEARCH("Pass",AN122)))</formula>
    </cfRule>
    <cfRule type="containsText" dxfId="242" priority="195" stopIfTrue="1" operator="containsText" text="Fail">
      <formula>NOT(ISERROR(SEARCH("Fail",AN122)))</formula>
    </cfRule>
    <cfRule type="expression" dxfId="241" priority="196" stopIfTrue="1">
      <formula>"IF($AA$6=1.1*$Z$6)"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68" stopIfTrue="1" operator="containsText" id="{1EEC6047-24C8-4DB5-9C16-B46FE15F41A4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AN5:AN34</xm:sqref>
        </x14:conditionalFormatting>
        <x14:conditionalFormatting xmlns:xm="http://schemas.microsoft.com/office/excel/2006/main">
          <x14:cfRule type="containsText" priority="771" stopIfTrue="1" operator="containsText" id="{F4F29E90-75A6-4013-B464-0FC162FC89B8}">
            <xm:f>NOT(ISERROR(SEARCH("=",AN30)))</xm:f>
            <xm:f>"="</xm:f>
            <x14:dxf>
              <fill>
                <patternFill>
                  <bgColor theme="0"/>
                </patternFill>
              </fill>
            </x14:dxf>
          </x14:cfRule>
          <xm:sqref>AN30</xm:sqref>
        </x14:conditionalFormatting>
        <x14:conditionalFormatting xmlns:xm="http://schemas.microsoft.com/office/excel/2006/main">
          <x14:cfRule type="containsText" priority="325" stopIfTrue="1" operator="containsText" id="{998F8AF9-9B67-49FB-A4B1-46ACE4C70E3E}">
            <xm:f>NOT(ISERROR(SEARCH("=",AN35)))</xm:f>
            <xm:f>"="</xm:f>
            <x14:dxf>
              <fill>
                <patternFill>
                  <bgColor theme="0"/>
                </patternFill>
              </fill>
            </x14:dxf>
          </x14:cfRule>
          <xm:sqref>AN35:AN98</xm:sqref>
        </x14:conditionalFormatting>
        <x14:conditionalFormatting xmlns:xm="http://schemas.microsoft.com/office/excel/2006/main">
          <x14:cfRule type="containsText" priority="319" stopIfTrue="1" operator="containsText" id="{6B1DD324-50FD-40C1-8CCE-01A73B48AB49}">
            <xm:f>NOT(ISERROR(SEARCH("=",AN97)))</xm:f>
            <xm:f>"="</xm:f>
            <x14:dxf>
              <fill>
                <patternFill>
                  <bgColor theme="0"/>
                </patternFill>
              </fill>
            </x14:dxf>
          </x14:cfRule>
          <xm:sqref>AN97</xm:sqref>
        </x14:conditionalFormatting>
        <x14:conditionalFormatting xmlns:xm="http://schemas.microsoft.com/office/excel/2006/main">
          <x14:cfRule type="containsText" priority="261" stopIfTrue="1" operator="containsText" id="{94C561F0-1588-42C3-9804-5031889D424A}">
            <xm:f>NOT(ISERROR(SEARCH("=",AN99)))</xm:f>
            <xm:f>"="</xm:f>
            <x14:dxf>
              <fill>
                <patternFill>
                  <bgColor theme="0"/>
                </patternFill>
              </fill>
            </x14:dxf>
          </x14:cfRule>
          <xm:sqref>AN99:AN113</xm:sqref>
        </x14:conditionalFormatting>
        <x14:conditionalFormatting xmlns:xm="http://schemas.microsoft.com/office/excel/2006/main">
          <x14:cfRule type="containsText" priority="255" stopIfTrue="1" operator="containsText" id="{D43BF475-E031-4C82-92DB-9D78BECED465}">
            <xm:f>NOT(ISERROR(SEARCH("=",AN109)))</xm:f>
            <xm:f>"="</xm:f>
            <x14:dxf>
              <fill>
                <patternFill>
                  <bgColor theme="0"/>
                </patternFill>
              </fill>
            </x14:dxf>
          </x14:cfRule>
          <xm:sqref>AN109</xm:sqref>
        </x14:conditionalFormatting>
        <x14:conditionalFormatting xmlns:xm="http://schemas.microsoft.com/office/excel/2006/main">
          <x14:cfRule type="containsText" priority="199" stopIfTrue="1" operator="containsText" id="{548A8E71-29F0-4411-BDB1-584BF3901891}">
            <xm:f>NOT(ISERROR(SEARCH("=",AN114)))</xm:f>
            <xm:f>"="</xm:f>
            <x14:dxf>
              <fill>
                <patternFill>
                  <bgColor theme="0"/>
                </patternFill>
              </fill>
            </x14:dxf>
          </x14:cfRule>
          <xm:sqref>AN114:AN125</xm:sqref>
        </x14:conditionalFormatting>
        <x14:conditionalFormatting xmlns:xm="http://schemas.microsoft.com/office/excel/2006/main">
          <x14:cfRule type="containsText" priority="193" stopIfTrue="1" operator="containsText" id="{771FF468-3F2D-4F35-B939-C8E0373A06DA}">
            <xm:f>NOT(ISERROR(SEARCH("=",AN122)))</xm:f>
            <xm:f>"="</xm:f>
            <x14:dxf>
              <fill>
                <patternFill>
                  <bgColor theme="0"/>
                </patternFill>
              </fill>
            </x14:dxf>
          </x14:cfRule>
          <xm:sqref>AN122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FC00-E871-4750-A10A-9E8A1EE6B8E8}">
  <dimension ref="A1:V125"/>
  <sheetViews>
    <sheetView showGridLines="0" topLeftCell="B2" zoomScale="70" zoomScaleNormal="70" workbookViewId="0">
      <selection activeCell="B2" sqref="B2"/>
    </sheetView>
  </sheetViews>
  <sheetFormatPr defaultColWidth="8.88671875" defaultRowHeight="14.4" outlineLevelCol="1" x14ac:dyDescent="0.3"/>
  <cols>
    <col min="1" max="1" width="6.109375" style="59" hidden="1" customWidth="1"/>
    <col min="2" max="2" width="17.5546875" style="10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14" width="14.6640625" style="1" customWidth="1"/>
    <col min="15" max="15" width="13.44140625" style="1" customWidth="1"/>
    <col min="16" max="17" width="7.6640625" style="1" customWidth="1"/>
    <col min="18" max="18" width="7.33203125" style="13" customWidth="1"/>
    <col min="19" max="19" width="15.44140625" style="23" customWidth="1"/>
    <col min="20" max="20" width="5.88671875" customWidth="1"/>
    <col min="21" max="21" width="8.33203125" style="6" bestFit="1" customWidth="1"/>
    <col min="22" max="22" width="8.88671875" style="6"/>
  </cols>
  <sheetData>
    <row r="1" spans="1:22" ht="15" hidden="1" customHeight="1" x14ac:dyDescent="0.3">
      <c r="B1" s="10" t="s">
        <v>0</v>
      </c>
      <c r="D1" s="1">
        <v>1</v>
      </c>
      <c r="F1" s="1">
        <v>2</v>
      </c>
      <c r="H1" s="1">
        <v>3</v>
      </c>
      <c r="J1" s="1">
        <v>4</v>
      </c>
      <c r="L1" s="1">
        <v>12</v>
      </c>
      <c r="N1" s="1">
        <v>13</v>
      </c>
      <c r="T1">
        <v>16</v>
      </c>
    </row>
    <row r="2" spans="1:22" ht="119.4" customHeight="1" x14ac:dyDescent="0.3">
      <c r="B2" s="31" t="s">
        <v>1</v>
      </c>
      <c r="C2" s="78" t="s">
        <v>2</v>
      </c>
      <c r="D2" s="82" t="s">
        <v>141</v>
      </c>
      <c r="E2" s="83"/>
      <c r="F2" s="82" t="s">
        <v>4</v>
      </c>
      <c r="G2" s="83"/>
      <c r="H2" s="82" t="s">
        <v>5</v>
      </c>
      <c r="I2" s="83"/>
      <c r="J2" s="82" t="s">
        <v>6</v>
      </c>
      <c r="K2" s="83"/>
      <c r="L2" s="103" t="s">
        <v>9</v>
      </c>
      <c r="M2" s="87"/>
      <c r="N2" s="87"/>
      <c r="O2" s="88"/>
      <c r="P2" s="44"/>
      <c r="Q2" s="45"/>
    </row>
    <row r="3" spans="1:22" s="3" customFormat="1" ht="34.5" customHeight="1" x14ac:dyDescent="0.25">
      <c r="A3" s="59"/>
      <c r="B3" s="61" t="s">
        <v>11</v>
      </c>
      <c r="C3" s="78"/>
      <c r="D3" s="80" t="s">
        <v>12</v>
      </c>
      <c r="E3" s="81"/>
      <c r="F3" s="80" t="s">
        <v>13</v>
      </c>
      <c r="G3" s="81"/>
      <c r="H3" s="80" t="s">
        <v>14</v>
      </c>
      <c r="I3" s="81"/>
      <c r="J3" s="80" t="s">
        <v>12</v>
      </c>
      <c r="K3" s="81"/>
      <c r="L3" s="103" t="s">
        <v>142</v>
      </c>
      <c r="M3" s="88"/>
      <c r="N3" s="96" t="s">
        <v>27</v>
      </c>
      <c r="O3" s="97"/>
      <c r="P3" s="46"/>
      <c r="Q3" s="47"/>
      <c r="R3" s="55"/>
      <c r="S3" s="70" t="s">
        <v>28</v>
      </c>
      <c r="U3" s="74"/>
      <c r="V3" s="74"/>
    </row>
    <row r="4" spans="1:22" s="3" customFormat="1" ht="33" customHeight="1" thickBot="1" x14ac:dyDescent="0.3">
      <c r="A4" s="60">
        <f>COUNTIF(A5:A38,"x")</f>
        <v>13</v>
      </c>
      <c r="B4" s="48"/>
      <c r="C4" s="79"/>
      <c r="D4" s="39" t="s">
        <v>29</v>
      </c>
      <c r="E4" s="38" t="s">
        <v>30</v>
      </c>
      <c r="F4" s="37" t="s">
        <v>29</v>
      </c>
      <c r="G4" s="68" t="s">
        <v>30</v>
      </c>
      <c r="H4" s="37" t="s">
        <v>29</v>
      </c>
      <c r="I4" s="68" t="s">
        <v>30</v>
      </c>
      <c r="J4" s="37" t="s">
        <v>29</v>
      </c>
      <c r="K4" s="68" t="s">
        <v>30</v>
      </c>
      <c r="L4" s="39" t="s">
        <v>29</v>
      </c>
      <c r="M4" s="106" t="s">
        <v>30</v>
      </c>
      <c r="N4" s="39" t="s">
        <v>29</v>
      </c>
      <c r="O4" s="106" t="s">
        <v>30</v>
      </c>
      <c r="P4" s="49"/>
      <c r="Q4" s="50"/>
      <c r="R4" s="55"/>
      <c r="S4" s="24"/>
      <c r="U4" s="74"/>
      <c r="V4" s="74"/>
    </row>
    <row r="5" spans="1:22" s="3" customFormat="1" ht="26.25" customHeight="1" x14ac:dyDescent="0.25">
      <c r="A5" s="60"/>
      <c r="B5" s="28" t="str">
        <f>B3</f>
        <v>CBECC 2022.2.0</v>
      </c>
      <c r="C5" s="41" t="s">
        <v>31</v>
      </c>
      <c r="D5" s="32">
        <f>INDEX(Output!$C$5:$JM$192,MATCH($C5,Output!$C$5:$C$192,0),249)</f>
        <v>9.0437399999999997</v>
      </c>
      <c r="E5" s="51">
        <v>9.74</v>
      </c>
      <c r="F5" s="32">
        <f>'Results TDV'!F5</f>
        <v>3.4479505032837445</v>
      </c>
      <c r="G5" s="69">
        <f>'Results TDV'!G5</f>
        <v>3.51</v>
      </c>
      <c r="H5" s="32">
        <f>'Results TDV'!H5</f>
        <v>3.3151089546839513E-2</v>
      </c>
      <c r="I5" s="69">
        <f>'Results TDV'!I5</f>
        <v>0.03</v>
      </c>
      <c r="J5" s="32">
        <f>'Results TDV'!J5</f>
        <v>15.079200930303037</v>
      </c>
      <c r="K5" s="69">
        <f>'Results TDV'!K5</f>
        <v>15.24</v>
      </c>
      <c r="L5" s="34"/>
      <c r="M5" s="32"/>
      <c r="N5" s="34"/>
      <c r="O5" s="32"/>
      <c r="P5" s="32"/>
      <c r="Q5" s="32"/>
      <c r="R5" s="56"/>
      <c r="S5" s="2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  <c r="U5" s="74"/>
      <c r="V5" s="74"/>
    </row>
    <row r="6" spans="1:22" s="3" customFormat="1" ht="26.25" customHeight="1" x14ac:dyDescent="0.25">
      <c r="A6" s="60"/>
      <c r="B6" s="28" t="str">
        <f t="shared" ref="B6:B69" si="0">B5</f>
        <v>CBECC 2022.2.0</v>
      </c>
      <c r="C6" s="42" t="s">
        <v>32</v>
      </c>
      <c r="D6" s="5">
        <f>INDEX(Output!$C$5:$JM$192,MATCH($C6,Output!$C$5:$C$192,0),249)</f>
        <v>9.2777899999999995</v>
      </c>
      <c r="E6" s="51">
        <v>10.7680712170989</v>
      </c>
      <c r="F6" s="5">
        <f>'Results TDV'!F6</f>
        <v>3.4275506360507046</v>
      </c>
      <c r="G6" s="69">
        <f>'Results TDV'!G6</f>
        <v>3.4921900977002398</v>
      </c>
      <c r="H6" s="5">
        <f>'Results TDV'!H6</f>
        <v>3.597276039665994E-2</v>
      </c>
      <c r="I6" s="69">
        <f>'Results TDV'!I6</f>
        <v>4.4050321106904898E-2</v>
      </c>
      <c r="J6" s="5">
        <f>'Results TDV'!J6</f>
        <v>15.291668182247822</v>
      </c>
      <c r="K6" s="69">
        <f>'Results TDV'!K6</f>
        <v>16.320878121093902</v>
      </c>
      <c r="L6" s="29">
        <f>IF($D$5=0,"",(D6-D$5)/D$5)</f>
        <v>2.5879779825603112E-2</v>
      </c>
      <c r="M6" s="104">
        <f>IF($E$5=0,"",(E6-E$5)/E$5)</f>
        <v>0.10555145966107797</v>
      </c>
      <c r="N6" s="29">
        <f>IF($J$5=0,"",(J6-J$5)/J$5)</f>
        <v>1.409008693012458E-2</v>
      </c>
      <c r="O6" s="104">
        <f>IF($K$5=0,"",(K6-K$5)/K$5)</f>
        <v>7.092376122663395E-2</v>
      </c>
      <c r="P6" s="5" t="str">
        <f>IF(AND(L6&gt;=0,M6&gt;=0), "Yes", "No")</f>
        <v>Yes</v>
      </c>
      <c r="Q6" s="5" t="str">
        <f t="shared" ref="Q6:Q20" si="1">IF(AND(L6&lt;0,M6&lt;0), "No", "Yes")</f>
        <v>Yes</v>
      </c>
      <c r="R6" s="56"/>
      <c r="S6" s="2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  <c r="U6" s="75"/>
      <c r="V6" s="75"/>
    </row>
    <row r="7" spans="1:22" s="3" customFormat="1" ht="26.25" customHeight="1" x14ac:dyDescent="0.25">
      <c r="A7" s="60"/>
      <c r="B7" s="28" t="str">
        <f t="shared" si="0"/>
        <v>CBECC 2022.2.0</v>
      </c>
      <c r="C7" s="42" t="s">
        <v>33</v>
      </c>
      <c r="D7" s="5">
        <f>INDEX(Output!$C$5:$JM$192,MATCH($C7,Output!$C$5:$C$192,0),249)</f>
        <v>9.6517599999999995</v>
      </c>
      <c r="E7" s="51">
        <v>11.731200026467</v>
      </c>
      <c r="F7" s="5">
        <f>'Results TDV'!F7</f>
        <v>3.4126702941384877</v>
      </c>
      <c r="G7" s="69">
        <f>'Results TDV'!G7</f>
        <v>3.4586965254848199</v>
      </c>
      <c r="H7" s="5">
        <f>'Results TDV'!H7</f>
        <v>4.0098232633074639E-2</v>
      </c>
      <c r="I7" s="69">
        <f>'Results TDV'!I7</f>
        <v>5.5115809573534902E-2</v>
      </c>
      <c r="J7" s="5">
        <f>'Results TDV'!J7</f>
        <v>15.65338453652711</v>
      </c>
      <c r="K7" s="69">
        <f>'Results TDV'!K7</f>
        <v>17.313142167190101</v>
      </c>
      <c r="L7" s="29">
        <f>IF($D$5=0,"",(D7-D$5)/D$5)</f>
        <v>6.7231034947930812E-2</v>
      </c>
      <c r="M7" s="104">
        <f>IF($E$5=0,"",(E7-E$5)/E$5)</f>
        <v>0.20443532099250517</v>
      </c>
      <c r="N7" s="29">
        <f>IF($J$5=0,"",(J7-J$5)/J$5)</f>
        <v>3.8077853652722322E-2</v>
      </c>
      <c r="O7" s="104">
        <f>IF($K$5=0,"",(K7-K$5)/K$5)</f>
        <v>0.13603295060302498</v>
      </c>
      <c r="P7" s="5" t="str">
        <f t="shared" ref="P7:P62" si="2">IF(AND(L7&gt;=0,M7&gt;=0), "Yes", "No")</f>
        <v>Yes</v>
      </c>
      <c r="Q7" s="5" t="str">
        <f t="shared" si="1"/>
        <v>Yes</v>
      </c>
      <c r="R7" s="56"/>
      <c r="S7" s="2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  <c r="U7" s="75"/>
      <c r="V7" s="75"/>
    </row>
    <row r="8" spans="1:22" s="3" customFormat="1" ht="26.25" customHeight="1" x14ac:dyDescent="0.25">
      <c r="A8" s="60"/>
      <c r="B8" s="28" t="str">
        <f t="shared" si="0"/>
        <v>CBECC 2022.2.0</v>
      </c>
      <c r="C8" s="42" t="s">
        <v>34</v>
      </c>
      <c r="D8" s="5">
        <f>INDEX(Output!$C$5:$JM$192,MATCH($C8,Output!$C$5:$C$192,0),249)</f>
        <v>10.181900000000001</v>
      </c>
      <c r="E8" s="51">
        <v>12.752014071357801</v>
      </c>
      <c r="F8" s="5">
        <f>'Results TDV'!F8</f>
        <v>3.4045401825172763</v>
      </c>
      <c r="G8" s="69">
        <f>'Results TDV'!G8</f>
        <v>3.4311282500902398</v>
      </c>
      <c r="H8" s="5">
        <f>'Results TDV'!H8</f>
        <v>4.5731877869314048E-2</v>
      </c>
      <c r="I8" s="69">
        <f>'Results TDV'!I8</f>
        <v>6.6673216663248103E-2</v>
      </c>
      <c r="J8" s="5">
        <f>'Results TDV'!J8</f>
        <v>16.188862529471638</v>
      </c>
      <c r="K8" s="69">
        <f>'Results TDV'!K8</f>
        <v>18.374816025508</v>
      </c>
      <c r="L8" s="29">
        <f>IF($D$5=0,"",(D8-D$5)/D$5)</f>
        <v>0.12585058836277924</v>
      </c>
      <c r="M8" s="104">
        <f>IF($E$5=0,"",(E8-E$5)/E$5)</f>
        <v>0.30924169110449695</v>
      </c>
      <c r="N8" s="29">
        <f>IF($J$5=0,"",(J8-J$5)/J$5)</f>
        <v>7.3588886062167597E-2</v>
      </c>
      <c r="O8" s="104">
        <f>IF($K$5=0,"",(K8-K$5)/K$5)</f>
        <v>0.20569658960026246</v>
      </c>
      <c r="P8" s="5" t="str">
        <f t="shared" si="2"/>
        <v>Yes</v>
      </c>
      <c r="Q8" s="5" t="str">
        <f t="shared" si="1"/>
        <v>Yes</v>
      </c>
      <c r="R8" s="56"/>
      <c r="S8" s="2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  <c r="U8" s="75"/>
      <c r="V8" s="75"/>
    </row>
    <row r="9" spans="1:22" s="3" customFormat="1" ht="26.25" customHeight="1" x14ac:dyDescent="0.25">
      <c r="A9" s="60" t="s">
        <v>35</v>
      </c>
      <c r="B9" s="28" t="str">
        <f t="shared" si="0"/>
        <v>CBECC 2022.2.0</v>
      </c>
      <c r="C9" s="42" t="s">
        <v>36</v>
      </c>
      <c r="D9" s="5">
        <f>INDEX(Output!$C$5:$JM$192,MATCH($C9,Output!$C$5:$C$192,0),249)</f>
        <v>9.6517599999999995</v>
      </c>
      <c r="E9" s="51">
        <v>10.8757577837035</v>
      </c>
      <c r="F9" s="5">
        <f>'Results TDV'!F9</f>
        <v>3.4126702941384877</v>
      </c>
      <c r="G9" s="69">
        <f>'Results TDV'!G9</f>
        <v>3.3331562104741899</v>
      </c>
      <c r="H9" s="5">
        <f>'Results TDV'!H9</f>
        <v>4.0098232633074639E-2</v>
      </c>
      <c r="I9" s="69">
        <f>'Results TDV'!I9</f>
        <v>4.7486683760045598E-2</v>
      </c>
      <c r="J9" s="5">
        <f>'Results TDV'!J9</f>
        <v>15.65338453652711</v>
      </c>
      <c r="K9" s="69">
        <f>'Results TDV'!K9</f>
        <v>16.121868293954801</v>
      </c>
      <c r="L9" s="29">
        <f>IF($D$5=0,"",(D9-D$5)/D$5)</f>
        <v>6.7231034947930812E-2</v>
      </c>
      <c r="M9" s="104">
        <f>IF($E$5=0,"",(E9-E$5)/E$5)</f>
        <v>0.11660757532890145</v>
      </c>
      <c r="N9" s="29">
        <f>IF($J$5=0,"",(J9-J$5)/J$5)</f>
        <v>3.8077853652722322E-2</v>
      </c>
      <c r="O9" s="104">
        <f>IF($K$5=0,"",(K9-K$5)/K$5)</f>
        <v>5.7865373619081416E-2</v>
      </c>
      <c r="P9" s="5" t="str">
        <f t="shared" si="2"/>
        <v>Yes</v>
      </c>
      <c r="Q9" s="5" t="str">
        <f t="shared" si="1"/>
        <v>Yes</v>
      </c>
      <c r="R9" s="56"/>
      <c r="S9" s="2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  <c r="U9" s="75"/>
      <c r="V9" s="75"/>
    </row>
    <row r="10" spans="1:22" s="3" customFormat="1" ht="26.25" customHeight="1" x14ac:dyDescent="0.25">
      <c r="A10" s="60"/>
      <c r="B10" s="28" t="str">
        <f t="shared" si="0"/>
        <v>CBECC 2022.2.0</v>
      </c>
      <c r="C10" s="41" t="s">
        <v>37</v>
      </c>
      <c r="D10" s="32">
        <f>INDEX(Output!$C$5:$JM$192,MATCH($C10,Output!$C$5:$C$192,0),249)</f>
        <v>9.8364399999999996</v>
      </c>
      <c r="E10" s="51">
        <v>11.0948783943244</v>
      </c>
      <c r="F10" s="32">
        <f>'Results TDV'!F10</f>
        <v>2.97421322973431</v>
      </c>
      <c r="G10" s="69">
        <f>'Results TDV'!G10</f>
        <v>4.4195447709836202</v>
      </c>
      <c r="H10" s="32">
        <f>'Results TDV'!H10</f>
        <v>4.1973449073284812E-2</v>
      </c>
      <c r="I10" s="69">
        <f>'Results TDV'!I10</f>
        <v>1.8314865309904501E-2</v>
      </c>
      <c r="J10" s="32">
        <f>'Results TDV'!J10</f>
        <v>14.344765876951902</v>
      </c>
      <c r="K10" s="69">
        <f>'Results TDV'!K10</f>
        <v>16.911597708734899</v>
      </c>
      <c r="L10" s="34"/>
      <c r="M10" s="32"/>
      <c r="N10" s="34"/>
      <c r="O10" s="71"/>
      <c r="P10" s="32"/>
      <c r="Q10" s="32"/>
      <c r="R10" s="56"/>
      <c r="S10" s="2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  <c r="U10" s="75"/>
      <c r="V10" s="75"/>
    </row>
    <row r="11" spans="1:22" s="3" customFormat="1" ht="26.25" customHeight="1" x14ac:dyDescent="0.25">
      <c r="A11" s="60"/>
      <c r="B11" s="28" t="str">
        <f t="shared" si="0"/>
        <v>CBECC 2022.2.0</v>
      </c>
      <c r="C11" s="42" t="s">
        <v>38</v>
      </c>
      <c r="D11" s="5">
        <f>INDEX(Output!$C$5:$JM$192,MATCH($C11,Output!$C$5:$C$192,0),249)</f>
        <v>10.499000000000001</v>
      </c>
      <c r="E11" s="51">
        <v>12.3</v>
      </c>
      <c r="F11" s="5">
        <f>'Results TDV'!F11</f>
        <v>2.9425037455699985</v>
      </c>
      <c r="G11" s="69">
        <f>'Results TDV'!G11</f>
        <v>4.8899999999999997</v>
      </c>
      <c r="H11" s="5">
        <f>'Results TDV'!H11</f>
        <v>4.2462830106560712E-2</v>
      </c>
      <c r="I11" s="69">
        <f>'Results TDV'!I11</f>
        <v>0.02</v>
      </c>
      <c r="J11" s="5">
        <f>'Results TDV'!J11</f>
        <v>14.285510431098889</v>
      </c>
      <c r="K11" s="69">
        <f>'Results TDV'!K11</f>
        <v>18.52</v>
      </c>
      <c r="L11" s="29">
        <f>IF($D$10=0,"",(D11-D$10)/D$10)</f>
        <v>6.7357702583455081E-2</v>
      </c>
      <c r="M11" s="104">
        <f>IF($E$10=0,"",(E11-E$10)/E$10)</f>
        <v>0.10861963176559754</v>
      </c>
      <c r="N11" s="29">
        <f>IF($J$10=0,"",(J11-J$10)/J$10)</f>
        <v>-4.1308060627340513E-3</v>
      </c>
      <c r="O11" s="104">
        <f>IF($K$10=0,"",(K11-K$10)/K$10)</f>
        <v>9.5106465927483327E-2</v>
      </c>
      <c r="P11" s="5" t="str">
        <f t="shared" si="2"/>
        <v>Yes</v>
      </c>
      <c r="Q11" s="5" t="str">
        <f t="shared" si="1"/>
        <v>Yes</v>
      </c>
      <c r="R11" s="56"/>
      <c r="S11" s="2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  <c r="U11" s="75"/>
      <c r="V11" s="75"/>
    </row>
    <row r="12" spans="1:22" s="3" customFormat="1" ht="26.25" customHeight="1" x14ac:dyDescent="0.25">
      <c r="A12" s="60" t="s">
        <v>35</v>
      </c>
      <c r="B12" s="28" t="str">
        <f t="shared" si="0"/>
        <v>CBECC 2022.2.0</v>
      </c>
      <c r="C12" s="42" t="s">
        <v>39</v>
      </c>
      <c r="D12" s="5">
        <f>INDEX(Output!$C$5:$JM$192,MATCH($C12,Output!$C$5:$C$192,0),249)</f>
        <v>10.802</v>
      </c>
      <c r="E12" s="51">
        <v>14.79</v>
      </c>
      <c r="F12" s="5">
        <f>'Results TDV'!F12</f>
        <v>2.9362260298562544</v>
      </c>
      <c r="G12" s="69">
        <f>'Results TDV'!G12</f>
        <v>5.71</v>
      </c>
      <c r="H12" s="5">
        <f>'Results TDV'!H12</f>
        <v>4.2754453066553816E-2</v>
      </c>
      <c r="I12" s="69">
        <f>'Results TDV'!I12</f>
        <v>0.02</v>
      </c>
      <c r="J12" s="5">
        <f>'Results TDV'!J12</f>
        <v>14.29323676666807</v>
      </c>
      <c r="K12" s="69">
        <f>'Results TDV'!K12</f>
        <v>21.3</v>
      </c>
      <c r="L12" s="29">
        <f>IF($D$10=0,"",(D12-D$10)/D$10)</f>
        <v>9.8161529984425261E-2</v>
      </c>
      <c r="M12" s="104">
        <f>IF($E$10=0,"",(E12-E$10)/E$10)</f>
        <v>0.3330475084400964</v>
      </c>
      <c r="N12" s="29">
        <f>IF($J$10=0,"",(J12-J$10)/J$10)</f>
        <v>-3.5921890064880982E-3</v>
      </c>
      <c r="O12" s="104">
        <f>IF($K$10=0,"",(K12-K$10)/K$10)</f>
        <v>0.25949069785396306</v>
      </c>
      <c r="P12" s="5" t="str">
        <f t="shared" si="2"/>
        <v>Yes</v>
      </c>
      <c r="Q12" s="5" t="str">
        <f t="shared" si="1"/>
        <v>Yes</v>
      </c>
      <c r="R12" s="56"/>
      <c r="S12" s="2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  <c r="U12" s="75"/>
      <c r="V12" s="75"/>
    </row>
    <row r="13" spans="1:22" s="3" customFormat="1" ht="26.25" customHeight="1" x14ac:dyDescent="0.25">
      <c r="A13" s="60"/>
      <c r="B13" s="28" t="str">
        <f t="shared" si="0"/>
        <v>CBECC 2022.2.0</v>
      </c>
      <c r="C13" s="41" t="s">
        <v>37</v>
      </c>
      <c r="D13" s="32">
        <f>INDEX(Output!$C$5:$JM$192,MATCH($C13,Output!$C$5:$C$192,0),249)</f>
        <v>9.8364399999999996</v>
      </c>
      <c r="E13" s="51">
        <v>11.0948783943244</v>
      </c>
      <c r="F13" s="32">
        <f>'Results TDV'!F13</f>
        <v>2.97421322973431</v>
      </c>
      <c r="G13" s="69">
        <f>'Results TDV'!G13</f>
        <v>4.4195447709836202</v>
      </c>
      <c r="H13" s="32">
        <f>'Results TDV'!H13</f>
        <v>4.1973449073284812E-2</v>
      </c>
      <c r="I13" s="69">
        <f>'Results TDV'!I13</f>
        <v>1.8314865309904501E-2</v>
      </c>
      <c r="J13" s="32">
        <f>'Results TDV'!J13</f>
        <v>14.344765876951902</v>
      </c>
      <c r="K13" s="69">
        <f>'Results TDV'!K13</f>
        <v>16.911597708734899</v>
      </c>
      <c r="L13" s="34"/>
      <c r="M13" s="32"/>
      <c r="N13" s="34"/>
      <c r="O13" s="71"/>
      <c r="P13" s="32" t="str">
        <f t="shared" si="2"/>
        <v>Yes</v>
      </c>
      <c r="Q13" s="32"/>
      <c r="R13" s="56"/>
      <c r="S13" s="2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  <c r="U13" s="75"/>
      <c r="V13" s="75"/>
    </row>
    <row r="14" spans="1:22" s="3" customFormat="1" ht="26.25" customHeight="1" x14ac:dyDescent="0.25">
      <c r="A14" s="60" t="s">
        <v>35</v>
      </c>
      <c r="B14" s="28" t="str">
        <f t="shared" si="0"/>
        <v>CBECC 2022.2.0</v>
      </c>
      <c r="C14" s="42" t="s">
        <v>40</v>
      </c>
      <c r="D14" s="5">
        <f>INDEX(Output!$C$5:$JM$192,MATCH($C14,Output!$C$5:$C$192,0),249)</f>
        <v>10.972200000000001</v>
      </c>
      <c r="E14" s="51">
        <v>11.0855983851043</v>
      </c>
      <c r="F14" s="5">
        <f>'Results TDV'!F14</f>
        <v>3.1374739514911081</v>
      </c>
      <c r="G14" s="69">
        <f>'Results TDV'!G14</f>
        <v>4.5601329924590503</v>
      </c>
      <c r="H14" s="5">
        <f>'Results TDV'!H14</f>
        <v>4.9123225743046874E-2</v>
      </c>
      <c r="I14" s="69">
        <f>'Results TDV'!I14</f>
        <v>1.8093746131583301E-2</v>
      </c>
      <c r="J14" s="5">
        <f>'Results TDV'!J14</f>
        <v>15.616633977134496</v>
      </c>
      <c r="K14" s="69">
        <f>'Results TDV'!K14</f>
        <v>17.369192665703402</v>
      </c>
      <c r="L14" s="29">
        <f>IF($D$13=0,"",(D14-D$13)/D$13)</f>
        <v>0.11546453798325423</v>
      </c>
      <c r="M14" s="104">
        <f>IF($E$13=0,"",(E14-E$13)/E$13)</f>
        <v>-8.3642279710319668E-4</v>
      </c>
      <c r="N14" s="30">
        <f>IF($J$13=0,"",(J14-J$13)/J$13)</f>
        <v>8.8664263403987434E-2</v>
      </c>
      <c r="O14" s="104">
        <f>IF($K$13=0,"",(K14-K$13)/K$13)</f>
        <v>2.7058055947733049E-2</v>
      </c>
      <c r="P14" s="5" t="str">
        <f t="shared" si="2"/>
        <v>No</v>
      </c>
      <c r="Q14" s="5" t="str">
        <f t="shared" si="1"/>
        <v>Yes</v>
      </c>
      <c r="R14" s="56"/>
      <c r="S14" s="2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  <c r="U14" s="75"/>
      <c r="V14" s="75"/>
    </row>
    <row r="15" spans="1:22" s="3" customFormat="1" ht="26.25" customHeight="1" x14ac:dyDescent="0.25">
      <c r="A15" s="60"/>
      <c r="B15" s="28" t="str">
        <f t="shared" si="0"/>
        <v>CBECC 2022.2.0</v>
      </c>
      <c r="C15" s="42" t="s">
        <v>41</v>
      </c>
      <c r="D15" s="5">
        <f>INDEX(Output!$C$5:$JM$192,MATCH($C15,Output!$C$5:$C$192,0),249)</f>
        <v>11.2798</v>
      </c>
      <c r="E15" s="51">
        <v>10.85</v>
      </c>
      <c r="F15" s="5">
        <f>'Results TDV'!F15</f>
        <v>3.2202876517532477</v>
      </c>
      <c r="G15" s="69">
        <f>'Results TDV'!G15</f>
        <v>4.47</v>
      </c>
      <c r="H15" s="5">
        <f>'Results TDV'!H15</f>
        <v>5.0211296278096791E-2</v>
      </c>
      <c r="I15" s="69">
        <f>'Results TDV'!I15</f>
        <v>0.02</v>
      </c>
      <c r="J15" s="5">
        <f>'Results TDV'!J15</f>
        <v>16.00803729598432</v>
      </c>
      <c r="K15" s="69">
        <f>'Results TDV'!K15</f>
        <v>17.02</v>
      </c>
      <c r="L15" s="29">
        <f>IF($D$13=0,"",(D15-D$13)/D$13)</f>
        <v>0.14673601424905761</v>
      </c>
      <c r="M15" s="104">
        <f>IF($E$13=0,"",(E15-E$13)/E$13)</f>
        <v>-2.2071300434412015E-2</v>
      </c>
      <c r="N15" s="30">
        <f>IF($J$13=0,"",(J15-J$13)/J$13)</f>
        <v>0.11594970829777276</v>
      </c>
      <c r="O15" s="104">
        <f>IF($K$13=0,"",(K15-K$13)/K$13)</f>
        <v>6.4099379095986101E-3</v>
      </c>
      <c r="P15" s="5" t="str">
        <f t="shared" si="2"/>
        <v>No</v>
      </c>
      <c r="Q15" s="5" t="str">
        <f t="shared" si="1"/>
        <v>Yes</v>
      </c>
      <c r="R15" s="56"/>
      <c r="S15" s="2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  <c r="U15" s="75"/>
      <c r="V15" s="75"/>
    </row>
    <row r="16" spans="1:22" s="3" customFormat="1" ht="26.25" customHeight="1" x14ac:dyDescent="0.25">
      <c r="A16" s="60"/>
      <c r="B16" s="28" t="str">
        <f t="shared" si="0"/>
        <v>CBECC 2022.2.0</v>
      </c>
      <c r="C16" s="41" t="s">
        <v>39</v>
      </c>
      <c r="D16" s="32">
        <f>INDEX(Output!$C$5:$JM$192,MATCH($C16,Output!$C$5:$C$192,0),249)</f>
        <v>10.802</v>
      </c>
      <c r="E16" s="51">
        <v>14.79</v>
      </c>
      <c r="F16" s="32">
        <f>'Results TDV'!F16</f>
        <v>2.9362260298562544</v>
      </c>
      <c r="G16" s="69">
        <f>'Results TDV'!G16</f>
        <v>5.71</v>
      </c>
      <c r="H16" s="32">
        <f>'Results TDV'!H16</f>
        <v>4.2754453066553816E-2</v>
      </c>
      <c r="I16" s="69">
        <f>'Results TDV'!I16</f>
        <v>0.02</v>
      </c>
      <c r="J16" s="32">
        <f>'Results TDV'!J16</f>
        <v>14.29323676666807</v>
      </c>
      <c r="K16" s="69">
        <f>'Results TDV'!K16</f>
        <v>21.3</v>
      </c>
      <c r="L16" s="34"/>
      <c r="M16" s="32"/>
      <c r="N16" s="34"/>
      <c r="O16" s="71"/>
      <c r="P16" s="32"/>
      <c r="Q16" s="32"/>
      <c r="R16" s="56"/>
      <c r="S16" s="2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  <c r="U16" s="75"/>
      <c r="V16" s="75"/>
    </row>
    <row r="17" spans="1:22" s="3" customFormat="1" ht="26.25" customHeight="1" x14ac:dyDescent="0.25">
      <c r="A17" s="60"/>
      <c r="B17" s="28" t="str">
        <f t="shared" si="0"/>
        <v>CBECC 2022.2.0</v>
      </c>
      <c r="C17" s="42" t="s">
        <v>42</v>
      </c>
      <c r="D17" s="5">
        <f>INDEX(Output!$C$5:$JM$192,MATCH($C17,Output!$C$5:$C$192,0),249)</f>
        <v>10.7989</v>
      </c>
      <c r="E17" s="51"/>
      <c r="F17" s="5">
        <f>'Results TDV'!F17</f>
        <v>2.9357847846623168</v>
      </c>
      <c r="G17" s="69">
        <f>'Results TDV'!G17</f>
        <v>0</v>
      </c>
      <c r="H17" s="5">
        <f>'Results TDV'!H17</f>
        <v>4.2748636652633731E-2</v>
      </c>
      <c r="I17" s="69">
        <f>'Results TDV'!I17</f>
        <v>0</v>
      </c>
      <c r="J17" s="5">
        <f>'Results TDV'!J17</f>
        <v>14.291160561898558</v>
      </c>
      <c r="K17" s="69">
        <f>'Results TDV'!K17</f>
        <v>0</v>
      </c>
      <c r="L17" s="29">
        <f>IF($D$16=0,"",(D17-D$16)/D$16)</f>
        <v>-2.8698389187186454E-4</v>
      </c>
      <c r="M17" s="104">
        <f>IF($E$16=0,"",(E17-E$16)/E$16)</f>
        <v>-1</v>
      </c>
      <c r="N17" s="29">
        <f>IF($J$16=0,"",(J17-J$16)/J$16)</f>
        <v>-1.4525784490983362E-4</v>
      </c>
      <c r="O17" s="104">
        <f>IF($K$16=0,"",(K17-K$16)/K$16)</f>
        <v>-1</v>
      </c>
      <c r="P17" s="5" t="str">
        <f t="shared" si="2"/>
        <v>No</v>
      </c>
      <c r="Q17" s="5" t="str">
        <f t="shared" si="1"/>
        <v>No</v>
      </c>
      <c r="R17" s="56"/>
      <c r="S17" s="2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  <c r="U17" s="75"/>
      <c r="V17" s="75"/>
    </row>
    <row r="18" spans="1:22" s="4" customFormat="1" ht="25.5" customHeight="1" x14ac:dyDescent="0.25">
      <c r="A18" s="60"/>
      <c r="B18" s="28" t="str">
        <f t="shared" si="0"/>
        <v>CBECC 2022.2.0</v>
      </c>
      <c r="C18" s="43" t="s">
        <v>43</v>
      </c>
      <c r="D18" s="5">
        <f>INDEX(Output!$C$5:$JM$192,MATCH($C18,Output!$C$5:$C$192,0),249)</f>
        <v>10.757199999999999</v>
      </c>
      <c r="E18" s="51"/>
      <c r="F18" s="5">
        <f>'Results TDV'!F18</f>
        <v>2.9569043841721339</v>
      </c>
      <c r="G18" s="69">
        <f>'Results TDV'!G18</f>
        <v>0</v>
      </c>
      <c r="H18" s="5">
        <f>'Results TDV'!H18</f>
        <v>4.1927318893918639E-2</v>
      </c>
      <c r="I18" s="69">
        <f>'Results TDV'!I18</f>
        <v>0</v>
      </c>
      <c r="J18" s="5">
        <f>'Results TDV'!J18</f>
        <v>14.281146778910538</v>
      </c>
      <c r="K18" s="69">
        <f>'Results TDV'!K18</f>
        <v>0</v>
      </c>
      <c r="L18" s="29">
        <f>IF($D$16=0,"",(D18-D$16)/D$16)</f>
        <v>-4.1473801147935939E-3</v>
      </c>
      <c r="M18" s="104">
        <f>IF($E$16=0,"",(E18-E$16)/E$16)</f>
        <v>-1</v>
      </c>
      <c r="N18" s="29">
        <f>IF($J$16=0,"",(J18-J$16)/J$16)</f>
        <v>-8.4585373872251006E-4</v>
      </c>
      <c r="O18" s="104">
        <f>IF($K$16=0,"",(K18-K$16)/K$16)</f>
        <v>-1</v>
      </c>
      <c r="P18" s="5" t="str">
        <f t="shared" si="2"/>
        <v>No</v>
      </c>
      <c r="Q18" s="5" t="str">
        <f t="shared" si="1"/>
        <v>No</v>
      </c>
      <c r="R18" s="57"/>
      <c r="S18" s="25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T18" s="12"/>
      <c r="U18" s="76"/>
      <c r="V18" s="77"/>
    </row>
    <row r="19" spans="1:22" s="6" customFormat="1" ht="25.5" customHeight="1" x14ac:dyDescent="0.25">
      <c r="A19" s="60" t="s">
        <v>35</v>
      </c>
      <c r="B19" s="28" t="str">
        <f t="shared" si="0"/>
        <v>CBECC 2022.2.0</v>
      </c>
      <c r="C19" s="43" t="s">
        <v>44</v>
      </c>
      <c r="D19" s="5">
        <f>INDEX(Output!$C$5:$JM$192,MATCH($C19,Output!$C$5:$C$192,0),249)</f>
        <v>10.824</v>
      </c>
      <c r="E19" s="51">
        <v>14.79</v>
      </c>
      <c r="F19" s="5">
        <f>'Results TDV'!F19</f>
        <v>2.9285644087615252</v>
      </c>
      <c r="G19" s="69">
        <f>'Results TDV'!G19</f>
        <v>5.7</v>
      </c>
      <c r="H19" s="5">
        <f>'Results TDV'!H19</f>
        <v>4.2868575118985779E-2</v>
      </c>
      <c r="I19" s="69">
        <f>'Results TDV'!I19</f>
        <v>0.02</v>
      </c>
      <c r="J19" s="5">
        <f>'Results TDV'!J19</f>
        <v>14.278489708555972</v>
      </c>
      <c r="K19" s="69">
        <f>'Results TDV'!K19</f>
        <v>21.28</v>
      </c>
      <c r="L19" s="29">
        <f>IF($D$16=0,"",(D19-D$16)/D$16)</f>
        <v>2.0366598778004297E-3</v>
      </c>
      <c r="M19" s="104">
        <f>IF($E$16=0,"",(E19-E$16)/E$16)</f>
        <v>0</v>
      </c>
      <c r="N19" s="29">
        <f>IF($J$16=0,"",(J19-J$16)/J$16)</f>
        <v>-1.0317507750580563E-3</v>
      </c>
      <c r="O19" s="104">
        <f>IF($K$16=0,"",(K19-K$16)/K$16)</f>
        <v>-9.3896713615021466E-4</v>
      </c>
      <c r="P19" s="5" t="str">
        <f t="shared" si="2"/>
        <v>Yes</v>
      </c>
      <c r="Q19" s="5" t="str">
        <f t="shared" si="1"/>
        <v>Yes</v>
      </c>
      <c r="R19" s="58"/>
      <c r="S19" s="25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T19" s="11"/>
      <c r="U19" s="76"/>
      <c r="V19" s="77"/>
    </row>
    <row r="20" spans="1:22" s="6" customFormat="1" ht="25.5" customHeight="1" x14ac:dyDescent="0.25">
      <c r="A20" s="60" t="s">
        <v>35</v>
      </c>
      <c r="B20" s="28" t="str">
        <f t="shared" si="0"/>
        <v>CBECC 2022.2.0</v>
      </c>
      <c r="C20" s="43" t="s">
        <v>45</v>
      </c>
      <c r="D20" s="5">
        <f>INDEX(Output!$C$5:$JM$192,MATCH($C20,Output!$C$5:$C$192,0),249)</f>
        <v>10.7818</v>
      </c>
      <c r="E20" s="51">
        <v>14.79</v>
      </c>
      <c r="F20" s="5">
        <f>'Results TDV'!F20</f>
        <v>2.9357045582634194</v>
      </c>
      <c r="G20" s="69">
        <f>'Results TDV'!G20</f>
        <v>5.7</v>
      </c>
      <c r="H20" s="5">
        <f>'Results TDV'!H20</f>
        <v>4.2625489130325774E-2</v>
      </c>
      <c r="I20" s="69">
        <f>'Results TDV'!I20</f>
        <v>0.02</v>
      </c>
      <c r="J20" s="5">
        <f>'Results TDV'!J20</f>
        <v>14.278614659527564</v>
      </c>
      <c r="K20" s="69">
        <f>'Results TDV'!K20</f>
        <v>21.28</v>
      </c>
      <c r="L20" s="29">
        <f>IF($D$16=0,"",(D20-D$16)/D$16)</f>
        <v>-1.8700240696166552E-3</v>
      </c>
      <c r="M20" s="104">
        <f>IF($E$16=0,"",(E20-E$16)/E$16)</f>
        <v>0</v>
      </c>
      <c r="N20" s="29">
        <f>IF($J$16=0,"",(J20-J$16)/J$16)</f>
        <v>-1.0230088103349935E-3</v>
      </c>
      <c r="O20" s="104">
        <f>IF($K$16=0,"",(K20-K$16)/K$16)</f>
        <v>-9.3896713615021466E-4</v>
      </c>
      <c r="P20" s="5" t="str">
        <f t="shared" si="2"/>
        <v>No</v>
      </c>
      <c r="Q20" s="5" t="str">
        <f t="shared" si="1"/>
        <v>Yes</v>
      </c>
      <c r="R20" s="58"/>
      <c r="S20" s="25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T20" s="11"/>
      <c r="U20" s="76"/>
      <c r="V20" s="77"/>
    </row>
    <row r="21" spans="1:22" s="3" customFormat="1" ht="26.25" customHeight="1" x14ac:dyDescent="0.25">
      <c r="A21" s="60"/>
      <c r="B21" s="28" t="str">
        <f t="shared" si="0"/>
        <v>CBECC 2022.2.0</v>
      </c>
      <c r="C21" s="41" t="s">
        <v>46</v>
      </c>
      <c r="D21" s="32">
        <f>INDEX(Output!$C$5:$JM$192,MATCH($C21,Output!$C$5:$C$192,0),249)</f>
        <v>21.9085</v>
      </c>
      <c r="E21" s="51">
        <v>19.628587996968601</v>
      </c>
      <c r="F21" s="32">
        <f>'Results TDV'!F21</f>
        <v>8.8197743770126742</v>
      </c>
      <c r="G21" s="69">
        <f>'Results TDV'!G21</f>
        <v>7.3279541393627703</v>
      </c>
      <c r="H21" s="32">
        <f>'Results TDV'!H21</f>
        <v>3.3943883304631751E-2</v>
      </c>
      <c r="I21" s="69">
        <f>'Results TDV'!I21</f>
        <v>4.3839937304075698E-2</v>
      </c>
      <c r="J21" s="32">
        <f>'Results TDV'!J21</f>
        <v>33.487864949020278</v>
      </c>
      <c r="K21" s="69">
        <f>'Results TDV'!K21</f>
        <v>29.388008590157298</v>
      </c>
      <c r="L21" s="34"/>
      <c r="M21" s="32"/>
      <c r="N21" s="34"/>
      <c r="O21" s="71"/>
      <c r="P21" s="32"/>
      <c r="Q21" s="32"/>
      <c r="R21" s="56"/>
      <c r="S21" s="2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  <c r="U21" s="75"/>
      <c r="V21" s="75"/>
    </row>
    <row r="22" spans="1:22" s="6" customFormat="1" ht="25.5" customHeight="1" x14ac:dyDescent="0.25">
      <c r="A22" s="60" t="s">
        <v>35</v>
      </c>
      <c r="B22" s="28" t="str">
        <f t="shared" si="0"/>
        <v>CBECC 2022.2.0</v>
      </c>
      <c r="C22" s="43" t="s">
        <v>47</v>
      </c>
      <c r="D22" s="5">
        <f>INDEX(Output!$C$5:$JM$192,MATCH($C22,Output!$C$5:$C$192,0),249)</f>
        <v>20.2563</v>
      </c>
      <c r="E22" s="51"/>
      <c r="F22" s="5">
        <f>'Results TDV'!F22</f>
        <v>9.0623740488781959</v>
      </c>
      <c r="G22" s="69">
        <f>'Results TDV'!G22</f>
        <v>7.63</v>
      </c>
      <c r="H22" s="5">
        <f>'Results TDV'!H22</f>
        <v>8.9432522767891685E-3</v>
      </c>
      <c r="I22" s="69">
        <f>'Results TDV'!I22</f>
        <v>0.01</v>
      </c>
      <c r="J22" s="5">
        <f>'Results TDV'!J22</f>
        <v>31.816158511236779</v>
      </c>
      <c r="K22" s="69">
        <f>'Results TDV'!K22</f>
        <v>27.33</v>
      </c>
      <c r="L22" s="29">
        <f>IF($D$21=0,"",(D22-D$21)/D$21)</f>
        <v>-7.5413652235433767E-2</v>
      </c>
      <c r="M22" s="104">
        <f>IF($E$21=0,"",(E22-E$21)/E$21)</f>
        <v>-1</v>
      </c>
      <c r="N22" s="29">
        <f>IF($J$21=0,"",(J22-J$21)/J$21)</f>
        <v>-4.9919767662954764E-2</v>
      </c>
      <c r="O22" s="104">
        <f>IF($K$21=0,"",(K22-K$21)/K$21)</f>
        <v>-7.0028854927127418E-2</v>
      </c>
      <c r="P22" s="5" t="str">
        <f t="shared" si="2"/>
        <v>No</v>
      </c>
      <c r="Q22" s="5" t="str">
        <f>IF(AND(L22&lt;0,M22&lt;0), "No", "Yes")</f>
        <v>No</v>
      </c>
      <c r="R22" s="58"/>
      <c r="S22" s="25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T22" s="11"/>
      <c r="U22" s="76"/>
      <c r="V22" s="77"/>
    </row>
    <row r="23" spans="1:22" s="6" customFormat="1" ht="25.5" customHeight="1" x14ac:dyDescent="0.25">
      <c r="A23" s="60" t="s">
        <v>35</v>
      </c>
      <c r="B23" s="28" t="str">
        <f t="shared" si="0"/>
        <v>CBECC 2022.2.0</v>
      </c>
      <c r="C23" s="43" t="s">
        <v>48</v>
      </c>
      <c r="D23" s="5">
        <f>INDEX(Output!$C$5:$JM$192,MATCH($C23,Output!$C$5:$C$192,0),249)</f>
        <v>20.055800000000001</v>
      </c>
      <c r="E23" s="51"/>
      <c r="F23" s="5">
        <f>'Results TDV'!F23</f>
        <v>8.9886862814547026</v>
      </c>
      <c r="G23" s="69">
        <f>'Results TDV'!G23</f>
        <v>7.54</v>
      </c>
      <c r="H23" s="5">
        <f>'Results TDV'!H23</f>
        <v>8.9432522767891685E-3</v>
      </c>
      <c r="I23" s="69">
        <f>'Results TDV'!I23</f>
        <v>0.01</v>
      </c>
      <c r="J23" s="5">
        <f>'Results TDV'!J23</f>
        <v>31.564737916798126</v>
      </c>
      <c r="K23" s="69">
        <f>'Results TDV'!K23</f>
        <v>27.04</v>
      </c>
      <c r="L23" s="29">
        <f>IF($D$21=0,"",(D23-D$21)/D$21)</f>
        <v>-8.4565351347650392E-2</v>
      </c>
      <c r="M23" s="104">
        <f>IF($E$21=0,"",(E23-E$21)/E$21)</f>
        <v>-1</v>
      </c>
      <c r="N23" s="29">
        <f>IF($J$21=0,"",(J23-J$21)/J$21)</f>
        <v>-5.7427579666538706E-2</v>
      </c>
      <c r="O23" s="104">
        <f>IF($K$21=0,"",(K23-K$21)/K$21)</f>
        <v>-7.9896825365149096E-2</v>
      </c>
      <c r="P23" s="5" t="str">
        <f t="shared" si="2"/>
        <v>No</v>
      </c>
      <c r="Q23" s="5" t="str">
        <f>IF(AND(L23&lt;0,M23&lt;0), "No", "Yes")</f>
        <v>No</v>
      </c>
      <c r="R23" s="58"/>
      <c r="S23" s="25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T23" s="11"/>
      <c r="U23" s="76"/>
      <c r="V23" s="77"/>
    </row>
    <row r="24" spans="1:22" s="4" customFormat="1" ht="25.5" customHeight="1" x14ac:dyDescent="0.25">
      <c r="A24" s="60"/>
      <c r="B24" s="28" t="str">
        <f t="shared" si="0"/>
        <v>CBECC 2022.2.0</v>
      </c>
      <c r="C24" s="43" t="s">
        <v>49</v>
      </c>
      <c r="D24" s="5">
        <f>INDEX(Output!$C$5:$JM$192,MATCH($C24,Output!$C$5:$C$192,0),249)</f>
        <v>20.026599999999998</v>
      </c>
      <c r="E24" s="51"/>
      <c r="F24" s="5">
        <f>'Results TDV'!F24</f>
        <v>8.9775313376568917</v>
      </c>
      <c r="G24" s="69">
        <f>'Results TDV'!G24</f>
        <v>7.54</v>
      </c>
      <c r="H24" s="5">
        <f>'Results TDV'!H24</f>
        <v>8.9432522767891685E-3</v>
      </c>
      <c r="I24" s="69">
        <f>'Results TDV'!I24</f>
        <v>0.01</v>
      </c>
      <c r="J24" s="5">
        <f>'Results TDV'!J24</f>
        <v>31.526749293075877</v>
      </c>
      <c r="K24" s="69">
        <f>'Results TDV'!K24</f>
        <v>27.04</v>
      </c>
      <c r="L24" s="29">
        <f>IF($D$21=0,"",(D24-D$21)/D$21)</f>
        <v>-8.5898167377958398E-2</v>
      </c>
      <c r="M24" s="104">
        <f>IF($E$21=0,"",(E24-E$21)/E$21)</f>
        <v>-1</v>
      </c>
      <c r="N24" s="29">
        <f>IF($J$21=0,"",(J24-J$21)/J$21)</f>
        <v>-5.8561979359683693E-2</v>
      </c>
      <c r="O24" s="104">
        <f>IF($K$21=0,"",(K24-K$21)/K$21)</f>
        <v>-7.9896825365149096E-2</v>
      </c>
      <c r="P24" s="5" t="str">
        <f t="shared" si="2"/>
        <v>No</v>
      </c>
      <c r="Q24" s="5" t="str">
        <f>IF(AND(L24&lt;0,M24&lt;0), "No", "Yes")</f>
        <v>No</v>
      </c>
      <c r="R24" s="57"/>
      <c r="S24" s="25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T24" s="12"/>
      <c r="U24" s="76"/>
      <c r="V24" s="77"/>
    </row>
    <row r="25" spans="1:22" s="6" customFormat="1" ht="25.5" customHeight="1" x14ac:dyDescent="0.25">
      <c r="A25" s="60"/>
      <c r="B25" s="28" t="str">
        <f t="shared" si="0"/>
        <v>CBECC 2022.2.0</v>
      </c>
      <c r="C25" s="43" t="s">
        <v>50</v>
      </c>
      <c r="D25" s="5">
        <f>INDEX(Output!$C$5:$JM$192,MATCH($C25,Output!$C$5:$C$192,0),249)</f>
        <v>20.236999999999998</v>
      </c>
      <c r="E25" s="51"/>
      <c r="F25" s="5">
        <f>'Results TDV'!F25</f>
        <v>8.911415904344322</v>
      </c>
      <c r="G25" s="69">
        <f>'Results TDV'!G25</f>
        <v>0</v>
      </c>
      <c r="H25" s="5">
        <f>'Results TDV'!H25</f>
        <v>1.2524355639149783E-2</v>
      </c>
      <c r="I25" s="69">
        <f>'Results TDV'!I25</f>
        <v>0</v>
      </c>
      <c r="J25" s="5">
        <f>'Results TDV'!J25</f>
        <v>31.659213190751654</v>
      </c>
      <c r="K25" s="69">
        <f>'Results TDV'!K25</f>
        <v>0</v>
      </c>
      <c r="L25" s="29">
        <f>IF($D$21=0,"",(D25-D$21)/D$21)</f>
        <v>-7.6294588858205795E-2</v>
      </c>
      <c r="M25" s="104">
        <f>IF($E$21=0,"",(E25-E$21)/E$21)</f>
        <v>-1</v>
      </c>
      <c r="N25" s="29">
        <f>IF($J$21=0,"",(J25-J$21)/J$21)</f>
        <v>-5.4606400290148176E-2</v>
      </c>
      <c r="O25" s="104">
        <f>IF($K$21=0,"",(K25-K$21)/K$21)</f>
        <v>-1</v>
      </c>
      <c r="P25" s="5" t="str">
        <f t="shared" si="2"/>
        <v>No</v>
      </c>
      <c r="Q25" s="5" t="str">
        <f>IF(AND(L25&lt;0,M25&lt;0), "No", "Yes")</f>
        <v>No</v>
      </c>
      <c r="R25" s="58"/>
      <c r="S25" s="25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T25" s="11"/>
      <c r="U25" s="76"/>
      <c r="V25" s="77"/>
    </row>
    <row r="26" spans="1:22" s="3" customFormat="1" ht="26.25" customHeight="1" x14ac:dyDescent="0.25">
      <c r="A26" s="60"/>
      <c r="B26" s="28" t="str">
        <f t="shared" si="0"/>
        <v>CBECC 2022.2.0</v>
      </c>
      <c r="C26" s="41" t="s">
        <v>46</v>
      </c>
      <c r="D26" s="32">
        <f>INDEX(Output!$C$5:$JM$192,MATCH($C26,Output!$C$5:$C$192,0),249)</f>
        <v>21.9085</v>
      </c>
      <c r="E26" s="51">
        <v>19.628587996968601</v>
      </c>
      <c r="F26" s="32">
        <f>'Results TDV'!F26</f>
        <v>8.8197743770126742</v>
      </c>
      <c r="G26" s="69">
        <f>'Results TDV'!G26</f>
        <v>7.3279541393627703</v>
      </c>
      <c r="H26" s="32">
        <f>'Results TDV'!H26</f>
        <v>3.3943883304631751E-2</v>
      </c>
      <c r="I26" s="69">
        <f>'Results TDV'!I26</f>
        <v>4.3839937304075698E-2</v>
      </c>
      <c r="J26" s="32">
        <f>'Results TDV'!J26</f>
        <v>33.487864949020278</v>
      </c>
      <c r="K26" s="69">
        <f>'Results TDV'!K26</f>
        <v>29.388008590157298</v>
      </c>
      <c r="L26" s="34"/>
      <c r="M26" s="32"/>
      <c r="N26" s="34"/>
      <c r="O26" s="71"/>
      <c r="P26" s="32"/>
      <c r="Q26" s="32"/>
      <c r="R26" s="56"/>
      <c r="S26" s="2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  <c r="U26" s="75"/>
      <c r="V26" s="75"/>
    </row>
    <row r="27" spans="1:22" s="4" customFormat="1" ht="25.5" customHeight="1" x14ac:dyDescent="0.25">
      <c r="A27" s="60"/>
      <c r="B27" s="28" t="str">
        <f t="shared" si="0"/>
        <v>CBECC 2022.2.0</v>
      </c>
      <c r="C27" s="43" t="s">
        <v>51</v>
      </c>
      <c r="D27" s="5">
        <f>INDEX(Output!$C$5:$JM$192,MATCH($C27,Output!$C$5:$C$192,0),249)</f>
        <v>21.875699999999998</v>
      </c>
      <c r="E27" s="51">
        <v>19.62</v>
      </c>
      <c r="F27" s="5">
        <f>'Results TDV'!F27</f>
        <v>8.8197743770126742</v>
      </c>
      <c r="G27" s="69">
        <f>'Results TDV'!G27</f>
        <v>7.3279541393627703</v>
      </c>
      <c r="H27" s="5">
        <f>'Results TDV'!H27</f>
        <v>3.3587535775207532E-2</v>
      </c>
      <c r="I27" s="69">
        <f>'Results TDV'!I27</f>
        <v>4.4353973456011997E-2</v>
      </c>
      <c r="J27" s="5">
        <f>'Results TDV'!J27</f>
        <v>33.452238748418566</v>
      </c>
      <c r="K27" s="69">
        <f>'Results TDV'!K27</f>
        <v>29.38</v>
      </c>
      <c r="L27" s="29">
        <f>IF($D$26=0,"",(D27-D$26)/D$26)</f>
        <v>-1.4971358148664544E-3</v>
      </c>
      <c r="M27" s="104">
        <f>IF($E$26=0,"",(E27-E$26)/E$26)</f>
        <v>-4.3752494932018426E-4</v>
      </c>
      <c r="N27" s="29">
        <f>IF($J$26=0,"",(J27-J$26)/J$26)</f>
        <v>-1.0638540455160945E-3</v>
      </c>
      <c r="O27" s="104">
        <f>IF($K$26=0,"",(K27-K$26)/K$26)</f>
        <v>-2.7251217559469214E-4</v>
      </c>
      <c r="P27" s="5" t="str">
        <f t="shared" si="2"/>
        <v>No</v>
      </c>
      <c r="Q27" s="5" t="str">
        <f>IF(AND(L27&lt;0,M27&lt;0), "No", "Yes")</f>
        <v>No</v>
      </c>
      <c r="R27" s="57"/>
      <c r="S27" s="25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T27" s="12"/>
      <c r="U27" s="76"/>
      <c r="V27" s="77"/>
    </row>
    <row r="28" spans="1:22" s="6" customFormat="1" ht="25.5" customHeight="1" x14ac:dyDescent="0.25">
      <c r="A28" s="60"/>
      <c r="B28" s="28" t="str">
        <f t="shared" si="0"/>
        <v>CBECC 2022.2.0</v>
      </c>
      <c r="C28" s="43" t="s">
        <v>52</v>
      </c>
      <c r="D28" s="5">
        <f>INDEX(Output!$C$5:$JM$192,MATCH($C28,Output!$C$5:$C$192,0),249)</f>
        <v>21.2988</v>
      </c>
      <c r="E28" s="51">
        <v>18.618270566324099</v>
      </c>
      <c r="F28" s="5">
        <f>'Results TDV'!F28</f>
        <v>8.8197743770126742</v>
      </c>
      <c r="G28" s="69">
        <f>'Results TDV'!G28</f>
        <v>7.3279541393627703</v>
      </c>
      <c r="H28" s="5">
        <f>'Results TDV'!H28</f>
        <v>2.7304574748301315E-2</v>
      </c>
      <c r="I28" s="69">
        <f>'Results TDV'!I28</f>
        <v>3.2837075275820998E-2</v>
      </c>
      <c r="J28" s="5">
        <f>'Results TDV'!J28</f>
        <v>32.824093436792587</v>
      </c>
      <c r="K28" s="69">
        <f>'Results TDV'!K28</f>
        <v>28.287722387332</v>
      </c>
      <c r="L28" s="29">
        <f>IF($D$26=0,"",(D28-D$26)/D$26)</f>
        <v>-2.7829381290366759E-2</v>
      </c>
      <c r="M28" s="104">
        <f>IF($E$26=0,"",(E28-E$26)/E$26)</f>
        <v>-5.1471732495507738E-2</v>
      </c>
      <c r="N28" s="29">
        <f>IF($J$26=0,"",(J28-J$26)/J$26)</f>
        <v>-1.9821255049797062E-2</v>
      </c>
      <c r="O28" s="104">
        <f>IF($K$26=0,"",(K28-K$26)/K$26)</f>
        <v>-3.7439971458079979E-2</v>
      </c>
      <c r="P28" s="5" t="str">
        <f t="shared" si="2"/>
        <v>No</v>
      </c>
      <c r="Q28" s="5" t="str">
        <f>IF(AND(L28&lt;0,M28&lt;0), "No", "Yes")</f>
        <v>No</v>
      </c>
      <c r="R28" s="58"/>
      <c r="S28" s="25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T28" s="11"/>
      <c r="U28" s="76"/>
      <c r="V28" s="77"/>
    </row>
    <row r="29" spans="1:22" s="6" customFormat="1" ht="25.5" customHeight="1" x14ac:dyDescent="0.25">
      <c r="A29" s="60"/>
      <c r="B29" s="28" t="str">
        <f t="shared" si="0"/>
        <v>CBECC 2022.2.0</v>
      </c>
      <c r="C29" s="43" t="s">
        <v>53</v>
      </c>
      <c r="D29" s="5">
        <f>INDEX(Output!$C$5:$JM$192,MATCH($C29,Output!$C$5:$C$192,0),249)</f>
        <v>20.738</v>
      </c>
      <c r="E29" s="51">
        <v>18.117349181264402</v>
      </c>
      <c r="F29" s="5">
        <f>'Results TDV'!F29</f>
        <v>9.299436960318527</v>
      </c>
      <c r="G29" s="69">
        <f>'Results TDV'!G29</f>
        <v>7.8858745934777197</v>
      </c>
      <c r="H29" s="5">
        <f>'Results TDV'!H29</f>
        <v>8.9432522767891685E-3</v>
      </c>
      <c r="I29" s="69">
        <f>'Results TDV'!I29</f>
        <v>1.30794398078411E-2</v>
      </c>
      <c r="J29" s="5">
        <f>'Results TDV'!J29</f>
        <v>32.625134081167282</v>
      </c>
      <c r="K29" s="69">
        <f>'Results TDV'!K29</f>
        <v>28.215662256238101</v>
      </c>
      <c r="L29" s="29">
        <f>IF($D$26=0,"",(D29-D$26)/D$26)</f>
        <v>-5.3426752173813839E-2</v>
      </c>
      <c r="M29" s="104">
        <f>IF($E$26=0,"",(E29-E$26)/E$26)</f>
        <v>-7.6991723293473396E-2</v>
      </c>
      <c r="N29" s="29">
        <f>IF($J$26=0,"",(J29-J$26)/J$26)</f>
        <v>-2.5762492448125923E-2</v>
      </c>
      <c r="O29" s="104">
        <f>IF($K$26=0,"",(K29-K$26)/K$26)</f>
        <v>-3.9891996435302605E-2</v>
      </c>
      <c r="P29" s="5" t="str">
        <f t="shared" si="2"/>
        <v>No</v>
      </c>
      <c r="Q29" s="5" t="str">
        <f>IF(AND(L29&lt;0,M29&lt;0), "No", "Yes")</f>
        <v>No</v>
      </c>
      <c r="R29" s="58"/>
      <c r="S29" s="25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T29" s="11"/>
      <c r="U29" s="76"/>
      <c r="V29" s="77"/>
    </row>
    <row r="30" spans="1:22" s="6" customFormat="1" ht="25.5" customHeight="1" x14ac:dyDescent="0.25">
      <c r="A30" s="60"/>
      <c r="B30" s="28" t="str">
        <f t="shared" si="0"/>
        <v>CBECC 2022.2.0</v>
      </c>
      <c r="C30" s="43" t="s">
        <v>54</v>
      </c>
      <c r="D30" s="5">
        <f>INDEX(Output!$C$5:$JM$192,MATCH($C30,Output!$C$5:$C$192,0),249)</f>
        <v>20.780100000000001</v>
      </c>
      <c r="E30" s="51">
        <v>18.0462725498267</v>
      </c>
      <c r="F30" s="5">
        <f>'Results TDV'!F30</f>
        <v>9.3198334086495596</v>
      </c>
      <c r="G30" s="69">
        <f>'Results TDV'!G30</f>
        <v>7.8629479215933999</v>
      </c>
      <c r="H30" s="5">
        <f>'Results TDV'!H30</f>
        <v>8.9432522767891685E-3</v>
      </c>
      <c r="I30" s="69">
        <f>'Results TDV'!I30</f>
        <v>1.30794398078411E-2</v>
      </c>
      <c r="J30" s="5">
        <f>'Results TDV'!J30</f>
        <v>32.694687977015931</v>
      </c>
      <c r="K30" s="69">
        <f>'Results TDV'!K30</f>
        <v>28.137433212555202</v>
      </c>
      <c r="L30" s="29">
        <f>IF($D$26=0,"",(D30-D$26)/D$26)</f>
        <v>-5.1505123582171262E-2</v>
      </c>
      <c r="M30" s="104">
        <f>IF($E$26=0,"",(E30-E$26)/E$26)</f>
        <v>-8.0612800441186655E-2</v>
      </c>
      <c r="N30" s="29">
        <f>IF($J$26=0,"",(J30-J$26)/J$26)</f>
        <v>-2.3685504382313614E-2</v>
      </c>
      <c r="O30" s="104">
        <f>IF($K$26=0,"",(K30-K$26)/K$26)</f>
        <v>-4.2553933988604534E-2</v>
      </c>
      <c r="P30" s="5" t="str">
        <f t="shared" si="2"/>
        <v>No</v>
      </c>
      <c r="Q30" s="5" t="str">
        <f>IF(AND(L30&lt;0,M30&lt;0), "No", "Yes")</f>
        <v>No</v>
      </c>
      <c r="R30" s="58"/>
      <c r="S30" s="2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T30" s="11"/>
      <c r="U30" s="76"/>
      <c r="V30" s="77"/>
    </row>
    <row r="31" spans="1:22" s="3" customFormat="1" ht="26.25" customHeight="1" x14ac:dyDescent="0.25">
      <c r="A31" s="60" t="s">
        <v>35</v>
      </c>
      <c r="B31" s="28" t="str">
        <f>B29</f>
        <v>CBECC 2022.2.0</v>
      </c>
      <c r="C31" s="41" t="s">
        <v>46</v>
      </c>
      <c r="D31" s="32">
        <f>INDEX(Output!$C$5:$JM$192,MATCH($C31,Output!$C$5:$C$192,0),249)</f>
        <v>21.9085</v>
      </c>
      <c r="E31" s="51">
        <v>19.628587996968601</v>
      </c>
      <c r="F31" s="32">
        <f>'Results TDV'!F31</f>
        <v>8.8197743770126742</v>
      </c>
      <c r="G31" s="69">
        <f>'Results TDV'!G31</f>
        <v>7.3279541393627703</v>
      </c>
      <c r="H31" s="32">
        <f>'Results TDV'!H31</f>
        <v>3.3943883304631751E-2</v>
      </c>
      <c r="I31" s="69">
        <f>'Results TDV'!I31</f>
        <v>4.3839937304075698E-2</v>
      </c>
      <c r="J31" s="32">
        <f>'Results TDV'!J31</f>
        <v>33.487864949020278</v>
      </c>
      <c r="K31" s="69">
        <f>'Results TDV'!K31</f>
        <v>29.388008590157298</v>
      </c>
      <c r="L31" s="34"/>
      <c r="M31" s="32"/>
      <c r="N31" s="34"/>
      <c r="O31" s="71"/>
      <c r="P31" s="32"/>
      <c r="Q31" s="32"/>
      <c r="R31" s="56"/>
      <c r="S31" s="2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  <c r="U31" s="75"/>
      <c r="V31" s="75"/>
    </row>
    <row r="32" spans="1:22" s="6" customFormat="1" ht="25.5" customHeight="1" x14ac:dyDescent="0.25">
      <c r="A32" s="60" t="s">
        <v>35</v>
      </c>
      <c r="B32" s="28" t="str">
        <f t="shared" si="0"/>
        <v>CBECC 2022.2.0</v>
      </c>
      <c r="C32" s="43" t="s">
        <v>55</v>
      </c>
      <c r="D32" s="5">
        <f>INDEX(Output!$C$5:$JM$192,MATCH($C32,Output!$C$5:$C$192,0),249)</f>
        <v>21.908999999999999</v>
      </c>
      <c r="E32" s="51">
        <v>19.628587996968601</v>
      </c>
      <c r="F32" s="5">
        <f>'Results TDV'!F32</f>
        <v>8.8200186458549616</v>
      </c>
      <c r="G32" s="69">
        <f>'Results TDV'!G32</f>
        <v>7.3279541393627703</v>
      </c>
      <c r="H32" s="5">
        <f>'Results TDV'!H32</f>
        <v>3.3950234294531229E-2</v>
      </c>
      <c r="I32" s="69">
        <f>'Results TDV'!I32</f>
        <v>4.3839937304075698E-2</v>
      </c>
      <c r="J32" s="5">
        <f>'Results TDV'!J32</f>
        <v>33.489301522631912</v>
      </c>
      <c r="K32" s="69">
        <f>'Results TDV'!K32</f>
        <v>29.388008590157298</v>
      </c>
      <c r="L32" s="63">
        <f>IF($D$31=0,"",(D32-D$31)/D$31)</f>
        <v>2.282219229973913E-5</v>
      </c>
      <c r="M32" s="105">
        <f>IF($E$31=0,"",(E32-E$31)/E$31)</f>
        <v>0</v>
      </c>
      <c r="N32" s="29">
        <f>IF($J$31=0,"",(J32-$J$31)/$J$31)</f>
        <v>4.2898333883679163E-5</v>
      </c>
      <c r="O32" s="104">
        <f>IF($K$31=0,"",(K32-$K$31)/$K$31)</f>
        <v>0</v>
      </c>
      <c r="P32" s="5" t="str">
        <f t="shared" si="2"/>
        <v>Yes</v>
      </c>
      <c r="Q32" s="5" t="str">
        <f>IF(AND(L32&lt;0,M32&lt;0), "No", "Yes")</f>
        <v>Yes</v>
      </c>
      <c r="R32" s="58"/>
      <c r="S32" s="25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T32" s="11"/>
      <c r="U32" s="76"/>
      <c r="V32" s="77"/>
    </row>
    <row r="33" spans="1:22" s="6" customFormat="1" ht="25.5" customHeight="1" x14ac:dyDescent="0.25">
      <c r="A33" s="60" t="s">
        <v>35</v>
      </c>
      <c r="B33" s="28" t="str">
        <f t="shared" si="0"/>
        <v>CBECC 2022.2.0</v>
      </c>
      <c r="C33" s="43" t="s">
        <v>56</v>
      </c>
      <c r="D33" s="5">
        <f>INDEX(Output!$C$5:$JM$192,MATCH($C33,Output!$C$5:$C$192,0),249)</f>
        <v>21.900400000000001</v>
      </c>
      <c r="E33" s="51">
        <v>19.566549733849801</v>
      </c>
      <c r="F33" s="5">
        <f>'Results TDV'!F33</f>
        <v>8.8173724000635101</v>
      </c>
      <c r="G33" s="69">
        <f>'Results TDV'!G33</f>
        <v>7.2998427828362997</v>
      </c>
      <c r="H33" s="5">
        <f>'Results TDV'!H33</f>
        <v>3.3910418473238314E-2</v>
      </c>
      <c r="I33" s="69">
        <f>'Results TDV'!I33</f>
        <v>4.2853212962586401E-2</v>
      </c>
      <c r="J33" s="5">
        <f>'Results TDV'!J33</f>
        <v>33.476291530733498</v>
      </c>
      <c r="K33" s="69">
        <f>'Results TDV'!K33</f>
        <v>29.193416235803099</v>
      </c>
      <c r="L33" s="29">
        <f>IF($D$31=0,"",(D33-D$31)/D$31)</f>
        <v>-3.697195152565847E-4</v>
      </c>
      <c r="M33" s="104">
        <f>IF($E$31=0,"",(E33-E$31)/E$31)</f>
        <v>-3.1606075347030489E-3</v>
      </c>
      <c r="N33" s="29">
        <f>IF($J$31=0,"",(J33-$J$31)/$J$31)</f>
        <v>-3.456003631285041E-4</v>
      </c>
      <c r="O33" s="104">
        <f>IF($K$31=0,"",(K33-$K$31)/$K$31)</f>
        <v>-6.6214882766630449E-3</v>
      </c>
      <c r="P33" s="5" t="str">
        <f t="shared" si="2"/>
        <v>No</v>
      </c>
      <c r="Q33" s="5" t="str">
        <f>IF(AND(L33&lt;0,M33&lt;0), "No", "Yes")</f>
        <v>No</v>
      </c>
      <c r="R33" s="58"/>
      <c r="S33" s="25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T33" s="11"/>
      <c r="U33" s="76"/>
      <c r="V33" s="77"/>
    </row>
    <row r="34" spans="1:22" s="6" customFormat="1" ht="25.5" customHeight="1" x14ac:dyDescent="0.25">
      <c r="A34" s="60" t="s">
        <v>35</v>
      </c>
      <c r="B34" s="28" t="str">
        <f t="shared" si="0"/>
        <v>CBECC 2022.2.0</v>
      </c>
      <c r="C34" s="43" t="s">
        <v>57</v>
      </c>
      <c r="D34" s="5">
        <f>INDEX(Output!$C$5:$JM$192,MATCH($C34,Output!$C$5:$C$192,0),249)</f>
        <v>21.730599999999999</v>
      </c>
      <c r="E34" s="51">
        <v>19.073152196402599</v>
      </c>
      <c r="F34" s="5">
        <f>'Results TDV'!F34</f>
        <v>8.7678672480265121</v>
      </c>
      <c r="G34" s="69">
        <f>'Results TDV'!G34</f>
        <v>7.2331396787760198</v>
      </c>
      <c r="H34" s="5">
        <f>'Results TDV'!H34</f>
        <v>3.3032312696687306E-2</v>
      </c>
      <c r="I34" s="69">
        <f>'Results TDV'!I34</f>
        <v>4.0267652566869198E-2</v>
      </c>
      <c r="J34" s="5">
        <f>'Results TDV'!J34</f>
        <v>33.219643074432796</v>
      </c>
      <c r="K34" s="69">
        <f>'Results TDV'!K34</f>
        <v>28.707259780972699</v>
      </c>
      <c r="L34" s="29">
        <f>IF($D$31=0,"",(D34-D$31)/D$31)</f>
        <v>-8.1201360202661551E-3</v>
      </c>
      <c r="M34" s="104">
        <f>IF($E$31=0,"",(E34-E$31)/E$31)</f>
        <v>-2.829728764248261E-2</v>
      </c>
      <c r="N34" s="29">
        <f>IF($J$31=0,"",(J34-$J$31)/$J$31)</f>
        <v>-8.0095244947925269E-3</v>
      </c>
      <c r="O34" s="104">
        <f>IF($K$31=0,"",(K34-$K$31)/$K$31)</f>
        <v>-2.3164169395696915E-2</v>
      </c>
      <c r="P34" s="5" t="str">
        <f t="shared" si="2"/>
        <v>No</v>
      </c>
      <c r="Q34" s="5" t="str">
        <f>IF(AND(L34&lt;0,M34&lt;0), "No", "Yes")</f>
        <v>No</v>
      </c>
      <c r="R34" s="58"/>
      <c r="S34" s="25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T34" s="11"/>
      <c r="U34" s="76"/>
      <c r="V34" s="77"/>
    </row>
    <row r="35" spans="1:22" s="6" customFormat="1" ht="25.5" customHeight="1" x14ac:dyDescent="0.25">
      <c r="A35" s="60" t="s">
        <v>35</v>
      </c>
      <c r="B35" s="28" t="str">
        <f t="shared" si="0"/>
        <v>CBECC 2022.2.0</v>
      </c>
      <c r="C35" s="43" t="s">
        <v>58</v>
      </c>
      <c r="D35" s="5">
        <f>INDEX(Output!$C$5:$JM$192,MATCH($C35,Output!$C$5:$C$192,0),249)</f>
        <v>21.5808</v>
      </c>
      <c r="E35" s="51">
        <v>18.930383007737401</v>
      </c>
      <c r="F35" s="5">
        <f>'Results TDV'!F35</f>
        <v>8.7238174334672749</v>
      </c>
      <c r="G35" s="69">
        <f>'Results TDV'!G35</f>
        <v>7.2004898663627896</v>
      </c>
      <c r="H35" s="5">
        <f>'Results TDV'!H35</f>
        <v>3.2268199046537285E-2</v>
      </c>
      <c r="I35" s="69">
        <f>'Results TDV'!I35</f>
        <v>3.9309447135936398E-2</v>
      </c>
      <c r="J35" s="5">
        <f>'Results TDV'!J35</f>
        <v>32.992997338570461</v>
      </c>
      <c r="K35" s="69">
        <f>'Results TDV'!K35</f>
        <v>28.500033464968901</v>
      </c>
      <c r="L35" s="29">
        <f>IF($D$31=0,"",(D35-D$31)/D$31)</f>
        <v>-1.4957664833283891E-2</v>
      </c>
      <c r="M35" s="104">
        <f>IF($E$31=0,"",(E35-E$31)/E$31)</f>
        <v>-3.557082095457044E-2</v>
      </c>
      <c r="N35" s="29">
        <f>IF($J$31=0,"",(J35-$J$31)/$J$31)</f>
        <v>-1.4777520489979582E-2</v>
      </c>
      <c r="O35" s="104">
        <f>IF($K$31=0,"",(K35-$K$31)/$K$31)</f>
        <v>-3.0215559603647323E-2</v>
      </c>
      <c r="P35" s="5" t="str">
        <f t="shared" si="2"/>
        <v>No</v>
      </c>
      <c r="Q35" s="5" t="str">
        <f>IF(AND(L35&lt;0,M35&lt;0), "No", "Yes")</f>
        <v>No</v>
      </c>
      <c r="R35" s="58"/>
      <c r="S35" s="2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T35" s="11"/>
      <c r="U35" s="76"/>
      <c r="V35" s="77"/>
    </row>
    <row r="36" spans="1:22" s="3" customFormat="1" ht="26.25" customHeight="1" x14ac:dyDescent="0.25">
      <c r="A36" s="60"/>
      <c r="B36" s="28" t="str">
        <f t="shared" si="0"/>
        <v>CBECC 2022.2.0</v>
      </c>
      <c r="C36" s="41" t="s">
        <v>46</v>
      </c>
      <c r="D36" s="32">
        <f>INDEX(Output!$C$5:$JM$192,MATCH($C36,Output!$C$5:$C$192,0),249)</f>
        <v>21.9085</v>
      </c>
      <c r="E36" s="51">
        <v>19.628587996968601</v>
      </c>
      <c r="F36" s="32">
        <f>'Results TDV'!F36</f>
        <v>8.8197743770126742</v>
      </c>
      <c r="G36" s="69">
        <f>'Results TDV'!G36</f>
        <v>7.3279541393627703</v>
      </c>
      <c r="H36" s="32">
        <f>'Results TDV'!H36</f>
        <v>3.3943883304631751E-2</v>
      </c>
      <c r="I36" s="69">
        <f>'Results TDV'!I36</f>
        <v>4.3839937304075698E-2</v>
      </c>
      <c r="J36" s="32">
        <f>'Results TDV'!J36</f>
        <v>33.487864949020278</v>
      </c>
      <c r="K36" s="69">
        <f>'Results TDV'!K36</f>
        <v>29.388008590157298</v>
      </c>
      <c r="L36" s="34"/>
      <c r="M36" s="32"/>
      <c r="N36" s="34"/>
      <c r="O36" s="71"/>
      <c r="P36" s="32"/>
      <c r="Q36" s="32"/>
      <c r="R36" s="56"/>
      <c r="S36" s="2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  <c r="U36" s="75"/>
      <c r="V36" s="75"/>
    </row>
    <row r="37" spans="1:22" s="2" customFormat="1" ht="25.5" customHeight="1" x14ac:dyDescent="0.3">
      <c r="A37" s="59" t="s">
        <v>35</v>
      </c>
      <c r="B37" s="28" t="str">
        <f t="shared" si="0"/>
        <v>CBECC 2022.2.0</v>
      </c>
      <c r="C37" s="43" t="s">
        <v>59</v>
      </c>
      <c r="D37" s="5">
        <f>INDEX(Output!$C$5:$JM$192,MATCH($C37,Output!$C$5:$C$192,0),249)</f>
        <v>20.7258</v>
      </c>
      <c r="E37" s="51">
        <v>18.910464493027298</v>
      </c>
      <c r="F37" s="5">
        <f>'Results TDV'!F37</f>
        <v>8.34406080665714</v>
      </c>
      <c r="G37" s="69">
        <f>'Results TDV'!G37</f>
        <v>7.0557259510280597</v>
      </c>
      <c r="H37" s="5">
        <f>'Results TDV'!H37</f>
        <v>3.2684026039058588E-2</v>
      </c>
      <c r="I37" s="69">
        <f>'Results TDV'!I37</f>
        <v>4.22398892643411E-2</v>
      </c>
      <c r="J37" s="5">
        <f>'Results TDV'!J37</f>
        <v>31.738795050243237</v>
      </c>
      <c r="K37" s="69">
        <f>'Results TDV'!K37</f>
        <v>28.299122745594101</v>
      </c>
      <c r="L37" s="29">
        <f>IF($D$36=0,"",(D37-$D$36)/$D$36)</f>
        <v>-5.398361366592877E-2</v>
      </c>
      <c r="M37" s="104">
        <f>IF($E$36=0,"",(E37-$E$36)/$E$36)</f>
        <v>-3.6585591589787747E-2</v>
      </c>
      <c r="N37" s="29">
        <f>IF($J$36=0,"",(J37-$J$36)/$J$36)</f>
        <v>-5.2229961552929985E-2</v>
      </c>
      <c r="O37" s="104">
        <f>IF($K$36=0,"",(K37-$K$36)/$K$36)</f>
        <v>-3.7052045946654913E-2</v>
      </c>
      <c r="P37" s="5" t="str">
        <f t="shared" si="2"/>
        <v>No</v>
      </c>
      <c r="Q37" s="5" t="str">
        <f t="shared" ref="Q37:Q86" si="3">IF(AND(L37&lt;0,M37&lt;0), "No", "Yes")</f>
        <v>No</v>
      </c>
      <c r="R37" s="57"/>
      <c r="S37" s="2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T37" s="12"/>
      <c r="U37" s="76"/>
      <c r="V37" s="77"/>
    </row>
    <row r="38" spans="1:22" ht="25.5" customHeight="1" x14ac:dyDescent="0.3">
      <c r="B38" s="28" t="str">
        <f t="shared" si="0"/>
        <v>CBECC 2022.2.0</v>
      </c>
      <c r="C38" s="43" t="s">
        <v>60</v>
      </c>
      <c r="D38" s="5">
        <f>INDEX(Output!$C$5:$JM$192,MATCH($C38,Output!$C$5:$C$192,0),249)</f>
        <v>20.660699999999999</v>
      </c>
      <c r="E38" s="51">
        <v>18.34</v>
      </c>
      <c r="F38" s="5">
        <f>'Results TDV'!F38</f>
        <v>8.311003090000856</v>
      </c>
      <c r="G38" s="69">
        <f>'Results TDV'!G38</f>
        <v>6.77</v>
      </c>
      <c r="H38" s="5">
        <f>'Results TDV'!H38</f>
        <v>3.2683781770216302E-2</v>
      </c>
      <c r="I38" s="69">
        <f>'Results TDV'!I38</f>
        <v>0.04</v>
      </c>
      <c r="J38" s="5">
        <f>'Results TDV'!J38</f>
        <v>31.625947195032641</v>
      </c>
      <c r="K38" s="69">
        <f>'Results TDV'!K38</f>
        <v>27.33</v>
      </c>
      <c r="L38" s="29">
        <f>IF($D$36=0,"",(D38-$D$36)/$D$36)</f>
        <v>-5.6955063103361778E-2</v>
      </c>
      <c r="M38" s="104">
        <f>IF($E$36=0,"",(E38-$E$36)/$E$36)</f>
        <v>-6.5648532495949707E-2</v>
      </c>
      <c r="N38" s="29">
        <f>IF($J$36=0,"",(J38-$J$36)/$J$36)</f>
        <v>-5.5599774928085079E-2</v>
      </c>
      <c r="O38" s="104">
        <f>IF($K$36=0,"",(K38-$K$36)/$K$36)</f>
        <v>-7.0028854927127418E-2</v>
      </c>
      <c r="P38" s="5" t="str">
        <f t="shared" si="2"/>
        <v>No</v>
      </c>
      <c r="Q38" s="5" t="str">
        <f t="shared" si="3"/>
        <v>No</v>
      </c>
      <c r="R38" s="57"/>
      <c r="S38" s="2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T38" s="12"/>
      <c r="U38" s="76"/>
      <c r="V38" s="77"/>
    </row>
    <row r="39" spans="1:22" s="3" customFormat="1" ht="26.25" customHeight="1" x14ac:dyDescent="0.25">
      <c r="A39" s="60"/>
      <c r="B39" s="28" t="str">
        <f t="shared" si="0"/>
        <v>CBECC 2022.2.0</v>
      </c>
      <c r="C39" s="41" t="s">
        <v>46</v>
      </c>
      <c r="D39" s="32">
        <f>INDEX(Output!$C$5:$JM$192,MATCH($C39,Output!$C$5:$C$192,0),249)</f>
        <v>21.9085</v>
      </c>
      <c r="E39" s="51">
        <v>19.628587996968601</v>
      </c>
      <c r="F39" s="32">
        <f>'Results TDV'!F39</f>
        <v>8.8197743770126742</v>
      </c>
      <c r="G39" s="69">
        <f>'Results TDV'!G39</f>
        <v>7.3279541393627703</v>
      </c>
      <c r="H39" s="32">
        <f>'Results TDV'!H39</f>
        <v>3.3943883304631751E-2</v>
      </c>
      <c r="I39" s="69">
        <f>'Results TDV'!I39</f>
        <v>4.3839937304075698E-2</v>
      </c>
      <c r="J39" s="32">
        <f>'Results TDV'!J39</f>
        <v>33.487864949020278</v>
      </c>
      <c r="K39" s="69">
        <f>'Results TDV'!K39</f>
        <v>29.388008590157298</v>
      </c>
      <c r="L39" s="34"/>
      <c r="M39" s="32"/>
      <c r="N39" s="34"/>
      <c r="O39" s="71"/>
      <c r="P39" s="32"/>
      <c r="Q39" s="32"/>
      <c r="R39" s="56"/>
      <c r="S39" s="2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  <c r="U39" s="75"/>
      <c r="V39" s="75"/>
    </row>
    <row r="40" spans="1:22" s="2" customFormat="1" ht="25.5" customHeight="1" x14ac:dyDescent="0.3">
      <c r="A40" s="59"/>
      <c r="B40" s="28" t="str">
        <f t="shared" si="0"/>
        <v>CBECC 2022.2.0</v>
      </c>
      <c r="C40" s="43" t="s">
        <v>61</v>
      </c>
      <c r="D40" s="5">
        <f>INDEX(Output!$C$5:$JM$192,MATCH($C40,Output!$C$5:$C$192,0),249)</f>
        <v>22.412400000000002</v>
      </c>
      <c r="E40" s="51">
        <v>19.4226961385111</v>
      </c>
      <c r="F40" s="5">
        <f>'Results TDV'!F40</f>
        <v>8.9343364640456624</v>
      </c>
      <c r="G40" s="69">
        <f>'Results TDV'!G40</f>
        <v>7.2267567112024604</v>
      </c>
      <c r="H40" s="5">
        <f>'Results TDV'!H40</f>
        <v>3.2413213315908823E-2</v>
      </c>
      <c r="I40" s="69">
        <f>'Results TDV'!I40</f>
        <v>4.3056766274478298E-2</v>
      </c>
      <c r="J40" s="5">
        <f>'Results TDV'!J40</f>
        <v>33.725782493340006</v>
      </c>
      <c r="K40" s="69">
        <f>'Results TDV'!K40</f>
        <v>28.964391564549501</v>
      </c>
      <c r="L40" s="29">
        <f>IF($D$39=0,"",(D40-$D$39)/$D$39)</f>
        <v>2.3000205399730769E-2</v>
      </c>
      <c r="M40" s="104">
        <f>IF($E$39=0,"",(E40-$E$39)/$E$39)</f>
        <v>-1.0489387137235715E-2</v>
      </c>
      <c r="N40" s="29">
        <f>IF($J$39=0,"",(J40-$J$39)/$J$39)</f>
        <v>7.1045898172940663E-3</v>
      </c>
      <c r="O40" s="104">
        <f>IF($K$39=0,"",(K40-$K$39)/$K$39)</f>
        <v>-1.441462167496697E-2</v>
      </c>
      <c r="P40" s="5" t="str">
        <f t="shared" si="2"/>
        <v>No</v>
      </c>
      <c r="Q40" s="5" t="str">
        <f t="shared" si="3"/>
        <v>Yes</v>
      </c>
      <c r="R40" s="57"/>
      <c r="S40" s="2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T40" s="12"/>
      <c r="U40" s="76"/>
      <c r="V40" s="77"/>
    </row>
    <row r="41" spans="1:22" s="2" customFormat="1" ht="25.5" customHeight="1" x14ac:dyDescent="0.3">
      <c r="A41" s="59"/>
      <c r="B41" s="28" t="str">
        <f t="shared" si="0"/>
        <v>CBECC 2022.2.0</v>
      </c>
      <c r="C41" s="43" t="s">
        <v>62</v>
      </c>
      <c r="D41" s="5">
        <f>INDEX(Output!$C$5:$JM$192,MATCH($C41,Output!$C$5:$C$192,0),249)</f>
        <v>22.304099999999998</v>
      </c>
      <c r="E41" s="51">
        <v>19.210785272625401</v>
      </c>
      <c r="F41" s="5">
        <f>'Results TDV'!F41</f>
        <v>8.9349471361513828</v>
      </c>
      <c r="G41" s="69">
        <f>'Results TDV'!G41</f>
        <v>7.1990444959660502</v>
      </c>
      <c r="H41" s="5">
        <f>'Results TDV'!H41</f>
        <v>3.1856646758756026E-2</v>
      </c>
      <c r="I41" s="69">
        <f>'Results TDV'!I41</f>
        <v>4.18375951634576E-2</v>
      </c>
      <c r="J41" s="5">
        <f>'Results TDV'!J41</f>
        <v>33.672163259422469</v>
      </c>
      <c r="K41" s="69">
        <f>'Results TDV'!K41</f>
        <v>28.7479164597171</v>
      </c>
      <c r="L41" s="29">
        <f>IF($D$39=0,"",(D41-$D$39)/$D$39)</f>
        <v>1.8056918547595599E-2</v>
      </c>
      <c r="M41" s="104">
        <f>IF($E$39=0,"",(E41-$E$39)/$E$39)</f>
        <v>-2.1285419226677187E-2</v>
      </c>
      <c r="N41" s="29">
        <f>IF($J$39=0,"",(J41-$J$39)/$J$39)</f>
        <v>5.5034356678980503E-3</v>
      </c>
      <c r="O41" s="104">
        <f>IF($K$39=0,"",(K41-$K$39)/$K$39)</f>
        <v>-2.1780724899290369E-2</v>
      </c>
      <c r="P41" s="5" t="str">
        <f t="shared" si="2"/>
        <v>No</v>
      </c>
      <c r="Q41" s="5" t="str">
        <f t="shared" si="3"/>
        <v>Yes</v>
      </c>
      <c r="R41" s="57"/>
      <c r="S41" s="2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T41" s="12"/>
      <c r="U41" s="76"/>
      <c r="V41" s="77"/>
    </row>
    <row r="42" spans="1:22" s="2" customFormat="1" ht="25.5" customHeight="1" x14ac:dyDescent="0.3">
      <c r="A42" s="59"/>
      <c r="B42" s="28" t="str">
        <f t="shared" si="0"/>
        <v>CBECC 2022.2.0</v>
      </c>
      <c r="C42" s="43" t="s">
        <v>63</v>
      </c>
      <c r="D42" s="5">
        <f>INDEX(Output!$C$5:$JM$192,MATCH($C42,Output!$C$5:$C$192,0),249)</f>
        <v>22.485600000000002</v>
      </c>
      <c r="E42" s="51">
        <v>19.138348173760999</v>
      </c>
      <c r="F42" s="5">
        <f>'Results TDV'!F42</f>
        <v>8.9761064360768792</v>
      </c>
      <c r="G42" s="69">
        <f>'Results TDV'!G42</f>
        <v>7.2014762117478899</v>
      </c>
      <c r="H42" s="5">
        <f>'Results TDV'!H42</f>
        <v>3.117033273487467E-2</v>
      </c>
      <c r="I42" s="69">
        <f>'Results TDV'!I42</f>
        <v>4.0018707405447503E-2</v>
      </c>
      <c r="J42" s="5">
        <f>'Results TDV'!J42</f>
        <v>33.743989688073576</v>
      </c>
      <c r="K42" s="69">
        <f>'Results TDV'!K42</f>
        <v>28.574325041730599</v>
      </c>
      <c r="L42" s="29">
        <f>IF($D$39=0,"",(D42-$D$39)/$D$39)</f>
        <v>2.6341374352420361E-2</v>
      </c>
      <c r="M42" s="104">
        <f>IF($E$39=0,"",(E42-$E$39)/$E$39)</f>
        <v>-2.497580688347598E-2</v>
      </c>
      <c r="N42" s="29">
        <f>IF($J$39=0,"",(J42-$J$39)/$J$39)</f>
        <v>7.6482851159130573E-3</v>
      </c>
      <c r="O42" s="104">
        <f>IF($K$39=0,"",(K42-$K$39)/$K$39)</f>
        <v>-2.7687604144066423E-2</v>
      </c>
      <c r="P42" s="5" t="str">
        <f t="shared" si="2"/>
        <v>No</v>
      </c>
      <c r="Q42" s="5" t="str">
        <f t="shared" si="3"/>
        <v>Yes</v>
      </c>
      <c r="R42" s="57"/>
      <c r="S42" s="2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T42" s="12"/>
      <c r="U42" s="76"/>
      <c r="V42" s="77"/>
    </row>
    <row r="43" spans="1:22" s="3" customFormat="1" ht="26.25" customHeight="1" x14ac:dyDescent="0.25">
      <c r="A43" s="60"/>
      <c r="B43" s="28" t="str">
        <f t="shared" si="0"/>
        <v>CBECC 2022.2.0</v>
      </c>
      <c r="C43" s="41" t="s">
        <v>64</v>
      </c>
      <c r="D43" s="32">
        <f>INDEX(Output!$C$5:$JM$192,MATCH($C43,Output!$C$5:$C$192,0),249)</f>
        <v>16.949100000000001</v>
      </c>
      <c r="E43" s="51">
        <v>17.627379887865001</v>
      </c>
      <c r="F43" s="32">
        <f>'Results TDV'!F43</f>
        <v>5.9693198334086501</v>
      </c>
      <c r="G43" s="69">
        <f>'Results TDV'!G43</f>
        <v>6.1767236101991498</v>
      </c>
      <c r="H43" s="32">
        <f>'Results TDV'!H43</f>
        <v>4.0162275934226548E-2</v>
      </c>
      <c r="I43" s="69">
        <f>'Results TDV'!I43</f>
        <v>4.5693167772666597E-2</v>
      </c>
      <c r="J43" s="32">
        <f>'Results TDV'!J43</f>
        <v>24.383442117410265</v>
      </c>
      <c r="K43" s="69">
        <f>'Results TDV'!K43</f>
        <v>25.645170418923701</v>
      </c>
      <c r="L43" s="34"/>
      <c r="M43" s="32"/>
      <c r="N43" s="34"/>
      <c r="O43" s="71"/>
      <c r="P43" s="32"/>
      <c r="Q43" s="32"/>
      <c r="R43" s="56"/>
      <c r="S43" s="25">
        <f>IF(ISNUMBER(SEARCH("RetlMed",C43)),Lookup!D$2,IF(ISNUMBER(SEARCH("OffSml",C43)),Lookup!A$2,IF(ISNUMBER(SEARCH("OffMed",C43)),Lookup!B$2,IF(ISNUMBER(SEARCH("OffLrg",C43)),Lookup!C$2,IF(ISNUMBER(SEARCH("RetlStrp",C43)),Lookup!E$2)))))</f>
        <v>24563.1</v>
      </c>
      <c r="U43" s="75"/>
      <c r="V43" s="75"/>
    </row>
    <row r="44" spans="1:22" s="2" customFormat="1" ht="25.5" customHeight="1" x14ac:dyDescent="0.3">
      <c r="A44" s="59"/>
      <c r="B44" s="28" t="str">
        <f t="shared" si="0"/>
        <v>CBECC 2022.2.0</v>
      </c>
      <c r="C44" s="43" t="s">
        <v>65</v>
      </c>
      <c r="D44" s="5">
        <f>INDEX(Output!$C$5:$JM$192,MATCH($C44,Output!$C$5:$C$192,0),249)</f>
        <v>16.8645</v>
      </c>
      <c r="E44" s="51">
        <v>17.534578355035901</v>
      </c>
      <c r="F44" s="5">
        <f>'Results TDV'!F44</f>
        <v>5.9431423558101386</v>
      </c>
      <c r="G44" s="69">
        <f>'Results TDV'!G44</f>
        <v>6.1718379265652699</v>
      </c>
      <c r="H44" s="5">
        <f>'Results TDV'!H44</f>
        <v>3.9452308544116993E-2</v>
      </c>
      <c r="I44" s="69">
        <f>'Results TDV'!I44</f>
        <v>4.4582535113789602E-2</v>
      </c>
      <c r="J44" s="5">
        <f>'Results TDV'!J44</f>
        <v>24.223150978480735</v>
      </c>
      <c r="K44" s="69">
        <f>'Results TDV'!K44</f>
        <v>25.517436510199101</v>
      </c>
      <c r="L44" s="29">
        <f>IF($D$43=0,"",(D44-$D$43)/$D$43)</f>
        <v>-4.9914154733880726E-3</v>
      </c>
      <c r="M44" s="104">
        <f>IF($E$43=0,"",(E44-$E$43)/$E$43)</f>
        <v>-5.2646243185004403E-3</v>
      </c>
      <c r="N44" s="29">
        <f>IF($J$43=0,"",(J44-$J$43)/$J$43)</f>
        <v>-6.5737699442803025E-3</v>
      </c>
      <c r="O44" s="104">
        <f>IF($K$43=0,"",(K44-$K$43)/$K$43)</f>
        <v>-4.9808173093809915E-3</v>
      </c>
      <c r="P44" s="5" t="str">
        <f t="shared" si="2"/>
        <v>No</v>
      </c>
      <c r="Q44" s="5" t="str">
        <f t="shared" si="3"/>
        <v>No</v>
      </c>
      <c r="R44" s="57"/>
      <c r="S44" s="2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T44" s="12"/>
      <c r="U44" s="76"/>
      <c r="V44" s="77"/>
    </row>
    <row r="45" spans="1:22" s="2" customFormat="1" ht="25.5" customHeight="1" x14ac:dyDescent="0.3">
      <c r="A45" s="59"/>
      <c r="B45" s="28" t="str">
        <f t="shared" si="0"/>
        <v>CBECC 2022.2.0</v>
      </c>
      <c r="C45" s="43" t="s">
        <v>66</v>
      </c>
      <c r="D45" s="5">
        <f>INDEX(Output!$C$5:$JM$192,MATCH($C45,Output!$C$5:$C$192,0),249)</f>
        <v>16.788</v>
      </c>
      <c r="E45" s="51">
        <v>17.364663415332501</v>
      </c>
      <c r="F45" s="5">
        <f>'Results TDV'!F45</f>
        <v>5.9574727945576909</v>
      </c>
      <c r="G45" s="69">
        <f>'Results TDV'!G45</f>
        <v>6.1783366645611304</v>
      </c>
      <c r="H45" s="5">
        <f>'Results TDV'!H45</f>
        <v>3.8557592486290412E-2</v>
      </c>
      <c r="I45" s="69">
        <f>'Results TDV'!I45</f>
        <v>4.3086385620649599E-2</v>
      </c>
      <c r="J45" s="5">
        <f>'Results TDV'!J45</f>
        <v>24.182602402250534</v>
      </c>
      <c r="K45" s="69">
        <f>'Results TDV'!K45</f>
        <v>25.389996173106798</v>
      </c>
      <c r="L45" s="29">
        <f>IF($D$43=0,"",(D45-$D$43)/$D$43)</f>
        <v>-9.5049294652814077E-3</v>
      </c>
      <c r="M45" s="104">
        <f>IF($E$43=0,"",(E45-$E$43)/$E$43)</f>
        <v>-1.4903886692392565E-2</v>
      </c>
      <c r="N45" s="29">
        <f>IF($J$43=0,"",(J45-$J$43)/$J$43)</f>
        <v>-8.2367253233835754E-3</v>
      </c>
      <c r="O45" s="104">
        <f>IF($K$43=0,"",(K45-$K$43)/$K$43)</f>
        <v>-9.9501871755396376E-3</v>
      </c>
      <c r="P45" s="5" t="str">
        <f t="shared" si="2"/>
        <v>No</v>
      </c>
      <c r="Q45" s="5" t="str">
        <f t="shared" si="3"/>
        <v>No</v>
      </c>
      <c r="R45" s="57"/>
      <c r="S45" s="2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T45" s="12"/>
      <c r="U45" s="76"/>
      <c r="V45" s="77"/>
    </row>
    <row r="46" spans="1:22" s="2" customFormat="1" ht="25.5" customHeight="1" x14ac:dyDescent="0.3">
      <c r="A46" s="59"/>
      <c r="B46" s="28" t="str">
        <f t="shared" si="0"/>
        <v>CBECC 2022.2.0</v>
      </c>
      <c r="C46" s="43" t="s">
        <v>67</v>
      </c>
      <c r="D46" s="5">
        <f>INDEX(Output!$C$5:$JM$192,MATCH($C46,Output!$C$5:$C$192,0),249)</f>
        <v>16.705400000000001</v>
      </c>
      <c r="E46" s="51">
        <v>16.942196734827402</v>
      </c>
      <c r="F46" s="5">
        <f>'Results TDV'!F46</f>
        <v>5.9115909636812942</v>
      </c>
      <c r="G46" s="69">
        <f>'Results TDV'!G46</f>
        <v>6.0611164930247901</v>
      </c>
      <c r="H46" s="5">
        <f>'Results TDV'!H46</f>
        <v>3.7787697806872911E-2</v>
      </c>
      <c r="I46" s="69">
        <f>'Results TDV'!I46</f>
        <v>4.1073506493507099E-2</v>
      </c>
      <c r="J46" s="5">
        <f>'Results TDV'!J46</f>
        <v>23.949034433969658</v>
      </c>
      <c r="K46" s="69">
        <f>'Results TDV'!K46</f>
        <v>24.7887364735587</v>
      </c>
      <c r="L46" s="29">
        <f>IF($D$43=0,"",(D46-$D$43)/$D$43)</f>
        <v>-1.4378344572868202E-2</v>
      </c>
      <c r="M46" s="104">
        <f>IF($E$43=0,"",(E46-$E$43)/$E$43)</f>
        <v>-3.887039125475994E-2</v>
      </c>
      <c r="N46" s="29">
        <f>IF($J$43=0,"",(J46-$J$43)/$J$43)</f>
        <v>-1.7815683337441175E-2</v>
      </c>
      <c r="O46" s="104">
        <f>IF($K$43=0,"",(K46-$K$43)/$K$43)</f>
        <v>-3.3395525604814638E-2</v>
      </c>
      <c r="P46" s="5" t="str">
        <f t="shared" si="2"/>
        <v>No</v>
      </c>
      <c r="Q46" s="5" t="str">
        <f t="shared" si="3"/>
        <v>No</v>
      </c>
      <c r="R46" s="57"/>
      <c r="S46" s="2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T46" s="12"/>
      <c r="U46" s="76"/>
      <c r="V46" s="77"/>
    </row>
    <row r="47" spans="1:22" s="3" customFormat="1" ht="26.25" customHeight="1" x14ac:dyDescent="0.25">
      <c r="A47" s="60"/>
      <c r="B47" s="28" t="str">
        <f t="shared" si="0"/>
        <v>CBECC 2022.2.0</v>
      </c>
      <c r="C47" s="41" t="s">
        <v>68</v>
      </c>
      <c r="D47" s="32">
        <f>INDEX(Output!$C$5:$JM$192,MATCH($C47,Output!$C$5:$C$192,0),249)</f>
        <v>17.037700000000001</v>
      </c>
      <c r="E47" s="51">
        <v>19.420000000000002</v>
      </c>
      <c r="F47" s="32">
        <f>'Results TDV'!F47</f>
        <v>2.5482119348546832</v>
      </c>
      <c r="G47" s="69">
        <f>'Results TDV'!G47</f>
        <v>2.4500000000000002</v>
      </c>
      <c r="H47" s="32">
        <f>'Results TDV'!H47</f>
        <v>0.12529042772591828</v>
      </c>
      <c r="I47" s="69">
        <f>'Results TDV'!I47</f>
        <v>0.15</v>
      </c>
      <c r="J47" s="32">
        <f>'Results TDV'!J47</f>
        <v>21.220903042422453</v>
      </c>
      <c r="K47" s="69">
        <f>'Results TDV'!K47</f>
        <v>23.73</v>
      </c>
      <c r="L47" s="34"/>
      <c r="M47" s="32"/>
      <c r="N47" s="34"/>
      <c r="O47" s="71"/>
      <c r="P47" s="32"/>
      <c r="Q47" s="32"/>
      <c r="R47" s="56"/>
      <c r="S47" s="25">
        <f>IF(ISNUMBER(SEARCH("RetlMed",C47)),Lookup!D$2,IF(ISNUMBER(SEARCH("OffSml",C47)),Lookup!A$2,IF(ISNUMBER(SEARCH("OffMed",C47)),Lookup!B$2,IF(ISNUMBER(SEARCH("OffLrg",C47)),Lookup!C$2,IF(ISNUMBER(SEARCH("RetlStrp",C47)),Lookup!E$2)))))</f>
        <v>53627.8</v>
      </c>
      <c r="U47" s="75"/>
      <c r="V47" s="75"/>
    </row>
    <row r="48" spans="1:22" s="2" customFormat="1" ht="25.5" customHeight="1" x14ac:dyDescent="0.3">
      <c r="A48" s="59"/>
      <c r="B48" s="28" t="str">
        <f t="shared" si="0"/>
        <v>CBECC 2022.2.0</v>
      </c>
      <c r="C48" s="43" t="s">
        <v>69</v>
      </c>
      <c r="D48" s="5">
        <f>INDEX(Output!$C$5:$JM$192,MATCH($C48,Output!$C$5:$C$192,0),249)</f>
        <v>17.037700000000001</v>
      </c>
      <c r="E48" s="51">
        <v>19.4180138407147</v>
      </c>
      <c r="F48" s="5">
        <f>'Results TDV'!F48</f>
        <v>2.5482119348546832</v>
      </c>
      <c r="G48" s="69">
        <f>'Results TDV'!G48</f>
        <v>2.44625541620902</v>
      </c>
      <c r="H48" s="5">
        <f>'Results TDV'!H48</f>
        <v>0.12529042772591828</v>
      </c>
      <c r="I48" s="69">
        <f>'Results TDV'!I48</f>
        <v>0.153811971767947</v>
      </c>
      <c r="J48" s="5">
        <f>'Results TDV'!J48</f>
        <v>21.220903042422453</v>
      </c>
      <c r="K48" s="69">
        <f>'Results TDV'!K48</f>
        <v>23.7281662781809</v>
      </c>
      <c r="L48" s="29">
        <f t="shared" ref="L48:L54" si="4">IF($D$47=0,"",(D48-$D$47)/$D$47)</f>
        <v>0</v>
      </c>
      <c r="M48" s="104">
        <f t="shared" ref="M48:M54" si="5">IF($E$47=0,"",(E48-$E$47)/$E$47)</f>
        <v>-1.0227390758506078E-4</v>
      </c>
      <c r="N48" s="29">
        <f t="shared" ref="N48:N54" si="6">IF($J$47=0,"",(J48-$J$47)/$J$47)</f>
        <v>0</v>
      </c>
      <c r="O48" s="104">
        <f t="shared" ref="O48:O54" si="7">IF($K$47=0,"",(K48-$K$47)/$K$47)</f>
        <v>-7.7274412941425214E-5</v>
      </c>
      <c r="P48" s="5" t="str">
        <f t="shared" si="2"/>
        <v>No</v>
      </c>
      <c r="Q48" s="5" t="str">
        <f t="shared" si="3"/>
        <v>Yes</v>
      </c>
      <c r="R48" s="57"/>
      <c r="S48" s="25">
        <f>IF(ISNUMBER(SEARCH("RetlMed",C48)),Lookup!D$2,IF(ISNUMBER(SEARCH("OffSml",C48)),Lookup!A$2,IF(ISNUMBER(SEARCH("OffMed",C48)),Lookup!B$2,IF(ISNUMBER(SEARCH("OffLrg",C48)),Lookup!C$2,IF(ISNUMBER(SEARCH("RetlStrp",C48)),Lookup!E$2)))))</f>
        <v>53627.8</v>
      </c>
      <c r="T48" s="12"/>
      <c r="U48" s="76"/>
      <c r="V48" s="77"/>
    </row>
    <row r="49" spans="1:22" s="2" customFormat="1" ht="25.5" customHeight="1" x14ac:dyDescent="0.3">
      <c r="A49" s="59"/>
      <c r="B49" s="28" t="str">
        <f t="shared" si="0"/>
        <v>CBECC 2022.2.0</v>
      </c>
      <c r="C49" s="43" t="s">
        <v>70</v>
      </c>
      <c r="D49" s="5">
        <f>INDEX(Output!$C$5:$JM$192,MATCH($C49,Output!$C$5:$C$192,0),249)</f>
        <v>17.747399999999999</v>
      </c>
      <c r="E49" s="51">
        <v>19.778482717661301</v>
      </c>
      <c r="F49" s="5">
        <f>'Results TDV'!F49</f>
        <v>3.1438171992884287</v>
      </c>
      <c r="G49" s="69">
        <f>'Results TDV'!G49</f>
        <v>3.1343910206466901</v>
      </c>
      <c r="H49" s="5">
        <f>'Results TDV'!H49</f>
        <v>0.11942984795199504</v>
      </c>
      <c r="I49" s="69">
        <f>'Results TDV'!I49</f>
        <v>0.14325066291233299</v>
      </c>
      <c r="J49" s="5">
        <f>'Results TDV'!J49</f>
        <v>22.667253923160757</v>
      </c>
      <c r="K49" s="69">
        <f>'Results TDV'!K49</f>
        <v>25.020051298786601</v>
      </c>
      <c r="L49" s="29">
        <f t="shared" si="4"/>
        <v>4.1654683437318298E-2</v>
      </c>
      <c r="M49" s="104">
        <f t="shared" si="5"/>
        <v>1.8459460229727068E-2</v>
      </c>
      <c r="N49" s="29">
        <f t="shared" si="6"/>
        <v>6.8156895955224978E-2</v>
      </c>
      <c r="O49" s="104">
        <f t="shared" si="7"/>
        <v>5.436372940525077E-2</v>
      </c>
      <c r="P49" s="5" t="str">
        <f t="shared" si="2"/>
        <v>Yes</v>
      </c>
      <c r="Q49" s="5" t="str">
        <f t="shared" si="3"/>
        <v>Yes</v>
      </c>
      <c r="R49" s="57"/>
      <c r="S49" s="2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T49" s="12"/>
      <c r="U49" s="76"/>
      <c r="V49" s="77"/>
    </row>
    <row r="50" spans="1:22" s="2" customFormat="1" ht="25.5" customHeight="1" x14ac:dyDescent="0.3">
      <c r="A50" s="59"/>
      <c r="B50" s="28" t="str">
        <f t="shared" si="0"/>
        <v>CBECC 2022.2.0</v>
      </c>
      <c r="C50" s="43" t="s">
        <v>71</v>
      </c>
      <c r="D50" s="5">
        <f>INDEX(Output!$C$5:$JM$192,MATCH($C50,Output!$C$5:$C$192,0),249)</f>
        <v>16.7651</v>
      </c>
      <c r="E50" s="51">
        <v>19.2546690257272</v>
      </c>
      <c r="F50" s="5">
        <f>'Results TDV'!F50</f>
        <v>2.3943738135817614</v>
      </c>
      <c r="G50" s="69">
        <f>'Results TDV'!G50</f>
        <v>2.29060133112577</v>
      </c>
      <c r="H50" s="5">
        <f>'Results TDV'!H50</f>
        <v>0.12640011337403362</v>
      </c>
      <c r="I50" s="69">
        <f>'Results TDV'!I50</f>
        <v>0.15522669308370199</v>
      </c>
      <c r="J50" s="5">
        <f>'Results TDV'!J50</f>
        <v>20.806920109046548</v>
      </c>
      <c r="K50" s="69">
        <f>'Results TDV'!K50</f>
        <v>23.338524679732501</v>
      </c>
      <c r="L50" s="29">
        <f t="shared" si="4"/>
        <v>-1.5999812181221679E-2</v>
      </c>
      <c r="M50" s="104">
        <f t="shared" si="5"/>
        <v>-8.5134384280536532E-3</v>
      </c>
      <c r="N50" s="29">
        <f t="shared" si="6"/>
        <v>-1.9508261856166866E-2</v>
      </c>
      <c r="O50" s="104">
        <f t="shared" si="7"/>
        <v>-1.6497063643805286E-2</v>
      </c>
      <c r="P50" s="5" t="str">
        <f t="shared" si="2"/>
        <v>No</v>
      </c>
      <c r="Q50" s="5" t="str">
        <f t="shared" si="3"/>
        <v>No</v>
      </c>
      <c r="R50" s="57"/>
      <c r="S50" s="2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T50" s="12"/>
      <c r="U50" s="76"/>
      <c r="V50" s="77"/>
    </row>
    <row r="51" spans="1:22" s="2" customFormat="1" ht="25.5" customHeight="1" x14ac:dyDescent="0.3">
      <c r="A51" s="59"/>
      <c r="B51" s="28" t="str">
        <f t="shared" si="0"/>
        <v>CBECC 2022.2.0</v>
      </c>
      <c r="C51" s="43" t="s">
        <v>72</v>
      </c>
      <c r="D51" s="5">
        <f>INDEX(Output!$C$5:$JM$192,MATCH($C51,Output!$C$5:$C$192,0),249)</f>
        <v>22.914899999999999</v>
      </c>
      <c r="E51" s="51">
        <v>24.9828824670271</v>
      </c>
      <c r="F51" s="5">
        <f>'Results TDV'!F51</f>
        <v>3.1134225159339</v>
      </c>
      <c r="G51" s="69">
        <f>'Results TDV'!G51</f>
        <v>2.8176333522158599</v>
      </c>
      <c r="H51" s="5">
        <f>'Results TDV'!H51</f>
        <v>0.16679390167040231</v>
      </c>
      <c r="I51" s="69">
        <f>'Results TDV'!I51</f>
        <v>0.20550018964326999</v>
      </c>
      <c r="J51" s="5">
        <f>'Results TDV'!J51</f>
        <v>27.29885673713445</v>
      </c>
      <c r="K51" s="69">
        <f>'Results TDV'!K51</f>
        <v>30.164182053815999</v>
      </c>
      <c r="L51" s="29">
        <f t="shared" si="4"/>
        <v>0.3449526637985173</v>
      </c>
      <c r="M51" s="104">
        <f t="shared" si="5"/>
        <v>0.2864512083948042</v>
      </c>
      <c r="N51" s="29">
        <f t="shared" si="6"/>
        <v>0.28641352738672965</v>
      </c>
      <c r="O51" s="104">
        <f t="shared" si="7"/>
        <v>0.27114125806219969</v>
      </c>
      <c r="P51" s="5" t="str">
        <f t="shared" si="2"/>
        <v>Yes</v>
      </c>
      <c r="Q51" s="5" t="str">
        <f t="shared" si="3"/>
        <v>Yes</v>
      </c>
      <c r="R51" s="57"/>
      <c r="S51" s="2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T51" s="12"/>
      <c r="U51" s="76"/>
      <c r="V51" s="77"/>
    </row>
    <row r="52" spans="1:22" s="2" customFormat="1" ht="25.5" customHeight="1" x14ac:dyDescent="0.3">
      <c r="A52" s="59"/>
      <c r="B52" s="28" t="str">
        <f t="shared" si="0"/>
        <v>CBECC 2022.2.0</v>
      </c>
      <c r="C52" s="43" t="s">
        <v>73</v>
      </c>
      <c r="D52" s="5">
        <f>INDEX(Output!$C$5:$JM$192,MATCH($C52,Output!$C$5:$C$192,0),249)</f>
        <v>17.0489</v>
      </c>
      <c r="E52" s="51">
        <v>19.909602252692402</v>
      </c>
      <c r="F52" s="5">
        <f>'Results TDV'!F52</f>
        <v>2.5596425734413866</v>
      </c>
      <c r="G52" s="69">
        <f>'Results TDV'!G52</f>
        <v>2.7008569107340801</v>
      </c>
      <c r="H52" s="5">
        <f>'Results TDV'!H52</f>
        <v>0.12527234009226557</v>
      </c>
      <c r="I52" s="69">
        <f>'Results TDV'!I52</f>
        <v>0.15596818580192301</v>
      </c>
      <c r="J52" s="5">
        <f>'Results TDV'!J52</f>
        <v>21.258095971772889</v>
      </c>
      <c r="K52" s="69">
        <f>'Results TDV'!K52</f>
        <v>24.8125239524867</v>
      </c>
      <c r="L52" s="29">
        <f t="shared" si="4"/>
        <v>6.5736572424674497E-4</v>
      </c>
      <c r="M52" s="104">
        <f t="shared" si="5"/>
        <v>2.5211238552646752E-2</v>
      </c>
      <c r="N52" s="29">
        <f t="shared" si="6"/>
        <v>1.7526553547737292E-3</v>
      </c>
      <c r="O52" s="104">
        <f t="shared" si="7"/>
        <v>4.5618371364799806E-2</v>
      </c>
      <c r="P52" s="5" t="str">
        <f t="shared" si="2"/>
        <v>Yes</v>
      </c>
      <c r="Q52" s="5" t="str">
        <f t="shared" si="3"/>
        <v>Yes</v>
      </c>
      <c r="R52" s="57"/>
      <c r="S52" s="2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T52" s="12"/>
      <c r="U52" s="76"/>
      <c r="V52" s="77"/>
    </row>
    <row r="53" spans="1:22" s="2" customFormat="1" ht="25.5" customHeight="1" x14ac:dyDescent="0.3">
      <c r="A53" s="59"/>
      <c r="B53" s="28" t="str">
        <f t="shared" si="0"/>
        <v>CBECC 2022.2.0</v>
      </c>
      <c r="C53" s="43" t="s">
        <v>74</v>
      </c>
      <c r="D53" s="5">
        <f>INDEX(Output!$C$5:$JM$192,MATCH($C53,Output!$C$5:$C$192,0),249)</f>
        <v>18.454799999999999</v>
      </c>
      <c r="E53" s="51">
        <v>21.706784001153402</v>
      </c>
      <c r="F53" s="5">
        <f>'Results TDV'!F53</f>
        <v>3.8427643871275716</v>
      </c>
      <c r="G53" s="69">
        <f>'Results TDV'!G53</f>
        <v>4.6042673692983502</v>
      </c>
      <c r="H53" s="5">
        <f>'Results TDV'!H53</f>
        <v>0.10090811109163529</v>
      </c>
      <c r="I53" s="69">
        <f>'Results TDV'!I53</f>
        <v>0.124898981669677</v>
      </c>
      <c r="J53" s="5">
        <f>'Results TDV'!J53</f>
        <v>23.200440620482304</v>
      </c>
      <c r="K53" s="69">
        <f>'Results TDV'!K53</f>
        <v>28.200308948849301</v>
      </c>
      <c r="L53" s="29">
        <f t="shared" si="4"/>
        <v>8.3174372127693158E-2</v>
      </c>
      <c r="M53" s="104">
        <f t="shared" si="5"/>
        <v>0.11775406803055612</v>
      </c>
      <c r="N53" s="29">
        <f t="shared" si="6"/>
        <v>9.3282438268653387E-2</v>
      </c>
      <c r="O53" s="104">
        <f t="shared" si="7"/>
        <v>0.1883821723071766</v>
      </c>
      <c r="P53" s="5" t="str">
        <f t="shared" si="2"/>
        <v>Yes</v>
      </c>
      <c r="Q53" s="5" t="str">
        <f t="shared" si="3"/>
        <v>Yes</v>
      </c>
      <c r="R53" s="57"/>
      <c r="S53" s="2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T53" s="12"/>
      <c r="U53" s="76"/>
      <c r="V53" s="77"/>
    </row>
    <row r="54" spans="1:22" s="2" customFormat="1" ht="25.5" customHeight="1" x14ac:dyDescent="0.3">
      <c r="A54" s="59"/>
      <c r="B54" s="28" t="str">
        <f t="shared" si="0"/>
        <v>CBECC 2022.2.0</v>
      </c>
      <c r="C54" s="43" t="s">
        <v>75</v>
      </c>
      <c r="D54" s="5">
        <f>INDEX(Output!$C$5:$JM$192,MATCH($C54,Output!$C$5:$C$192,0),249)</f>
        <v>16.6038</v>
      </c>
      <c r="E54" s="51">
        <v>18.830824865518199</v>
      </c>
      <c r="F54" s="5">
        <f>'Results TDV'!F54</f>
        <v>2.4916554473612567</v>
      </c>
      <c r="G54" s="69">
        <f>'Results TDV'!G54</f>
        <v>2.4318720285295701</v>
      </c>
      <c r="H54" s="5">
        <f>'Results TDV'!H54</f>
        <v>0.1228543777667553</v>
      </c>
      <c r="I54" s="69">
        <f>'Results TDV'!I54</f>
        <v>0.148156200421423</v>
      </c>
      <c r="J54" s="5">
        <f>'Results TDV'!J54</f>
        <v>20.784390086037195</v>
      </c>
      <c r="K54" s="69">
        <f>'Results TDV'!K54</f>
        <v>23.113510992597199</v>
      </c>
      <c r="L54" s="29">
        <f t="shared" si="4"/>
        <v>-2.5467052477740615E-2</v>
      </c>
      <c r="M54" s="104">
        <f t="shared" si="5"/>
        <v>-3.03385754110094E-2</v>
      </c>
      <c r="N54" s="29">
        <f t="shared" si="6"/>
        <v>-2.0569951972007498E-2</v>
      </c>
      <c r="O54" s="104">
        <f t="shared" si="7"/>
        <v>-2.5979309203657881E-2</v>
      </c>
      <c r="P54" s="5" t="str">
        <f t="shared" si="2"/>
        <v>No</v>
      </c>
      <c r="Q54" s="5" t="str">
        <f t="shared" si="3"/>
        <v>No</v>
      </c>
      <c r="R54" s="57"/>
      <c r="S54" s="2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T54" s="12"/>
      <c r="U54" s="76"/>
      <c r="V54" s="77"/>
    </row>
    <row r="55" spans="1:22" s="3" customFormat="1" ht="26.25" customHeight="1" x14ac:dyDescent="0.25">
      <c r="A55" s="60"/>
      <c r="B55" s="28" t="str">
        <f t="shared" si="0"/>
        <v>CBECC 2022.2.0</v>
      </c>
      <c r="C55" s="41" t="s">
        <v>31</v>
      </c>
      <c r="D55" s="32">
        <f>INDEX(Output!$C$5:$JM$192,MATCH($C55,Output!$C$5:$C$192,0),249)</f>
        <v>9.0437399999999997</v>
      </c>
      <c r="E55" s="51">
        <v>9.74</v>
      </c>
      <c r="F55" s="32">
        <f>'Results TDV'!F55</f>
        <v>3.4479505032837445</v>
      </c>
      <c r="G55" s="69">
        <f>'Results TDV'!G55</f>
        <v>3.51</v>
      </c>
      <c r="H55" s="32">
        <f>'Results TDV'!H55</f>
        <v>3.3151089546839513E-2</v>
      </c>
      <c r="I55" s="69">
        <f>'Results TDV'!I55</f>
        <v>0.03</v>
      </c>
      <c r="J55" s="32">
        <f>'Results TDV'!J55</f>
        <v>15.079200930303037</v>
      </c>
      <c r="K55" s="69">
        <f>'Results TDV'!K55</f>
        <v>15.27</v>
      </c>
      <c r="L55" s="34"/>
      <c r="M55" s="32"/>
      <c r="N55" s="34"/>
      <c r="O55" s="71"/>
      <c r="P55" s="32"/>
      <c r="Q55" s="32"/>
      <c r="R55" s="56"/>
      <c r="S55" s="2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U55" s="75"/>
      <c r="V55" s="75"/>
    </row>
    <row r="56" spans="1:22" s="2" customFormat="1" ht="25.5" customHeight="1" x14ac:dyDescent="0.3">
      <c r="A56" s="59"/>
      <c r="B56" s="28" t="str">
        <f t="shared" si="0"/>
        <v>CBECC 2022.2.0</v>
      </c>
      <c r="C56" s="43" t="s">
        <v>76</v>
      </c>
      <c r="D56" s="5">
        <f>INDEX(Output!$C$5:$JM$192,MATCH($C56,Output!$C$5:$C$192,0),249)</f>
        <v>9.0437399999999997</v>
      </c>
      <c r="E56" s="51">
        <v>9.7395808220329201</v>
      </c>
      <c r="F56" s="5">
        <f>'Results TDV'!F56</f>
        <v>3.4479505032837445</v>
      </c>
      <c r="G56" s="69">
        <f>'Results TDV'!G56</f>
        <v>3.5093824309037198</v>
      </c>
      <c r="H56" s="5">
        <f>'Results TDV'!H56</f>
        <v>3.3151089546839513E-2</v>
      </c>
      <c r="I56" s="69">
        <f>'Results TDV'!I56</f>
        <v>3.2695796706882399E-2</v>
      </c>
      <c r="J56" s="5">
        <f>'Results TDV'!J56</f>
        <v>15.079200930303037</v>
      </c>
      <c r="K56" s="69">
        <f>'Results TDV'!K56</f>
        <v>15.2440883510156</v>
      </c>
      <c r="L56" s="29">
        <f t="shared" ref="L56:L62" si="8">IF($D$55=0,"",(D56-$D$55)/$D$55)</f>
        <v>0</v>
      </c>
      <c r="M56" s="104">
        <f t="shared" ref="M56:M62" si="9">IF($E$55=0,"",(E56-$E$55)/$E$55)</f>
        <v>-4.3036752266953902E-5</v>
      </c>
      <c r="N56" s="29">
        <f t="shared" ref="N56:N62" si="10">IF($J$55=0,"",(J56-$J$55)/$J$55)</f>
        <v>0</v>
      </c>
      <c r="O56" s="104">
        <f t="shared" ref="O56:O62" si="11">IF($K$55=0,"",(K56-$K$55)/$K$55)</f>
        <v>-1.6968990821479601E-3</v>
      </c>
      <c r="P56" s="5" t="str">
        <f t="shared" si="2"/>
        <v>No</v>
      </c>
      <c r="Q56" s="5" t="str">
        <f t="shared" si="3"/>
        <v>Yes</v>
      </c>
      <c r="R56" s="57"/>
      <c r="S56" s="2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T56" s="12"/>
      <c r="U56" s="76"/>
      <c r="V56" s="77"/>
    </row>
    <row r="57" spans="1:22" s="2" customFormat="1" ht="25.5" customHeight="1" x14ac:dyDescent="0.3">
      <c r="A57" s="59"/>
      <c r="B57" s="28" t="str">
        <f t="shared" si="0"/>
        <v>CBECC 2022.2.0</v>
      </c>
      <c r="C57" s="43" t="s">
        <v>77</v>
      </c>
      <c r="D57" s="5">
        <f>INDEX(Output!$C$5:$JM$192,MATCH($C57,Output!$C$5:$C$192,0),249)</f>
        <v>10.182</v>
      </c>
      <c r="E57" s="51">
        <v>10.959413490279699</v>
      </c>
      <c r="F57" s="5">
        <f>'Results TDV'!F57</f>
        <v>4.1088017781822108</v>
      </c>
      <c r="G57" s="69">
        <f>'Results TDV'!G57</f>
        <v>4.2052804109197996</v>
      </c>
      <c r="H57" s="5">
        <f>'Results TDV'!H57</f>
        <v>3.1116883407486414E-2</v>
      </c>
      <c r="I57" s="69">
        <f>'Results TDV'!I57</f>
        <v>3.1346564790124598E-2</v>
      </c>
      <c r="J57" s="5">
        <f>'Results TDV'!J57</f>
        <v>17.130753697074901</v>
      </c>
      <c r="K57" s="69">
        <f>'Results TDV'!K57</f>
        <v>17.483667387696599</v>
      </c>
      <c r="L57" s="29">
        <f t="shared" si="8"/>
        <v>0.12586164573506103</v>
      </c>
      <c r="M57" s="104">
        <f t="shared" si="9"/>
        <v>0.12519645690756662</v>
      </c>
      <c r="N57" s="29">
        <f t="shared" si="10"/>
        <v>0.13605182239127017</v>
      </c>
      <c r="O57" s="104">
        <f t="shared" si="11"/>
        <v>0.14496839474110015</v>
      </c>
      <c r="P57" s="5" t="str">
        <f t="shared" si="2"/>
        <v>Yes</v>
      </c>
      <c r="Q57" s="5" t="str">
        <f t="shared" si="3"/>
        <v>Yes</v>
      </c>
      <c r="R57" s="57"/>
      <c r="S57" s="25">
        <f>IF(ISNUMBER(SEARCH("RetlMed",C57)),Lookup!D$2,IF(ISNUMBER(SEARCH("OffSml",C57)),Lookup!A$2,IF(ISNUMBER(SEARCH("OffMed",C57)),Lookup!B$2,IF(ISNUMBER(SEARCH("OffLrg",C57)),Lookup!C$2,IF(ISNUMBER(SEARCH("RetlStrp",C57)),Lookup!E$2)))))</f>
        <v>53627.8</v>
      </c>
      <c r="T57" s="12"/>
      <c r="U57" s="76"/>
      <c r="V57" s="77"/>
    </row>
    <row r="58" spans="1:22" s="2" customFormat="1" ht="25.5" customHeight="1" x14ac:dyDescent="0.3">
      <c r="A58" s="59"/>
      <c r="B58" s="28" t="str">
        <f t="shared" si="0"/>
        <v>CBECC 2022.2.0</v>
      </c>
      <c r="C58" s="43" t="s">
        <v>78</v>
      </c>
      <c r="D58" s="5">
        <f>INDEX(Output!$C$5:$JM$192,MATCH($C58,Output!$C$5:$C$192,0),249)</f>
        <v>8.7905300000000004</v>
      </c>
      <c r="E58" s="51">
        <v>9.3656281421211798</v>
      </c>
      <c r="F58" s="5">
        <f>'Results TDV'!F58</f>
        <v>3.3066431962526899</v>
      </c>
      <c r="G58" s="69">
        <f>'Results TDV'!G58</f>
        <v>3.2825915131021102</v>
      </c>
      <c r="H58" s="5">
        <f>'Results TDV'!H58</f>
        <v>3.3522725153744881E-2</v>
      </c>
      <c r="I58" s="69">
        <f>'Results TDV'!I58</f>
        <v>3.3097894903686101E-2</v>
      </c>
      <c r="J58" s="5">
        <f>'Results TDV'!J58</f>
        <v>14.634187299159356</v>
      </c>
      <c r="K58" s="69">
        <f>'Results TDV'!K58</f>
        <v>14.5104555168089</v>
      </c>
      <c r="L58" s="29">
        <f t="shared" si="8"/>
        <v>-2.7998372354800037E-2</v>
      </c>
      <c r="M58" s="104">
        <f t="shared" si="9"/>
        <v>-3.8436535716511337E-2</v>
      </c>
      <c r="N58" s="29">
        <f t="shared" si="10"/>
        <v>-2.9511751531169337E-2</v>
      </c>
      <c r="O58" s="104">
        <f t="shared" si="11"/>
        <v>-4.9740961571126362E-2</v>
      </c>
      <c r="P58" s="5" t="str">
        <f t="shared" si="2"/>
        <v>No</v>
      </c>
      <c r="Q58" s="5" t="str">
        <f t="shared" si="3"/>
        <v>No</v>
      </c>
      <c r="R58" s="57"/>
      <c r="S58" s="25">
        <f>IF(ISNUMBER(SEARCH("RetlMed",C58)),Lookup!D$2,IF(ISNUMBER(SEARCH("OffSml",C58)),Lookup!A$2,IF(ISNUMBER(SEARCH("OffMed",C58)),Lookup!B$2,IF(ISNUMBER(SEARCH("OffLrg",C58)),Lookup!C$2,IF(ISNUMBER(SEARCH("RetlStrp",C58)),Lookup!E$2)))))</f>
        <v>53627.8</v>
      </c>
      <c r="T58" s="12"/>
      <c r="U58" s="76"/>
      <c r="V58" s="77"/>
    </row>
    <row r="59" spans="1:22" s="2" customFormat="1" ht="25.5" customHeight="1" x14ac:dyDescent="0.3">
      <c r="A59" s="59"/>
      <c r="B59" s="28" t="str">
        <f t="shared" si="0"/>
        <v>CBECC 2022.2.0</v>
      </c>
      <c r="C59" s="43" t="s">
        <v>79</v>
      </c>
      <c r="D59" s="5">
        <f>INDEX(Output!$C$5:$JM$192,MATCH($C59,Output!$C$5:$C$192,0),249)</f>
        <v>13.696899999999999</v>
      </c>
      <c r="E59" s="51">
        <v>14.4617090491878</v>
      </c>
      <c r="F59" s="5">
        <f>'Results TDV'!F59</f>
        <v>4.2010860039009614</v>
      </c>
      <c r="G59" s="69">
        <f>'Results TDV'!G59</f>
        <v>4.0292759762414398</v>
      </c>
      <c r="H59" s="5">
        <f>'Results TDV'!H59</f>
        <v>5.5575652926280771E-2</v>
      </c>
      <c r="I59" s="69">
        <f>'Results TDV'!I59</f>
        <v>6.5918731795551203E-2</v>
      </c>
      <c r="J59" s="5">
        <f>'Results TDV'!J59</f>
        <v>19.890958245504358</v>
      </c>
      <c r="K59" s="69">
        <f>'Results TDV'!K59</f>
        <v>20.340332090176702</v>
      </c>
      <c r="L59" s="29">
        <f t="shared" si="8"/>
        <v>0.5145172240688034</v>
      </c>
      <c r="M59" s="104">
        <f t="shared" si="9"/>
        <v>0.4847750563847843</v>
      </c>
      <c r="N59" s="29">
        <f t="shared" si="10"/>
        <v>0.31909895872079358</v>
      </c>
      <c r="O59" s="104">
        <f t="shared" si="11"/>
        <v>0.3320453235217225</v>
      </c>
      <c r="P59" s="5" t="str">
        <f t="shared" si="2"/>
        <v>Yes</v>
      </c>
      <c r="Q59" s="5" t="str">
        <f t="shared" si="3"/>
        <v>Yes</v>
      </c>
      <c r="R59" s="57"/>
      <c r="S59" s="25">
        <f>IF(ISNUMBER(SEARCH("RetlMed",C59)),Lookup!D$2,IF(ISNUMBER(SEARCH("OffSml",C59)),Lookup!A$2,IF(ISNUMBER(SEARCH("OffMed",C59)),Lookup!B$2,IF(ISNUMBER(SEARCH("OffLrg",C59)),Lookup!C$2,IF(ISNUMBER(SEARCH("RetlStrp",C59)),Lookup!E$2)))))</f>
        <v>53627.8</v>
      </c>
      <c r="T59" s="12"/>
      <c r="U59" s="76"/>
      <c r="V59" s="77"/>
    </row>
    <row r="60" spans="1:22" s="2" customFormat="1" ht="25.5" customHeight="1" x14ac:dyDescent="0.3">
      <c r="A60" s="59"/>
      <c r="B60" s="28" t="str">
        <f t="shared" si="0"/>
        <v>CBECC 2022.2.0</v>
      </c>
      <c r="C60" s="43" t="s">
        <v>80</v>
      </c>
      <c r="D60" s="5">
        <f>INDEX(Output!$C$5:$JM$192,MATCH($C60,Output!$C$5:$C$192,0),249)</f>
        <v>9.0139600000000009</v>
      </c>
      <c r="E60" s="51">
        <v>9.5706349519315008</v>
      </c>
      <c r="F60" s="5">
        <f>'Results TDV'!F60</f>
        <v>3.4087171205978986</v>
      </c>
      <c r="G60" s="69">
        <f>'Results TDV'!G60</f>
        <v>3.5337039985589098</v>
      </c>
      <c r="H60" s="5">
        <f>'Results TDV'!H60</f>
        <v>3.3151276017289538E-2</v>
      </c>
      <c r="I60" s="69">
        <f>'Results TDV'!I60</f>
        <v>3.1925938613012197E-2</v>
      </c>
      <c r="J60" s="5">
        <f>'Results TDV'!J60</f>
        <v>14.945315998822037</v>
      </c>
      <c r="K60" s="69">
        <f>'Results TDV'!K60</f>
        <v>15.250091166761299</v>
      </c>
      <c r="L60" s="29">
        <f t="shared" si="8"/>
        <v>-3.2928854655262987E-3</v>
      </c>
      <c r="M60" s="104">
        <f t="shared" si="9"/>
        <v>-1.7388608631262771E-2</v>
      </c>
      <c r="N60" s="29">
        <f t="shared" si="10"/>
        <v>-8.8787815813200725E-3</v>
      </c>
      <c r="O60" s="104">
        <f t="shared" si="11"/>
        <v>-1.3037873764702224E-3</v>
      </c>
      <c r="P60" s="5" t="str">
        <f t="shared" si="2"/>
        <v>No</v>
      </c>
      <c r="Q60" s="5" t="str">
        <f t="shared" si="3"/>
        <v>No</v>
      </c>
      <c r="R60" s="57"/>
      <c r="S60" s="25">
        <f>IF(ISNUMBER(SEARCH("RetlMed",C60)),Lookup!D$2,IF(ISNUMBER(SEARCH("OffSml",C60)),Lookup!A$2,IF(ISNUMBER(SEARCH("OffMed",C60)),Lookup!B$2,IF(ISNUMBER(SEARCH("OffLrg",C60)),Lookup!C$2,IF(ISNUMBER(SEARCH("RetlStrp",C60)),Lookup!E$2)))))</f>
        <v>53627.8</v>
      </c>
      <c r="T60" s="12"/>
      <c r="U60" s="76"/>
      <c r="V60" s="77"/>
    </row>
    <row r="61" spans="1:22" s="2" customFormat="1" ht="25.5" customHeight="1" x14ac:dyDescent="0.3">
      <c r="A61" s="59"/>
      <c r="B61" s="28" t="str">
        <f t="shared" si="0"/>
        <v>CBECC 2022.2.0</v>
      </c>
      <c r="C61" s="43" t="s">
        <v>81</v>
      </c>
      <c r="D61" s="5">
        <f>INDEX(Output!$C$5:$JM$192,MATCH($C61,Output!$C$5:$C$192,0),249)</f>
        <v>11.0349</v>
      </c>
      <c r="E61" s="51">
        <v>14.2356558453506</v>
      </c>
      <c r="F61" s="5">
        <f>'Results TDV'!F61</f>
        <v>4.3948288014798296</v>
      </c>
      <c r="G61" s="69">
        <f>'Results TDV'!G61</f>
        <v>5.6405202936803596</v>
      </c>
      <c r="H61" s="5">
        <f>'Results TDV'!H61</f>
        <v>2.839907659833146E-2</v>
      </c>
      <c r="I61" s="69">
        <f>'Results TDV'!I61</f>
        <v>2.6732513099744601E-2</v>
      </c>
      <c r="J61" s="5">
        <f>'Results TDV'!J61</f>
        <v>17.834975114421461</v>
      </c>
      <c r="K61" s="69">
        <f>'Results TDV'!K61</f>
        <v>21.919503477724302</v>
      </c>
      <c r="L61" s="29">
        <f t="shared" si="8"/>
        <v>0.22016997392671625</v>
      </c>
      <c r="M61" s="104">
        <f t="shared" si="9"/>
        <v>0.46156630855755643</v>
      </c>
      <c r="N61" s="29">
        <f t="shared" si="10"/>
        <v>0.18275333002430144</v>
      </c>
      <c r="O61" s="104">
        <f t="shared" si="11"/>
        <v>0.43546191733623457</v>
      </c>
      <c r="P61" s="5" t="str">
        <f t="shared" si="2"/>
        <v>Yes</v>
      </c>
      <c r="Q61" s="5" t="str">
        <f t="shared" si="3"/>
        <v>Yes</v>
      </c>
      <c r="R61" s="57"/>
      <c r="S61" s="2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T61" s="12"/>
      <c r="U61" s="76"/>
      <c r="V61" s="77"/>
    </row>
    <row r="62" spans="1:22" s="2" customFormat="1" ht="25.5" customHeight="1" x14ac:dyDescent="0.3">
      <c r="A62" s="59"/>
      <c r="B62" s="28" t="str">
        <f t="shared" si="0"/>
        <v>CBECC 2022.2.0</v>
      </c>
      <c r="C62" s="43" t="s">
        <v>82</v>
      </c>
      <c r="D62" s="5">
        <f>INDEX(Output!$C$5:$JM$192,MATCH($C62,Output!$C$5:$C$192,0),249)</f>
        <v>8.8929100000000005</v>
      </c>
      <c r="E62" s="51">
        <v>9.6850029522979408</v>
      </c>
      <c r="F62" s="5">
        <f>'Results TDV'!F62</f>
        <v>3.4184881721793547</v>
      </c>
      <c r="G62" s="69">
        <f>'Results TDV'!G62</f>
        <v>3.49470593386935</v>
      </c>
      <c r="H62" s="5">
        <f>'Results TDV'!H62</f>
        <v>3.2387120113075679E-2</v>
      </c>
      <c r="I62" s="69">
        <f>'Results TDV'!I62</f>
        <v>3.2551296361906998E-2</v>
      </c>
      <c r="J62" s="5">
        <f>'Results TDV'!J62</f>
        <v>14.902290300102823</v>
      </c>
      <c r="K62" s="69">
        <f>'Results TDV'!K62</f>
        <v>15.179560035055401</v>
      </c>
      <c r="L62" s="29">
        <f t="shared" si="8"/>
        <v>-1.6677834612671211E-2</v>
      </c>
      <c r="M62" s="104">
        <f t="shared" si="9"/>
        <v>-5.646514137788437E-3</v>
      </c>
      <c r="N62" s="29">
        <f t="shared" si="10"/>
        <v>-1.173209581979209E-2</v>
      </c>
      <c r="O62" s="104">
        <f t="shared" si="11"/>
        <v>-5.922722000301168E-3</v>
      </c>
      <c r="P62" s="5" t="str">
        <f t="shared" si="2"/>
        <v>No</v>
      </c>
      <c r="Q62" s="5" t="str">
        <f t="shared" si="3"/>
        <v>No</v>
      </c>
      <c r="R62" s="57"/>
      <c r="S62" s="2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T62" s="12"/>
      <c r="U62" s="76"/>
      <c r="V62" s="77"/>
    </row>
    <row r="63" spans="1:22" s="3" customFormat="1" ht="26.25" customHeight="1" x14ac:dyDescent="0.25">
      <c r="A63" s="60"/>
      <c r="B63" s="28" t="str">
        <f t="shared" si="0"/>
        <v>CBECC 2022.2.0</v>
      </c>
      <c r="C63" s="41" t="s">
        <v>46</v>
      </c>
      <c r="D63" s="32">
        <f>INDEX(Output!$C$5:$JM$192,MATCH($C63,Output!$C$5:$C$192,0),249)</f>
        <v>21.9085</v>
      </c>
      <c r="E63" s="51">
        <v>19.628587996968601</v>
      </c>
      <c r="F63" s="32">
        <f>'Results TDV'!F63</f>
        <v>8.8197743770126742</v>
      </c>
      <c r="G63" s="69">
        <f>'Results TDV'!G63</f>
        <v>7.3279541393627703</v>
      </c>
      <c r="H63" s="32">
        <f>'Results TDV'!H63</f>
        <v>3.3943883304631751E-2</v>
      </c>
      <c r="I63" s="69">
        <f>'Results TDV'!I63</f>
        <v>4.3839937304075698E-2</v>
      </c>
      <c r="J63" s="32">
        <f>'Results TDV'!J63</f>
        <v>33.487864949020278</v>
      </c>
      <c r="K63" s="69">
        <f>'Results TDV'!K63</f>
        <v>29.388008590157298</v>
      </c>
      <c r="L63" s="34"/>
      <c r="M63" s="32"/>
      <c r="N63" s="34"/>
      <c r="O63" s="71"/>
      <c r="P63" s="32"/>
      <c r="Q63" s="32"/>
      <c r="R63" s="56"/>
      <c r="S63" s="25">
        <f>IF(ISNUMBER(SEARCH("RetlMed",C63)),Lookup!D$2,IF(ISNUMBER(SEARCH("OffSml",C63)),Lookup!A$2,IF(ISNUMBER(SEARCH("OffMed",C63)),Lookup!B$2,IF(ISNUMBER(SEARCH("OffLrg",C63)),Lookup!C$2,IF(ISNUMBER(SEARCH("RetlStrp",C63)),Lookup!E$2)))))</f>
        <v>24563.1</v>
      </c>
      <c r="U63" s="75"/>
      <c r="V63" s="75"/>
    </row>
    <row r="64" spans="1:22" s="2" customFormat="1" ht="25.5" customHeight="1" x14ac:dyDescent="0.3">
      <c r="A64" s="59"/>
      <c r="B64" s="28" t="str">
        <f t="shared" si="0"/>
        <v>CBECC 2022.2.0</v>
      </c>
      <c r="C64" s="43" t="s">
        <v>83</v>
      </c>
      <c r="D64" s="5">
        <f>INDEX(Output!$C$5:$JM$192,MATCH($C64,Output!$C$5:$C$192,0),249)</f>
        <v>17.6126</v>
      </c>
      <c r="E64" s="51">
        <v>18.228499537234999</v>
      </c>
      <c r="F64" s="5">
        <f>'Results TDV'!F64</f>
        <v>6.6390235760144289</v>
      </c>
      <c r="G64" s="69">
        <f>'Results TDV'!G64</f>
        <v>6.6692306496784903</v>
      </c>
      <c r="H64" s="5">
        <f>'Results TDV'!H64</f>
        <v>4.223774686419874E-2</v>
      </c>
      <c r="I64" s="69">
        <f>'Results TDV'!I64</f>
        <v>4.5558462728494398E-2</v>
      </c>
      <c r="J64" s="5">
        <f>'Results TDV'!J64</f>
        <v>26.875977661588323</v>
      </c>
      <c r="K64" s="69">
        <f>'Results TDV'!K64</f>
        <v>27.312203517486701</v>
      </c>
      <c r="L64" s="29">
        <f>IF($D$63=0,"",(D64-$D$63)/$D$63)</f>
        <v>-0.19608371180135561</v>
      </c>
      <c r="M64" s="104">
        <f>IF($E$63=0,"",(E64-$E$63)/$E$63)</f>
        <v>-7.1329046182528735E-2</v>
      </c>
      <c r="N64" s="29">
        <f>IF($J$63=0,"",(J64-$J$63)/$J$63)</f>
        <v>-0.19744129097204188</v>
      </c>
      <c r="O64" s="104">
        <f>IF($K$63=0,"",(K64-$K$63)/$K$63)</f>
        <v>-7.0634424455892908E-2</v>
      </c>
      <c r="P64" s="5" t="str">
        <f>IF(AND(L64&gt;=0,M64&gt;=0), "Yes", "No")</f>
        <v>No</v>
      </c>
      <c r="Q64" s="5" t="str">
        <f t="shared" si="3"/>
        <v>No</v>
      </c>
      <c r="R64" s="57"/>
      <c r="S64" s="25">
        <f>IF(ISNUMBER(SEARCH("RetlMed",C64)),Lookup!D$2,IF(ISNUMBER(SEARCH("OffSml",C64)),Lookup!A$2,IF(ISNUMBER(SEARCH("OffMed",C64)),Lookup!B$2,IF(ISNUMBER(SEARCH("OffLrg",C64)),Lookup!C$2,IF(ISNUMBER(SEARCH("RetlStrp",C64)),Lookup!E$2)))))</f>
        <v>24563.1</v>
      </c>
      <c r="T64" s="12"/>
      <c r="U64" s="76"/>
      <c r="V64" s="77"/>
    </row>
    <row r="65" spans="1:22" s="2" customFormat="1" ht="25.5" customHeight="1" x14ac:dyDescent="0.3">
      <c r="A65" s="59"/>
      <c r="B65" s="28" t="str">
        <f t="shared" si="0"/>
        <v>CBECC 2022.2.0</v>
      </c>
      <c r="C65" s="41" t="s">
        <v>64</v>
      </c>
      <c r="D65" s="32">
        <f>INDEX(Output!$C$5:$JM$192,MATCH($C65,Output!$C$5:$C$192,0),249)</f>
        <v>16.949100000000001</v>
      </c>
      <c r="E65" s="51">
        <v>17.627379887865001</v>
      </c>
      <c r="F65" s="32">
        <f>'Results TDV'!F65</f>
        <v>5.9693198334086501</v>
      </c>
      <c r="G65" s="69">
        <f>'Results TDV'!G65</f>
        <v>6.1767236101991498</v>
      </c>
      <c r="H65" s="32">
        <f>'Results TDV'!H65</f>
        <v>4.0162275934226548E-2</v>
      </c>
      <c r="I65" s="69">
        <f>'Results TDV'!I65</f>
        <v>4.5693167772666597E-2</v>
      </c>
      <c r="J65" s="32">
        <f>'Results TDV'!J65</f>
        <v>24.383442117410265</v>
      </c>
      <c r="K65" s="69">
        <f>'Results TDV'!K65</f>
        <v>25.645170418923701</v>
      </c>
      <c r="L65" s="34"/>
      <c r="M65" s="32"/>
      <c r="N65" s="34"/>
      <c r="O65" s="71"/>
      <c r="P65" s="32"/>
      <c r="Q65" s="32"/>
      <c r="R65" s="57"/>
      <c r="S65" s="25">
        <f>IF(ISNUMBER(SEARCH("RetlMed",C65)),Lookup!D$2,IF(ISNUMBER(SEARCH("OffSml",C65)),Lookup!A$2,IF(ISNUMBER(SEARCH("OffMed",C65)),Lookup!B$2,IF(ISNUMBER(SEARCH("OffLrg",C65)),Lookup!C$2,IF(ISNUMBER(SEARCH("RetlStrp",C65)),Lookup!E$2)))))</f>
        <v>24563.1</v>
      </c>
      <c r="T65" s="12"/>
      <c r="U65" s="76"/>
      <c r="V65" s="77"/>
    </row>
    <row r="66" spans="1:22" s="3" customFormat="1" ht="26.25" customHeight="1" x14ac:dyDescent="0.25">
      <c r="A66" s="60"/>
      <c r="B66" s="28" t="str">
        <f t="shared" si="0"/>
        <v>CBECC 2022.2.0</v>
      </c>
      <c r="C66" s="43" t="s">
        <v>84</v>
      </c>
      <c r="D66" s="5">
        <f>INDEX(Output!$C$5:$JM$192,MATCH($C66,Output!$C$5:$C$192,0),249)</f>
        <v>13.0474</v>
      </c>
      <c r="E66" s="51">
        <v>15.6093756989314</v>
      </c>
      <c r="F66" s="5">
        <f>'Results TDV'!F66</f>
        <v>3.8378339867524871</v>
      </c>
      <c r="G66" s="69">
        <f>'Results TDV'!G66</f>
        <v>5.2037564799247704</v>
      </c>
      <c r="H66" s="5">
        <f>'Results TDV'!H66</f>
        <v>5.2357805000183201E-2</v>
      </c>
      <c r="I66" s="69">
        <f>'Results TDV'!I66</f>
        <v>4.8379957659895001E-2</v>
      </c>
      <c r="J66" s="5">
        <f>'Results TDV'!J66</f>
        <v>18.329750453270151</v>
      </c>
      <c r="K66" s="69">
        <f>'Results TDV'!K66</f>
        <v>22.593948092660298</v>
      </c>
      <c r="L66" s="29">
        <f>IF($D$65=0,"",(D66-$D$65)/$D$65)</f>
        <v>-0.23020101362314233</v>
      </c>
      <c r="M66" s="104">
        <f>IF($E$65=0,"",(E66-$E$65)/$E$65)</f>
        <v>-0.11448123327295115</v>
      </c>
      <c r="N66" s="29">
        <f>IF($J$65=0,"",(J66-$J$65)/$J$65)</f>
        <v>-0.24827059424139536</v>
      </c>
      <c r="O66" s="104">
        <f>IF($K$65=0,"",(K66-$K$65)/$K$65)</f>
        <v>-0.1189784382954184</v>
      </c>
      <c r="P66" s="5" t="str">
        <f>IF(AND(L66&gt;=0,M66&gt;=0), "Yes", "No")</f>
        <v>No</v>
      </c>
      <c r="Q66" s="5" t="str">
        <f>IF(AND(L66&lt;0,M66&lt;0), "No", "Yes")</f>
        <v>No</v>
      </c>
      <c r="R66" s="56"/>
      <c r="S66" s="25">
        <f>IF(ISNUMBER(SEARCH("RetlMed",C66)),Lookup!D$2,IF(ISNUMBER(SEARCH("OffSml",C66)),Lookup!A$2,IF(ISNUMBER(SEARCH("OffMed",C66)),Lookup!B$2,IF(ISNUMBER(SEARCH("OffLrg",C66)),Lookup!C$2,IF(ISNUMBER(SEARCH("RetlStrp",C66)),Lookup!E$2)))))</f>
        <v>24563.1</v>
      </c>
      <c r="U66" s="75"/>
      <c r="V66" s="75"/>
    </row>
    <row r="67" spans="1:22" s="2" customFormat="1" ht="25.5" customHeight="1" x14ac:dyDescent="0.3">
      <c r="A67" s="59"/>
      <c r="B67" s="28" t="str">
        <f t="shared" si="0"/>
        <v>CBECC 2022.2.0</v>
      </c>
      <c r="C67" s="41" t="s">
        <v>85</v>
      </c>
      <c r="D67" s="32">
        <f>INDEX(Output!$C$5:$JM$192,MATCH($C67,Output!$C$5:$C$192,0),249)</f>
        <v>18.05</v>
      </c>
      <c r="E67" s="51">
        <v>16.118746025302201</v>
      </c>
      <c r="F67" s="32">
        <f>'Results TDV'!F67</f>
        <v>2.561548690404321</v>
      </c>
      <c r="G67" s="69">
        <f>'Results TDV'!G67</f>
        <v>3.53822142301631</v>
      </c>
      <c r="H67" s="32">
        <f>'Results TDV'!H67</f>
        <v>0.13283626393682973</v>
      </c>
      <c r="I67" s="69">
        <f>'Results TDV'!I67</f>
        <v>8.9879528469338693E-2</v>
      </c>
      <c r="J67" s="32">
        <f>'Results TDV'!J67</f>
        <v>22.020831490762074</v>
      </c>
      <c r="K67" s="69">
        <f>'Results TDV'!K67</f>
        <v>21.0608642428944</v>
      </c>
      <c r="L67" s="34"/>
      <c r="M67" s="32"/>
      <c r="N67" s="34"/>
      <c r="O67" s="71"/>
      <c r="P67" s="32"/>
      <c r="Q67" s="32"/>
      <c r="R67" s="57"/>
      <c r="S67" s="25">
        <f>IF(ISNUMBER(SEARCH("RetlMed",C67)),Lookup!D$2,IF(ISNUMBER(SEARCH("OffSml",C67)),Lookup!A$2,IF(ISNUMBER(SEARCH("OffMed",C67)),Lookup!B$2,IF(ISNUMBER(SEARCH("OffLrg",C67)),Lookup!C$2,IF(ISNUMBER(SEARCH("RetlStrp",C67)),Lookup!E$2)))))</f>
        <v>498589</v>
      </c>
      <c r="T67" s="12"/>
      <c r="U67" s="76"/>
      <c r="V67" s="77"/>
    </row>
    <row r="68" spans="1:22" s="2" customFormat="1" ht="25.5" customHeight="1" x14ac:dyDescent="0.3">
      <c r="A68" s="59"/>
      <c r="B68" s="28" t="str">
        <f t="shared" si="0"/>
        <v>CBECC 2022.2.0</v>
      </c>
      <c r="C68" s="43" t="s">
        <v>86</v>
      </c>
      <c r="D68" s="5">
        <f>INDEX(Output!$C$5:$JM$192,MATCH($C68,Output!$C$5:$C$192,0),249)</f>
        <v>17.869700000000002</v>
      </c>
      <c r="E68" s="51">
        <v>15.920363275363499</v>
      </c>
      <c r="F68" s="5">
        <f>'Results TDV'!F68</f>
        <v>2.4741420288052884</v>
      </c>
      <c r="G68" s="69">
        <f>'Results TDV'!G68</f>
        <v>3.4379117660285798</v>
      </c>
      <c r="H68" s="5">
        <f>'Results TDV'!H68</f>
        <v>0.13288580373814904</v>
      </c>
      <c r="I68" s="69">
        <f>'Results TDV'!I68</f>
        <v>8.9879528469338693E-2</v>
      </c>
      <c r="J68" s="5">
        <f>'Results TDV'!J68</f>
        <v>21.727509121077446</v>
      </c>
      <c r="K68" s="69">
        <f>'Results TDV'!K68</f>
        <v>20.718593520917</v>
      </c>
      <c r="L68" s="29">
        <f>IF($D$67=0,"",(D68-$D$67)/$D$67)</f>
        <v>-9.9889196675899735E-3</v>
      </c>
      <c r="M68" s="104">
        <f>IF($E$67=0,"",(E68-$E$67)/$E$67)</f>
        <v>-1.2307579611174034E-2</v>
      </c>
      <c r="N68" s="29">
        <f>IF($J$67=0,"",(J68-$J$67)/$J$67)</f>
        <v>-1.3320222254444791E-2</v>
      </c>
      <c r="O68" s="104">
        <f>IF($K$67=0,"",(K68-$K$67)/$K$67)</f>
        <v>-1.6251504118254614E-2</v>
      </c>
      <c r="P68" s="5" t="str">
        <f>IF(AND(L68&gt;=0,M68&gt;=0), "Yes", "No")</f>
        <v>No</v>
      </c>
      <c r="Q68" s="5" t="str">
        <f t="shared" si="3"/>
        <v>No</v>
      </c>
      <c r="R68" s="57"/>
      <c r="S68" s="25">
        <f>IF(ISNUMBER(SEARCH("RetlMed",C68)),Lookup!D$2,IF(ISNUMBER(SEARCH("OffSml",C68)),Lookup!A$2,IF(ISNUMBER(SEARCH("OffMed",C68)),Lookup!B$2,IF(ISNUMBER(SEARCH("OffLrg",C68)),Lookup!C$2,IF(ISNUMBER(SEARCH("RetlStrp",C68)),Lookup!E$2)))))</f>
        <v>498589</v>
      </c>
      <c r="T68" s="12"/>
      <c r="U68" s="76"/>
      <c r="V68" s="77"/>
    </row>
    <row r="69" spans="1:22" s="3" customFormat="1" ht="26.25" customHeight="1" x14ac:dyDescent="0.25">
      <c r="A69" s="60"/>
      <c r="B69" s="28" t="str">
        <f t="shared" si="0"/>
        <v>CBECC 2022.2.0</v>
      </c>
      <c r="C69" s="43" t="s">
        <v>87</v>
      </c>
      <c r="D69" s="5">
        <f>INDEX(Output!$C$5:$JM$192,MATCH($C69,Output!$C$5:$C$192,0),249)</f>
        <v>17.925999999999998</v>
      </c>
      <c r="E69" s="51">
        <v>16.168559266393402</v>
      </c>
      <c r="F69" s="5">
        <f>'Results TDV'!F69</f>
        <v>2.5210143023612637</v>
      </c>
      <c r="G69" s="69">
        <f>'Results TDV'!G69</f>
        <v>3.5621140078678999</v>
      </c>
      <c r="H69" s="5">
        <f>'Results TDV'!H69</f>
        <v>0.13241607817260309</v>
      </c>
      <c r="I69" s="69">
        <f>'Results TDV'!I69</f>
        <v>8.9892364392313295E-2</v>
      </c>
      <c r="J69" s="5">
        <f>'Results TDV'!J69</f>
        <v>21.840458418719738</v>
      </c>
      <c r="K69" s="69">
        <f>'Results TDV'!K69</f>
        <v>21.143672710389701</v>
      </c>
      <c r="L69" s="29">
        <f>IF($D$67=0,"",(D69-$D$67)/$D$67)</f>
        <v>-6.869806094182954E-3</v>
      </c>
      <c r="M69" s="104">
        <f>IF($E$67=0,"",(E69-$E$67)/$E$67)</f>
        <v>3.090391834017792E-3</v>
      </c>
      <c r="N69" s="29">
        <f>IF($J$67=0,"",(J69-$J$67)/$J$67)</f>
        <v>-8.1910200401834974E-3</v>
      </c>
      <c r="O69" s="104">
        <f>IF($K$67=0,"",(K69-$K$67)/$K$67)</f>
        <v>3.9318646443124664E-3</v>
      </c>
      <c r="P69" s="5" t="str">
        <f>IF(AND(L69&gt;=0,M69&gt;=0), "Yes", "No")</f>
        <v>No</v>
      </c>
      <c r="Q69" s="5" t="str">
        <f>IF(AND(L69&lt;0,M69&lt;0), "No", "Yes")</f>
        <v>Yes</v>
      </c>
      <c r="R69" s="56"/>
      <c r="S69" s="25">
        <f>IF(ISNUMBER(SEARCH("RetlMed",C69)),Lookup!D$2,IF(ISNUMBER(SEARCH("OffSml",C69)),Lookup!A$2,IF(ISNUMBER(SEARCH("OffMed",C69)),Lookup!B$2,IF(ISNUMBER(SEARCH("OffLrg",C69)),Lookup!C$2,IF(ISNUMBER(SEARCH("RetlStrp",C69)),Lookup!E$2)))))</f>
        <v>498589</v>
      </c>
      <c r="U69" s="75"/>
      <c r="V69" s="75"/>
    </row>
    <row r="70" spans="1:22" s="2" customFormat="1" ht="25.5" customHeight="1" x14ac:dyDescent="0.3">
      <c r="A70" s="59"/>
      <c r="B70" s="28" t="str">
        <f t="shared" ref="B70:B125" si="12">B69</f>
        <v>CBECC 2022.2.0</v>
      </c>
      <c r="C70" s="41" t="s">
        <v>37</v>
      </c>
      <c r="D70" s="32">
        <f>INDEX(Output!$C$5:$JM$192,MATCH($C70,Output!$C$5:$C$192,0),249)</f>
        <v>9.8364399999999996</v>
      </c>
      <c r="E70" s="51">
        <v>11.0948783943244</v>
      </c>
      <c r="F70" s="32">
        <f>'Results TDV'!F70</f>
        <v>2.97421322973431</v>
      </c>
      <c r="G70" s="69">
        <f>'Results TDV'!G70</f>
        <v>4.4195447709836202</v>
      </c>
      <c r="H70" s="32">
        <f>'Results TDV'!H70</f>
        <v>4.1973449073284812E-2</v>
      </c>
      <c r="I70" s="69">
        <f>'Results TDV'!I70</f>
        <v>1.8314865309904501E-2</v>
      </c>
      <c r="J70" s="32">
        <f>'Results TDV'!J70</f>
        <v>14.344765876951902</v>
      </c>
      <c r="K70" s="69">
        <f>'Results TDV'!K70</f>
        <v>16.911597708734899</v>
      </c>
      <c r="L70" s="34"/>
      <c r="M70" s="32"/>
      <c r="N70" s="34"/>
      <c r="O70" s="71"/>
      <c r="P70" s="32"/>
      <c r="Q70" s="32"/>
      <c r="R70" s="57"/>
      <c r="S70" s="25">
        <f>IF(ISNUMBER(SEARCH("RetlMed",C70)),Lookup!D$2,IF(ISNUMBER(SEARCH("OffSml",C70)),Lookup!A$2,IF(ISNUMBER(SEARCH("OffMed",C70)),Lookup!B$2,IF(ISNUMBER(SEARCH("OffLrg",C70)),Lookup!C$2,IF(ISNUMBER(SEARCH("RetlStrp",C70)),Lookup!E$2)))))</f>
        <v>498589</v>
      </c>
      <c r="T70" s="12"/>
      <c r="U70" s="76"/>
      <c r="V70" s="77"/>
    </row>
    <row r="71" spans="1:22" s="2" customFormat="1" ht="25.5" customHeight="1" x14ac:dyDescent="0.3">
      <c r="A71" s="59"/>
      <c r="B71" s="28" t="str">
        <f t="shared" si="12"/>
        <v>CBECC 2022.2.0</v>
      </c>
      <c r="C71" s="43" t="s">
        <v>88</v>
      </c>
      <c r="D71" s="5">
        <f>INDEX(Output!$C$5:$JM$192,MATCH($C71,Output!$C$5:$C$192,0),249)</f>
        <v>9.5429099999999991</v>
      </c>
      <c r="E71" s="51">
        <v>10.6810947679969</v>
      </c>
      <c r="F71" s="5">
        <f>'Results TDV'!F71</f>
        <v>2.7958298317852983</v>
      </c>
      <c r="G71" s="69">
        <f>'Results TDV'!G71</f>
        <v>4.1942850623521597</v>
      </c>
      <c r="H71" s="5">
        <f>'Results TDV'!H71</f>
        <v>4.1957403793505273E-2</v>
      </c>
      <c r="I71" s="69">
        <f>'Results TDV'!I71</f>
        <v>1.83321536576217E-2</v>
      </c>
      <c r="J71" s="5">
        <f>'Results TDV'!J71</f>
        <v>13.734482644324984</v>
      </c>
      <c r="K71" s="69">
        <f>'Results TDV'!K71</f>
        <v>16.144708591646602</v>
      </c>
      <c r="L71" s="29">
        <f>IF($D$70=0,"",(D71-$D$70)/$D$70)</f>
        <v>-2.9841080716194124E-2</v>
      </c>
      <c r="M71" s="104">
        <f>IF($E$70=0,"",(E71-$E$70)/$E$70)</f>
        <v>-3.7295012312994084E-2</v>
      </c>
      <c r="N71" s="29">
        <f>IF($J$70=0,"",(J71-$J$70)/$J$70)</f>
        <v>-4.2543966061340546E-2</v>
      </c>
      <c r="O71" s="104">
        <f>IF($K$70=0,"",(K71-$K$70)/$K$70)</f>
        <v>-4.5346934706955354E-2</v>
      </c>
      <c r="P71" s="5" t="str">
        <f>IF(AND(L71&gt;=0,M71&gt;=0), "Yes", "No")</f>
        <v>No</v>
      </c>
      <c r="Q71" s="5" t="str">
        <f t="shared" si="3"/>
        <v>No</v>
      </c>
      <c r="R71" s="57"/>
      <c r="S71" s="25">
        <f>IF(ISNUMBER(SEARCH("RetlMed",C71)),Lookup!D$2,IF(ISNUMBER(SEARCH("OffSml",C71)),Lookup!A$2,IF(ISNUMBER(SEARCH("OffMed",C71)),Lookup!B$2,IF(ISNUMBER(SEARCH("OffLrg",C71)),Lookup!C$2,IF(ISNUMBER(SEARCH("RetlStrp",C71)),Lookup!E$2)))))</f>
        <v>498589</v>
      </c>
      <c r="T71" s="12"/>
      <c r="U71" s="76"/>
      <c r="V71" s="77"/>
    </row>
    <row r="72" spans="1:22" s="2" customFormat="1" ht="25.5" customHeight="1" x14ac:dyDescent="0.3">
      <c r="A72" s="59"/>
      <c r="B72" s="28" t="str">
        <f t="shared" si="12"/>
        <v>CBECC 2022.2.0</v>
      </c>
      <c r="C72" s="43" t="s">
        <v>89</v>
      </c>
      <c r="D72" s="5">
        <f>INDEX(Output!$C$5:$JM$192,MATCH($C72,Output!$C$5:$C$192,0),249)</f>
        <v>9.7022499999999994</v>
      </c>
      <c r="E72" s="51">
        <v>11.0809611118421</v>
      </c>
      <c r="F72" s="5">
        <f>'Results TDV'!F72</f>
        <v>2.874993230897593</v>
      </c>
      <c r="G72" s="69">
        <f>'Results TDV'!G72</f>
        <v>4.41346849949828</v>
      </c>
      <c r="H72" s="5">
        <f>'Results TDV'!H72</f>
        <v>4.1872965508665455E-2</v>
      </c>
      <c r="I72" s="69">
        <f>'Results TDV'!I72</f>
        <v>1.8332089897691198E-2</v>
      </c>
      <c r="J72" s="5">
        <f>'Results TDV'!J72</f>
        <v>13.996158178748333</v>
      </c>
      <c r="K72" s="69">
        <f>'Results TDV'!K72</f>
        <v>16.892587070714299</v>
      </c>
      <c r="L72" s="29">
        <f>IF($D$70=0,"",(D72-$D$70)/$D$70)</f>
        <v>-1.3642130689558444E-2</v>
      </c>
      <c r="M72" s="104">
        <f>IF($E$70=0,"",(E72-$E$70)/$E$70)</f>
        <v>-1.2543880146914776E-3</v>
      </c>
      <c r="N72" s="29">
        <f>IF($J$70=0,"",(J72-$J$70)/$J$70)</f>
        <v>-2.4302083505154021E-2</v>
      </c>
      <c r="O72" s="104">
        <f>IF($K$70=0,"",(K72-$K$70)/$K$70)</f>
        <v>-1.1241183918879881E-3</v>
      </c>
      <c r="P72" s="5" t="str">
        <f>IF(AND(L72&gt;=0,M72&gt;=0), "Yes", "No")</f>
        <v>No</v>
      </c>
      <c r="Q72" s="5" t="str">
        <f t="shared" si="3"/>
        <v>No</v>
      </c>
      <c r="R72" s="57"/>
      <c r="S72" s="25">
        <f>IF(ISNUMBER(SEARCH("RetlMed",C72)),Lookup!D$2,IF(ISNUMBER(SEARCH("OffSml",C72)),Lookup!A$2,IF(ISNUMBER(SEARCH("OffMed",C72)),Lookup!B$2,IF(ISNUMBER(SEARCH("OffLrg",C72)),Lookup!C$2,IF(ISNUMBER(SEARCH("RetlStrp",C72)),Lookup!E$2)))))</f>
        <v>498589</v>
      </c>
      <c r="T72" s="12"/>
      <c r="U72" s="76"/>
      <c r="V72" s="77"/>
    </row>
    <row r="73" spans="1:22" s="2" customFormat="1" ht="25.5" customHeight="1" x14ac:dyDescent="0.3">
      <c r="A73" s="59"/>
      <c r="B73" s="28" t="str">
        <f t="shared" si="12"/>
        <v>CBECC 2022.2.0</v>
      </c>
      <c r="C73" s="41" t="s">
        <v>90</v>
      </c>
      <c r="D73" s="32">
        <f>INDEX(Output!$C$5:$JM$192,MATCH($C73,Output!$C$5:$C$192,0),249)</f>
        <v>26.0871</v>
      </c>
      <c r="E73" s="51">
        <v>33.04</v>
      </c>
      <c r="F73" s="32">
        <f>'Results TDV'!F73</f>
        <v>10.714711111111111</v>
      </c>
      <c r="G73" s="69">
        <f>'Results TDV'!G73</f>
        <v>11.41</v>
      </c>
      <c r="H73" s="32">
        <f>'Results TDV'!H73</f>
        <v>4.2877377777777774E-2</v>
      </c>
      <c r="I73" s="69">
        <f>'Results TDV'!I73</f>
        <v>0.09</v>
      </c>
      <c r="J73" s="32">
        <f>'Results TDV'!J73</f>
        <v>40.846926390431996</v>
      </c>
      <c r="K73" s="69">
        <f>'Results TDV'!K73</f>
        <v>47.75</v>
      </c>
      <c r="L73" s="34"/>
      <c r="M73" s="32"/>
      <c r="N73" s="34"/>
      <c r="O73" s="71"/>
      <c r="P73" s="32"/>
      <c r="Q73" s="32"/>
      <c r="R73" s="57"/>
      <c r="S73" s="25">
        <f>IF(ISNUMBER(SEARCH("RetlMed",C73)),Lookup!D$2,IF(ISNUMBER(SEARCH("OffSml",C73)),Lookup!A$2,IF(ISNUMBER(SEARCH("OffMed",C73)),Lookup!B$2,IF(ISNUMBER(SEARCH("OffLrg",C73)),Lookup!C$2,IF(ISNUMBER(SEARCH("RetlStrp",C73)),Lookup!E$2)))))</f>
        <v>22500</v>
      </c>
      <c r="T73" s="12"/>
      <c r="U73" s="76"/>
      <c r="V73" s="77"/>
    </row>
    <row r="74" spans="1:22" s="3" customFormat="1" ht="26.25" customHeight="1" x14ac:dyDescent="0.25">
      <c r="A74" s="60"/>
      <c r="B74" s="28" t="str">
        <f t="shared" si="12"/>
        <v>CBECC 2022.2.0</v>
      </c>
      <c r="C74" s="43" t="s">
        <v>91</v>
      </c>
      <c r="D74" s="5">
        <f>INDEX(Output!$C$5:$JM$192,MATCH($C74,Output!$C$5:$C$192,0),249)</f>
        <v>24.845099999999999</v>
      </c>
      <c r="E74" s="51">
        <v>31.37</v>
      </c>
      <c r="F74" s="5">
        <f>'Results TDV'!F74</f>
        <v>9.9925777777777771</v>
      </c>
      <c r="G74" s="69">
        <f>'Results TDV'!G74</f>
        <v>10.57</v>
      </c>
      <c r="H74" s="5">
        <f>'Results TDV'!H74</f>
        <v>4.2877377777777774E-2</v>
      </c>
      <c r="I74" s="69">
        <f>'Results TDV'!I74</f>
        <v>0.9</v>
      </c>
      <c r="J74" s="5">
        <f>'Results TDV'!J74</f>
        <v>38.382829377649777</v>
      </c>
      <c r="K74" s="69">
        <f>'Results TDV'!K74</f>
        <v>44.87</v>
      </c>
      <c r="L74" s="29">
        <f>IF($D$73=0,"",(D74-$D$73)/$D$73)</f>
        <v>-4.7609738146440227E-2</v>
      </c>
      <c r="M74" s="104">
        <f>IF($E$73=0,"",(E74-$E$73)/$E$73)</f>
        <v>-5.054479418886193E-2</v>
      </c>
      <c r="N74" s="29">
        <f>IF($J$73=0,"",(J74-$J$73)/$J$73)</f>
        <v>-6.0325151254450565E-2</v>
      </c>
      <c r="O74" s="104">
        <f>IF($K$73=0,"",(K74-$K$73)/$K$73)</f>
        <v>-6.0314136125654505E-2</v>
      </c>
      <c r="P74" s="5" t="str">
        <f>IF(AND(L74&gt;=0,M74&gt;=0), "Yes", "No")</f>
        <v>No</v>
      </c>
      <c r="Q74" s="5" t="str">
        <f>IF(AND(L74&lt;0,M74&lt;0), "No", "Yes")</f>
        <v>No</v>
      </c>
      <c r="R74" s="56"/>
      <c r="S74" s="25">
        <f>IF(ISNUMBER(SEARCH("RetlMed",C74)),Lookup!D$2,IF(ISNUMBER(SEARCH("OffSml",C74)),Lookup!A$2,IF(ISNUMBER(SEARCH("OffMed",C74)),Lookup!B$2,IF(ISNUMBER(SEARCH("OffLrg",C74)),Lookup!C$2,IF(ISNUMBER(SEARCH("RetlStrp",C74)),Lookup!E$2)))))</f>
        <v>22500</v>
      </c>
      <c r="U74" s="75"/>
      <c r="V74" s="75"/>
    </row>
    <row r="75" spans="1:22" s="2" customFormat="1" ht="25.5" customHeight="1" x14ac:dyDescent="0.3">
      <c r="A75" s="59"/>
      <c r="B75" s="28" t="str">
        <f t="shared" si="12"/>
        <v>CBECC 2022.2.0</v>
      </c>
      <c r="C75" s="43" t="s">
        <v>92</v>
      </c>
      <c r="D75" s="5">
        <f>INDEX(Output!$C$5:$JM$192,MATCH($C75,Output!$C$5:$C$192,0),249)</f>
        <v>26.0871</v>
      </c>
      <c r="E75" s="51">
        <v>33.04</v>
      </c>
      <c r="F75" s="5">
        <f>'Results TDV'!F75</f>
        <v>10.714711111111111</v>
      </c>
      <c r="G75" s="69">
        <f>'Results TDV'!G75</f>
        <v>11.41</v>
      </c>
      <c r="H75" s="5">
        <f>'Results TDV'!H75</f>
        <v>4.2877377777777774E-2</v>
      </c>
      <c r="I75" s="69">
        <f>'Results TDV'!I75</f>
        <v>0.09</v>
      </c>
      <c r="J75" s="5">
        <f>'Results TDV'!J75</f>
        <v>40.846926390431996</v>
      </c>
      <c r="K75" s="69">
        <f>'Results TDV'!K75</f>
        <v>47.75</v>
      </c>
      <c r="L75" s="29">
        <f>IF($D$73=0,"",(D75-$D$73)/$D$73)</f>
        <v>0</v>
      </c>
      <c r="M75" s="104">
        <f>IF($E$73=0,"",(E75-$E$73)/$E$73)</f>
        <v>0</v>
      </c>
      <c r="N75" s="29">
        <f>IF($J$73=0,"",(J75-$J$73)/$J$73)</f>
        <v>0</v>
      </c>
      <c r="O75" s="104">
        <f>IF($K$73=0,"",(K75-$K$73)/$K$73)</f>
        <v>0</v>
      </c>
      <c r="P75" s="5" t="str">
        <f>IF(AND(L75&gt;=0,M75&gt;=0), "Yes", "No")</f>
        <v>Yes</v>
      </c>
      <c r="Q75" s="5" t="str">
        <f t="shared" si="3"/>
        <v>Yes</v>
      </c>
      <c r="R75" s="57"/>
      <c r="S75" s="25">
        <f>IF(ISNUMBER(SEARCH("RetlMed",C75)),Lookup!D$2,IF(ISNUMBER(SEARCH("OffSml",C75)),Lookup!A$2,IF(ISNUMBER(SEARCH("OffMed",C75)),Lookup!B$2,IF(ISNUMBER(SEARCH("OffLrg",C75)),Lookup!C$2,IF(ISNUMBER(SEARCH("RetlStrp",C75)),Lookup!E$2)))))</f>
        <v>22500</v>
      </c>
      <c r="T75" s="12"/>
      <c r="U75" s="76"/>
      <c r="V75" s="77"/>
    </row>
    <row r="76" spans="1:22" s="2" customFormat="1" ht="25.5" customHeight="1" x14ac:dyDescent="0.3">
      <c r="A76" s="59"/>
      <c r="B76" s="28" t="str">
        <f t="shared" si="12"/>
        <v>CBECC 2022.2.0</v>
      </c>
      <c r="C76" s="43" t="s">
        <v>93</v>
      </c>
      <c r="D76" s="5">
        <f>INDEX(Output!$C$5:$JM$192,MATCH($C76,Output!$C$5:$C$192,0),249)</f>
        <v>26.492100000000001</v>
      </c>
      <c r="E76" s="51">
        <v>33.26</v>
      </c>
      <c r="F76" s="5">
        <f>'Results TDV'!F76</f>
        <v>10.949733333333333</v>
      </c>
      <c r="G76" s="69">
        <f>'Results TDV'!G76</f>
        <v>11.54</v>
      </c>
      <c r="H76" s="5">
        <f>'Results TDV'!H76</f>
        <v>4.1068533333333337E-2</v>
      </c>
      <c r="I76" s="69">
        <f>'Results TDV'!I76</f>
        <v>0.09</v>
      </c>
      <c r="J76" s="5">
        <f>'Results TDV'!J76</f>
        <v>41.467862808885329</v>
      </c>
      <c r="K76" s="69">
        <f>'Results TDV'!K76</f>
        <v>48.12</v>
      </c>
      <c r="L76" s="29">
        <f>IF($D$73=0,"",(D76-$D$73)/$D$73)</f>
        <v>1.5524914612969672E-2</v>
      </c>
      <c r="M76" s="104">
        <f>IF($E$73=0,"",(E76-$E$73)/$E$73)</f>
        <v>6.6585956416464545E-3</v>
      </c>
      <c r="N76" s="29">
        <f>IF($J$73=0,"",(J76-$J$73)/$J$73)</f>
        <v>1.5201545705499675E-2</v>
      </c>
      <c r="O76" s="104">
        <f>IF($K$73=0,"",(K76-$K$73)/$K$73)</f>
        <v>7.7486910994763866E-3</v>
      </c>
      <c r="P76" s="5" t="str">
        <f>IF(AND(L76&gt;=0,M76&gt;=0), "Yes", "No")</f>
        <v>Yes</v>
      </c>
      <c r="Q76" s="5" t="str">
        <f t="shared" si="3"/>
        <v>Yes</v>
      </c>
      <c r="R76" s="57"/>
      <c r="S76" s="25">
        <f>IF(ISNUMBER(SEARCH("RetlMed",C76)),Lookup!D$2,IF(ISNUMBER(SEARCH("OffSml",C76)),Lookup!A$2,IF(ISNUMBER(SEARCH("OffMed",C76)),Lookup!B$2,IF(ISNUMBER(SEARCH("OffLrg",C76)),Lookup!C$2,IF(ISNUMBER(SEARCH("RetlStrp",C76)),Lookup!E$2)))))</f>
        <v>22500</v>
      </c>
      <c r="T76" s="12"/>
      <c r="U76" s="76"/>
      <c r="V76" s="77"/>
    </row>
    <row r="77" spans="1:22" s="2" customFormat="1" ht="25.5" customHeight="1" x14ac:dyDescent="0.3">
      <c r="A77" s="59"/>
      <c r="B77" s="28" t="str">
        <f t="shared" si="12"/>
        <v>CBECC 2022.2.0</v>
      </c>
      <c r="C77" s="43" t="s">
        <v>94</v>
      </c>
      <c r="D77" s="5">
        <f>INDEX(Output!$C$5:$JM$192,MATCH($C77,Output!$C$5:$C$192,0),249)</f>
        <v>22.3261</v>
      </c>
      <c r="E77" s="51">
        <v>33.03</v>
      </c>
      <c r="F77" s="5">
        <f>'Results TDV'!F77</f>
        <v>8.3837333333333337</v>
      </c>
      <c r="G77" s="69">
        <f>'Results TDV'!G77</f>
        <v>11.26</v>
      </c>
      <c r="H77" s="5">
        <f>'Results TDV'!H77</f>
        <v>4.2883955555555554E-2</v>
      </c>
      <c r="I77" s="69">
        <f>'Results TDV'!I77</f>
        <v>0.09</v>
      </c>
      <c r="J77" s="5">
        <f>'Results TDV'!J77</f>
        <v>32.893927435964443</v>
      </c>
      <c r="K77" s="69">
        <f>'Results TDV'!K77</f>
        <v>47.62</v>
      </c>
      <c r="L77" s="29">
        <f>IF($D$73=0,"",(D77-$D$73)/$D$73)</f>
        <v>-0.14417087372686113</v>
      </c>
      <c r="M77" s="104">
        <f>IF($E$73=0,"",(E77-$E$73)/$E$73)</f>
        <v>-3.0266343825659838E-4</v>
      </c>
      <c r="N77" s="29">
        <f>IF($J$73=0,"",(J77-$J$73)/$J$73)</f>
        <v>-0.19470250658395849</v>
      </c>
      <c r="O77" s="104">
        <f>IF($K$73=0,"",(K77-$K$73)/$K$73)</f>
        <v>-2.722513089005289E-3</v>
      </c>
      <c r="P77" s="5" t="str">
        <f>IF(AND(L77&gt;=0,M77&gt;=0), "Yes", "No")</f>
        <v>No</v>
      </c>
      <c r="Q77" s="5" t="str">
        <f t="shared" si="3"/>
        <v>No</v>
      </c>
      <c r="R77" s="57"/>
      <c r="S77" s="25">
        <f>IF(ISNUMBER(SEARCH("RetlMed",C77)),Lookup!D$2,IF(ISNUMBER(SEARCH("OffSml",C77)),Lookup!A$2,IF(ISNUMBER(SEARCH("OffMed",C77)),Lookup!B$2,IF(ISNUMBER(SEARCH("OffLrg",C77)),Lookup!C$2,IF(ISNUMBER(SEARCH("RetlStrp",C77)),Lookup!E$2)))))</f>
        <v>22500</v>
      </c>
      <c r="T77" s="12"/>
      <c r="U77" s="76"/>
      <c r="V77" s="77"/>
    </row>
    <row r="78" spans="1:22" s="2" customFormat="1" ht="25.5" customHeight="1" x14ac:dyDescent="0.3">
      <c r="A78" s="59"/>
      <c r="B78" s="28" t="str">
        <f t="shared" si="12"/>
        <v>CBECC 2022.2.0</v>
      </c>
      <c r="C78" s="41" t="s">
        <v>95</v>
      </c>
      <c r="D78" s="32">
        <f>INDEX(Output!$C$5:$JM$192,MATCH($C78,Output!$C$5:$C$192,0),249)</f>
        <v>19.0868</v>
      </c>
      <c r="E78" s="51">
        <v>24.82</v>
      </c>
      <c r="F78" s="32">
        <f>'Results TDV'!F78</f>
        <v>6.5343999999999998</v>
      </c>
      <c r="G78" s="69">
        <f>'Results TDV'!G78</f>
        <v>6.05</v>
      </c>
      <c r="H78" s="32">
        <f>'Results TDV'!H78</f>
        <v>5.6224888888888887E-2</v>
      </c>
      <c r="I78" s="69">
        <f>'Results TDV'!I78</f>
        <v>0.12</v>
      </c>
      <c r="J78" s="32">
        <f>'Results TDV'!J78</f>
        <v>27.917480449379557</v>
      </c>
      <c r="K78" s="69">
        <f>'Results TDV'!K78</f>
        <v>32.619999999999997</v>
      </c>
      <c r="L78" s="34"/>
      <c r="M78" s="32"/>
      <c r="N78" s="34"/>
      <c r="O78" s="71"/>
      <c r="P78" s="32"/>
      <c r="Q78" s="32"/>
      <c r="R78" s="57"/>
      <c r="S78" s="25">
        <f>IF(ISNUMBER(SEARCH("RetlMed",C78)),Lookup!D$2,IF(ISNUMBER(SEARCH("OffSml",C78)),Lookup!A$2,IF(ISNUMBER(SEARCH("OffMed",C78)),Lookup!B$2,IF(ISNUMBER(SEARCH("OffLrg",C78)),Lookup!C$2,IF(ISNUMBER(SEARCH("RetlStrp",C78)),Lookup!E$2)))))</f>
        <v>22500</v>
      </c>
      <c r="T78" s="12"/>
      <c r="U78" s="76"/>
      <c r="V78" s="77"/>
    </row>
    <row r="79" spans="1:22" s="3" customFormat="1" ht="26.25" customHeight="1" x14ac:dyDescent="0.25">
      <c r="A79" s="60"/>
      <c r="B79" s="28" t="str">
        <f t="shared" si="12"/>
        <v>CBECC 2022.2.0</v>
      </c>
      <c r="C79" s="43" t="s">
        <v>96</v>
      </c>
      <c r="D79" s="5">
        <f>INDEX(Output!$C$5:$JM$192,MATCH($C79,Output!$C$5:$C$192,0),249)</f>
        <v>18.999099999999999</v>
      </c>
      <c r="E79" s="51">
        <v>24.64</v>
      </c>
      <c r="F79" s="5">
        <f>'Results TDV'!F79</f>
        <v>6.4648888888888889</v>
      </c>
      <c r="G79" s="69">
        <f>'Results TDV'!G79</f>
        <v>5.96</v>
      </c>
      <c r="H79" s="5">
        <f>'Results TDV'!H79</f>
        <v>5.6224888888888887E-2</v>
      </c>
      <c r="I79" s="69">
        <f>'Results TDV'!I79</f>
        <v>0.12</v>
      </c>
      <c r="J79" s="5">
        <f>'Results TDV'!J79</f>
        <v>27.680298695495107</v>
      </c>
      <c r="K79" s="69">
        <f>'Results TDV'!K79</f>
        <v>32.32</v>
      </c>
      <c r="L79" s="29">
        <f>IF($D$78=0,"",(D79-$D$78)/$D$78)</f>
        <v>-4.5947984994866437E-3</v>
      </c>
      <c r="M79" s="104">
        <f>IF($E$78=0,"",(E79-$E$78)/$E$78)</f>
        <v>-7.2522159548750889E-3</v>
      </c>
      <c r="N79" s="29">
        <f>IF($J$78=0,"",(J79-$J$78)/$J$78)</f>
        <v>-8.4958151690841706E-3</v>
      </c>
      <c r="O79" s="104">
        <f>IF($K$79=0,"",(K79-$K$79)/$K$79)</f>
        <v>0</v>
      </c>
      <c r="P79" s="5" t="str">
        <f>IF(AND(L79&gt;=0,M79&gt;=0), "Yes", "No")</f>
        <v>No</v>
      </c>
      <c r="Q79" s="5" t="str">
        <f>IF(AND(L79&lt;0,M79&lt;0), "No", "Yes")</f>
        <v>No</v>
      </c>
      <c r="R79" s="56"/>
      <c r="S79" s="25">
        <f>IF(ISNUMBER(SEARCH("RetlMed",C79)),Lookup!D$2,IF(ISNUMBER(SEARCH("OffSml",C79)),Lookup!A$2,IF(ISNUMBER(SEARCH("OffMed",C79)),Lookup!B$2,IF(ISNUMBER(SEARCH("OffLrg",C79)),Lookup!C$2,IF(ISNUMBER(SEARCH("RetlStrp",C79)),Lookup!E$2)))))</f>
        <v>22500</v>
      </c>
      <c r="U79" s="75"/>
      <c r="V79" s="75"/>
    </row>
    <row r="80" spans="1:22" s="2" customFormat="1" ht="25.5" customHeight="1" x14ac:dyDescent="0.3">
      <c r="A80" s="59"/>
      <c r="B80" s="28" t="str">
        <f t="shared" si="12"/>
        <v>CBECC 2022.2.0</v>
      </c>
      <c r="C80" s="43" t="s">
        <v>97</v>
      </c>
      <c r="D80" s="5">
        <f>INDEX(Output!$C$5:$JM$192,MATCH($C80,Output!$C$5:$C$192,0),249)</f>
        <v>19.033999999999999</v>
      </c>
      <c r="E80" s="51">
        <v>24.1</v>
      </c>
      <c r="F80" s="5">
        <f>'Results TDV'!F80</f>
        <v>6.5343999999999998</v>
      </c>
      <c r="G80" s="69">
        <f>'Results TDV'!G80</f>
        <v>6.05</v>
      </c>
      <c r="H80" s="5">
        <f>'Results TDV'!H80</f>
        <v>5.564977777777777E-2</v>
      </c>
      <c r="I80" s="69">
        <f>'Results TDV'!I80</f>
        <v>0.11</v>
      </c>
      <c r="J80" s="5">
        <f>'Results TDV'!J80</f>
        <v>27.859987584312886</v>
      </c>
      <c r="K80" s="69">
        <f>'Results TDV'!K80</f>
        <v>31.83</v>
      </c>
      <c r="L80" s="29">
        <f>IF($D$78=0,"",(D80-$D$78)/$D$78)</f>
        <v>-2.7663097009452235E-3</v>
      </c>
      <c r="M80" s="104">
        <f>IF($E$78=0,"",(E80-$E$78)/$E$78)</f>
        <v>-2.9008863819500356E-2</v>
      </c>
      <c r="N80" s="29">
        <f>IF($J$78=0,"",(J80-$J$78)/$J$78)</f>
        <v>-2.0593858808611917E-3</v>
      </c>
      <c r="O80" s="104">
        <f>IF($K$78=0,"",(K80-$K$78)/$K$78)</f>
        <v>-2.4218270999386855E-2</v>
      </c>
      <c r="P80" s="5" t="str">
        <f>IF(AND(L80&gt;=0,M80&gt;=0), "Yes", "No")</f>
        <v>No</v>
      </c>
      <c r="Q80" s="5" t="str">
        <f t="shared" si="3"/>
        <v>No</v>
      </c>
      <c r="R80" s="57"/>
      <c r="S80" s="25">
        <f>IF(ISNUMBER(SEARCH("RetlMed",C80)),Lookup!D$2,IF(ISNUMBER(SEARCH("OffSml",C80)),Lookup!A$2,IF(ISNUMBER(SEARCH("OffMed",C80)),Lookup!B$2,IF(ISNUMBER(SEARCH("OffLrg",C80)),Lookup!C$2,IF(ISNUMBER(SEARCH("RetlStrp",C80)),Lookup!E$2)))))</f>
        <v>22500</v>
      </c>
      <c r="T80" s="12"/>
      <c r="U80" s="76"/>
      <c r="V80" s="77"/>
    </row>
    <row r="81" spans="1:22" s="2" customFormat="1" ht="25.5" customHeight="1" x14ac:dyDescent="0.3">
      <c r="A81" s="59"/>
      <c r="B81" s="28" t="str">
        <f t="shared" si="12"/>
        <v>CBECC 2022.2.0</v>
      </c>
      <c r="C81" s="43" t="s">
        <v>98</v>
      </c>
      <c r="D81" s="5">
        <f>INDEX(Output!$C$5:$JM$192,MATCH($C81,Output!$C$5:$C$192,0),249)</f>
        <v>19.8581</v>
      </c>
      <c r="E81" s="51">
        <v>25.13</v>
      </c>
      <c r="F81" s="5">
        <f>'Results TDV'!F81</f>
        <v>7.1231999999999998</v>
      </c>
      <c r="G81" s="69">
        <f>'Results TDV'!G81</f>
        <v>6.29</v>
      </c>
      <c r="H81" s="5">
        <f>'Results TDV'!H81</f>
        <v>5.2426666666666663E-2</v>
      </c>
      <c r="I81" s="69">
        <f>'Results TDV'!I81</f>
        <v>0.12</v>
      </c>
      <c r="J81" s="5">
        <f>'Results TDV'!J81</f>
        <v>29.546749585016887</v>
      </c>
      <c r="K81" s="69">
        <f>'Results TDV'!K81</f>
        <v>33.380000000000003</v>
      </c>
      <c r="L81" s="29">
        <f>IF($D$78=0,"",(D81-$D$78)/$D$78)</f>
        <v>4.0410126370056795E-2</v>
      </c>
      <c r="M81" s="104">
        <f>IF($E$78=0,"",(E81-$E$78)/$E$78)</f>
        <v>1.2489927477840399E-2</v>
      </c>
      <c r="N81" s="29">
        <f>IF($J$78=0,"",(J81-$J$78)/$J$78)</f>
        <v>5.8360178261485589E-2</v>
      </c>
      <c r="O81" s="104">
        <f>IF($K$78=0,"",(K81-$K$78)/$K$78)</f>
        <v>2.3298589822195129E-2</v>
      </c>
      <c r="P81" s="5" t="str">
        <f>IF(AND(L81&gt;=0,M81&gt;=0), "Yes", "No")</f>
        <v>Yes</v>
      </c>
      <c r="Q81" s="5" t="str">
        <f t="shared" si="3"/>
        <v>Yes</v>
      </c>
      <c r="R81" s="57"/>
      <c r="S81" s="25">
        <f>IF(ISNUMBER(SEARCH("RetlMed",C81)),Lookup!D$2,IF(ISNUMBER(SEARCH("OffSml",C81)),Lookup!A$2,IF(ISNUMBER(SEARCH("OffMed",C81)),Lookup!B$2,IF(ISNUMBER(SEARCH("OffLrg",C81)),Lookup!C$2,IF(ISNUMBER(SEARCH("RetlStrp",C81)),Lookup!E$2)))))</f>
        <v>22500</v>
      </c>
      <c r="T81" s="12"/>
      <c r="U81" s="76"/>
      <c r="V81" s="77"/>
    </row>
    <row r="82" spans="1:22" s="2" customFormat="1" ht="25.5" customHeight="1" x14ac:dyDescent="0.3">
      <c r="A82" s="59"/>
      <c r="B82" s="28" t="str">
        <f t="shared" si="12"/>
        <v>CBECC 2022.2.0</v>
      </c>
      <c r="C82" s="43" t="s">
        <v>99</v>
      </c>
      <c r="D82" s="5">
        <f>INDEX(Output!$C$5:$JM$192,MATCH($C82,Output!$C$5:$C$192,0),249)</f>
        <v>18.319400000000002</v>
      </c>
      <c r="E82" s="51">
        <v>24.77</v>
      </c>
      <c r="F82" s="5">
        <f>'Results TDV'!F82</f>
        <v>5.916088888888889</v>
      </c>
      <c r="G82" s="69">
        <f>'Results TDV'!G82</f>
        <v>5.95</v>
      </c>
      <c r="H82" s="5">
        <f>'Results TDV'!H82</f>
        <v>5.6225333333333329E-2</v>
      </c>
      <c r="I82" s="69">
        <f>'Results TDV'!I82</f>
        <v>0.12</v>
      </c>
      <c r="J82" s="5">
        <f>'Results TDV'!J82</f>
        <v>25.807671437187555</v>
      </c>
      <c r="K82" s="69">
        <f>'Results TDV'!K82</f>
        <v>32.369999999999997</v>
      </c>
      <c r="L82" s="29">
        <f>IF($D$78=0,"",(D82-$D$78)/$D$78)</f>
        <v>-4.0205796676236902E-2</v>
      </c>
      <c r="M82" s="104">
        <f>IF($E$78=0,"",(E82-$E$78)/$E$78)</f>
        <v>-2.0145044319097786E-3</v>
      </c>
      <c r="N82" s="29">
        <f>IF($J$78=0,"",(J82-$J$78)/$J$78)</f>
        <v>-7.5573045211495479E-2</v>
      </c>
      <c r="O82" s="104">
        <f>IF($K$78=0,"",(K82-$K$78)/$K$78)</f>
        <v>-7.6640098099325571E-3</v>
      </c>
      <c r="P82" s="5" t="str">
        <f>IF(AND(L82&gt;=0,M82&gt;=0), "Yes", "No")</f>
        <v>No</v>
      </c>
      <c r="Q82" s="5" t="str">
        <f t="shared" si="3"/>
        <v>No</v>
      </c>
      <c r="R82" s="57"/>
      <c r="S82" s="25">
        <f>IF(ISNUMBER(SEARCH("RetlMed",C82)),Lookup!D$2,IF(ISNUMBER(SEARCH("OffSml",C82)),Lookup!A$2,IF(ISNUMBER(SEARCH("OffMed",C82)),Lookup!B$2,IF(ISNUMBER(SEARCH("OffLrg",C82)),Lookup!C$2,IF(ISNUMBER(SEARCH("RetlStrp",C82)),Lookup!E$2)))))</f>
        <v>22500</v>
      </c>
      <c r="T82" s="12"/>
      <c r="U82" s="76"/>
      <c r="V82" s="77"/>
    </row>
    <row r="83" spans="1:22" s="3" customFormat="1" ht="26.25" customHeight="1" x14ac:dyDescent="0.25">
      <c r="A83" s="60"/>
      <c r="B83" s="28" t="str">
        <f t="shared" si="12"/>
        <v>CBECC 2022.2.0</v>
      </c>
      <c r="C83" s="41" t="s">
        <v>100</v>
      </c>
      <c r="D83" s="32">
        <f>INDEX(Output!$C$5:$JM$192,MATCH($C83,Output!$C$5:$C$192,0),249)</f>
        <v>22.739000000000001</v>
      </c>
      <c r="E83" s="51">
        <v>21.26</v>
      </c>
      <c r="F83" s="32">
        <f>'Results TDV'!F83</f>
        <v>9.231066666666667</v>
      </c>
      <c r="G83" s="69">
        <f>'Results TDV'!G83</f>
        <v>7.39</v>
      </c>
      <c r="H83" s="32">
        <f>'Results TDV'!H83</f>
        <v>2.9476622222222224E-2</v>
      </c>
      <c r="I83" s="69">
        <f>'Results TDV'!I83</f>
        <v>0.03</v>
      </c>
      <c r="J83" s="32">
        <f>'Results TDV'!J83</f>
        <v>34.44470686421689</v>
      </c>
      <c r="K83" s="69">
        <f>'Results TDV'!K83</f>
        <v>28.55</v>
      </c>
      <c r="L83" s="34"/>
      <c r="M83" s="32"/>
      <c r="N83" s="34"/>
      <c r="O83" s="71"/>
      <c r="P83" s="32"/>
      <c r="Q83" s="32"/>
      <c r="R83" s="56"/>
      <c r="S83" s="2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  <c r="U83" s="75"/>
      <c r="V83" s="75"/>
    </row>
    <row r="84" spans="1:22" s="2" customFormat="1" ht="25.5" customHeight="1" x14ac:dyDescent="0.3">
      <c r="A84" s="59"/>
      <c r="B84" s="28" t="str">
        <f t="shared" si="12"/>
        <v>CBECC 2022.2.0</v>
      </c>
      <c r="C84" s="43" t="s">
        <v>101</v>
      </c>
      <c r="D84" s="5">
        <f>INDEX(Output!$C$5:$JM$192,MATCH($C84,Output!$C$5:$C$192,0),249)</f>
        <v>21.5792</v>
      </c>
      <c r="E84" s="51">
        <v>21.08</v>
      </c>
      <c r="F84" s="5">
        <f>'Results TDV'!F84</f>
        <v>8.56</v>
      </c>
      <c r="G84" s="69">
        <f>'Results TDV'!G84</f>
        <v>7.3</v>
      </c>
      <c r="H84" s="5">
        <f>'Results TDV'!H84</f>
        <v>2.9476622222222224E-2</v>
      </c>
      <c r="I84" s="69">
        <f>'Results TDV'!I84</f>
        <v>0.03</v>
      </c>
      <c r="J84" s="5">
        <f>'Results TDV'!J84</f>
        <v>32.154902044362665</v>
      </c>
      <c r="K84" s="69">
        <f>'Results TDV'!K84</f>
        <v>28.23</v>
      </c>
      <c r="L84" s="29">
        <f>IF($D$83=0,"",(D84-$D$83)/$D$83)</f>
        <v>-5.1004881481155749E-2</v>
      </c>
      <c r="M84" s="104">
        <f>IF($E$83=0,"",(E84-$E$83)/$E$83)</f>
        <v>-8.4666039510819975E-3</v>
      </c>
      <c r="N84" s="29">
        <f>IF($J$83=0,"",(J84-$J$83)/$J$83)</f>
        <v>-6.647769797782789E-2</v>
      </c>
      <c r="O84" s="104">
        <f>IF($K$83=0,"",(K84-$K$83)/$K$83)</f>
        <v>-1.1208406304728556E-2</v>
      </c>
      <c r="P84" s="5" t="str">
        <f>IF(AND(L84&gt;=0,M84&gt;=0), "Yes", "No")</f>
        <v>No</v>
      </c>
      <c r="Q84" s="5" t="str">
        <f t="shared" si="3"/>
        <v>No</v>
      </c>
      <c r="R84" s="57"/>
      <c r="S84" s="2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T84" s="12"/>
      <c r="U84" s="76"/>
      <c r="V84" s="77"/>
    </row>
    <row r="85" spans="1:22" s="2" customFormat="1" ht="25.5" customHeight="1" x14ac:dyDescent="0.3">
      <c r="A85" s="59"/>
      <c r="B85" s="28" t="str">
        <f t="shared" si="12"/>
        <v>CBECC 2022.2.0</v>
      </c>
      <c r="C85" s="43" t="s">
        <v>102</v>
      </c>
      <c r="D85" s="5">
        <f>INDEX(Output!$C$5:$JM$192,MATCH($C85,Output!$C$5:$C$192,0),249)</f>
        <v>23.602</v>
      </c>
      <c r="E85" s="51">
        <v>23.09</v>
      </c>
      <c r="F85" s="5">
        <f>'Results TDV'!F85</f>
        <v>9.1262666666666661</v>
      </c>
      <c r="G85" s="69">
        <f>'Results TDV'!G85</f>
        <v>7.7</v>
      </c>
      <c r="H85" s="5">
        <f>'Results TDV'!H85</f>
        <v>4.952444444444444E-2</v>
      </c>
      <c r="I85" s="69">
        <f>'Results TDV'!I85</f>
        <v>0.04</v>
      </c>
      <c r="J85" s="5">
        <f>'Results TDV'!J85</f>
        <v>36.091430212213837</v>
      </c>
      <c r="K85" s="69">
        <f>'Results TDV'!K85</f>
        <v>30.7</v>
      </c>
      <c r="L85" s="29">
        <f>IF($D$83=0,"",(D85-$D$83)/$D$83)</f>
        <v>3.7952416553058602E-2</v>
      </c>
      <c r="M85" s="104">
        <f>IF($E$83=0,"",(E85-$E$83)/$E$83)</f>
        <v>8.6077140169331989E-2</v>
      </c>
      <c r="N85" s="29">
        <f>IF($J$83=0,"",(J85-$J$83)/$J$83)</f>
        <v>4.7807732970073721E-2</v>
      </c>
      <c r="O85" s="104">
        <f>IF($K$83=0,"",(K85-$K$83)/$K$83)</f>
        <v>7.5306479859894873E-2</v>
      </c>
      <c r="P85" s="5" t="str">
        <f>IF(AND(L85&gt;=0,M85&gt;=0), "Yes", "No")</f>
        <v>Yes</v>
      </c>
      <c r="Q85" s="5" t="str">
        <f t="shared" si="3"/>
        <v>Yes</v>
      </c>
      <c r="R85" s="57"/>
      <c r="S85" s="2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T85" s="12"/>
      <c r="U85" s="76"/>
      <c r="V85" s="77"/>
    </row>
    <row r="86" spans="1:22" s="2" customFormat="1" ht="25.5" hidden="1" customHeight="1" x14ac:dyDescent="0.3">
      <c r="A86" s="59"/>
      <c r="B86" s="73" t="str">
        <f t="shared" si="12"/>
        <v>CBECC 2022.2.0</v>
      </c>
      <c r="C86" s="43" t="s">
        <v>103</v>
      </c>
      <c r="D86" s="5">
        <f>INDEX(Output!$C$5:$JM$192,MATCH($C86,Output!$C$5:$C$192,0),249)</f>
        <v>22.0962</v>
      </c>
      <c r="E86" s="51"/>
      <c r="F86" s="5">
        <f>'Results TDV'!F86</f>
        <v>8.424488888888888</v>
      </c>
      <c r="G86" s="69">
        <f>'Results TDV'!G86</f>
        <v>0</v>
      </c>
      <c r="H86" s="5">
        <f>'Results TDV'!H86</f>
        <v>5.2761333333333341E-2</v>
      </c>
      <c r="I86" s="69">
        <f>'Results TDV'!I86</f>
        <v>0</v>
      </c>
      <c r="J86" s="5">
        <f>'Results TDV'!J86</f>
        <v>34.020438540081926</v>
      </c>
      <c r="K86" s="69">
        <f>'Results TDV'!K86</f>
        <v>0</v>
      </c>
      <c r="L86" s="29">
        <f>IF($D$83=0,"",(D86-$D$83)/$D$83)</f>
        <v>-2.8268613395487977E-2</v>
      </c>
      <c r="M86" s="52">
        <f>IF($E$83=0,"",(E86-$E$83)/$E$83)</f>
        <v>-1</v>
      </c>
      <c r="N86" s="29">
        <f>IF($J$83=0,"",(J86-$J$83)/$J$83)</f>
        <v>-1.231737363326839E-2</v>
      </c>
      <c r="O86" s="52">
        <f>IF($K$83=0,"",(K86-$K$83)/$K$83)</f>
        <v>-1</v>
      </c>
      <c r="P86" s="5" t="str">
        <f>IF(AND(L86&gt;=0,M86&gt;=0), "Yes", "No")</f>
        <v>No</v>
      </c>
      <c r="Q86" s="5" t="str">
        <f t="shared" si="3"/>
        <v>No</v>
      </c>
      <c r="R86" s="57"/>
      <c r="S86" s="2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T86" s="12"/>
      <c r="U86" s="76"/>
      <c r="V86" s="77"/>
    </row>
    <row r="87" spans="1:22" s="3" customFormat="1" ht="26.25" customHeight="1" x14ac:dyDescent="0.25">
      <c r="A87" s="60"/>
      <c r="B87" s="28" t="str">
        <f t="shared" si="12"/>
        <v>CBECC 2022.2.0</v>
      </c>
      <c r="C87" s="41" t="s">
        <v>104</v>
      </c>
      <c r="D87" s="32">
        <f>INDEX(Output!$C$5:$JM$192,MATCH($C87,Output!$C$5:$C$192,0),249)</f>
        <v>17.254000000000001</v>
      </c>
      <c r="E87" s="51">
        <v>18.71</v>
      </c>
      <c r="F87" s="32">
        <f>'Results TDV'!F87</f>
        <v>5.9126222222222218</v>
      </c>
      <c r="G87" s="69">
        <f>'Results TDV'!G87</f>
        <v>5.52</v>
      </c>
      <c r="H87" s="32">
        <f>'Results TDV'!H87</f>
        <v>3.3284844444444447E-2</v>
      </c>
      <c r="I87" s="69">
        <f>'Results TDV'!I87</f>
        <v>0.04</v>
      </c>
      <c r="J87" s="32">
        <f>'Results TDV'!J87</f>
        <v>23.502389857706664</v>
      </c>
      <c r="K87" s="69">
        <f>'Results TDV'!K87</f>
        <v>22.67</v>
      </c>
      <c r="L87" s="34"/>
      <c r="M87" s="32"/>
      <c r="N87" s="34"/>
      <c r="O87" s="71"/>
      <c r="P87" s="32"/>
      <c r="Q87" s="32"/>
      <c r="R87" s="56"/>
      <c r="S87" s="2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U87" s="75"/>
      <c r="V87" s="75"/>
    </row>
    <row r="88" spans="1:22" s="2" customFormat="1" ht="25.5" customHeight="1" x14ac:dyDescent="0.3">
      <c r="A88" s="59"/>
      <c r="B88" s="28" t="str">
        <f t="shared" si="12"/>
        <v>CBECC 2022.2.0</v>
      </c>
      <c r="C88" s="43" t="s">
        <v>105</v>
      </c>
      <c r="D88" s="5">
        <f>INDEX(Output!$C$5:$JM$192,MATCH($C88,Output!$C$5:$C$192,0),249)</f>
        <v>17.054300000000001</v>
      </c>
      <c r="E88" s="51">
        <v>18.66</v>
      </c>
      <c r="F88" s="5">
        <f>'Results TDV'!F88</f>
        <v>5.7512888888888885</v>
      </c>
      <c r="G88" s="69">
        <f>'Results TDV'!G88</f>
        <v>5.48</v>
      </c>
      <c r="H88" s="5">
        <f>'Results TDV'!H88</f>
        <v>3.3284844444444447E-2</v>
      </c>
      <c r="I88" s="69">
        <f>'Results TDV'!I88</f>
        <v>0.04</v>
      </c>
      <c r="J88" s="5">
        <f>'Results TDV'!J88</f>
        <v>22.951943174794668</v>
      </c>
      <c r="K88" s="69">
        <f>'Results TDV'!K88</f>
        <v>22.55</v>
      </c>
      <c r="L88" s="29">
        <f>IF($D$87=0,"",(D88-$D$87)/$D$87)</f>
        <v>-1.1574127738495419E-2</v>
      </c>
      <c r="M88" s="104">
        <f>IF($E$87=0,"",(E88-$E$87)/$E$87)</f>
        <v>-2.6723677177980069E-3</v>
      </c>
      <c r="N88" s="29">
        <f>IF($J$87=0,"",(J88-$J$87)/$J$87)</f>
        <v>-2.3420881290993453E-2</v>
      </c>
      <c r="O88" s="104">
        <f>IF($K$87=0,"",(K88-$K$87)/$K$87)</f>
        <v>-5.2933392148213935E-3</v>
      </c>
      <c r="P88" s="5" t="str">
        <f>IF(AND(L88&gt;=0,M88&gt;=0), "Yes", "No")</f>
        <v>No</v>
      </c>
      <c r="Q88" s="5" t="str">
        <f>IF(AND(L88&lt;0,M88&lt;0), "No", "Yes")</f>
        <v>No</v>
      </c>
      <c r="R88" s="57"/>
      <c r="S88" s="2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T88" s="12"/>
      <c r="U88" s="76"/>
      <c r="V88" s="77"/>
    </row>
    <row r="89" spans="1:22" s="3" customFormat="1" ht="26.25" customHeight="1" x14ac:dyDescent="0.25">
      <c r="A89" s="60"/>
      <c r="B89" s="28" t="str">
        <f t="shared" si="12"/>
        <v>CBECC 2022.2.0</v>
      </c>
      <c r="C89" s="43" t="s">
        <v>106</v>
      </c>
      <c r="D89" s="5">
        <f>INDEX(Output!$C$5:$JM$192,MATCH($C89,Output!$C$5:$C$192,0),249)</f>
        <v>17.911999999999999</v>
      </c>
      <c r="E89" s="51">
        <v>19.87</v>
      </c>
      <c r="F89" s="5">
        <f>'Results TDV'!F89</f>
        <v>5.3585333333333329</v>
      </c>
      <c r="G89" s="69">
        <f>'Results TDV'!G89</f>
        <v>5.37</v>
      </c>
      <c r="H89" s="5">
        <f>'Results TDV'!H89</f>
        <v>7.2016888888888894E-2</v>
      </c>
      <c r="I89" s="69">
        <f>'Results TDV'!I89</f>
        <v>0.05</v>
      </c>
      <c r="J89" s="5">
        <f>'Results TDV'!J89</f>
        <v>25.484087653532438</v>
      </c>
      <c r="K89" s="69">
        <f>'Results TDV'!K89</f>
        <v>23.36</v>
      </c>
      <c r="L89" s="29">
        <f>IF($D$87=0,"",(D89-$D$87)/$D$87)</f>
        <v>3.8136084386229147E-2</v>
      </c>
      <c r="M89" s="104">
        <f>IF($E$87=0,"",(E89-$E$87)/$E$87)</f>
        <v>6.1998931052912883E-2</v>
      </c>
      <c r="N89" s="29">
        <f>IF($J$87=0,"",(J89-$J$87)/$J$87)</f>
        <v>8.431899086960111E-2</v>
      </c>
      <c r="O89" s="104">
        <f>IF($K$87=0,"",(K89-$K$87)/$K$87)</f>
        <v>3.0436700485222658E-2</v>
      </c>
      <c r="P89" s="5" t="str">
        <f>IF(AND(L89&gt;=0,M89&gt;=0), "Yes", "No")</f>
        <v>Yes</v>
      </c>
      <c r="Q89" s="5" t="str">
        <f>IF(AND(L89&lt;0,M89&lt;0), "No", "Yes")</f>
        <v>Yes</v>
      </c>
      <c r="R89" s="56"/>
      <c r="S89" s="2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U89" s="75"/>
      <c r="V89" s="75"/>
    </row>
    <row r="90" spans="1:22" s="2" customFormat="1" ht="25.5" customHeight="1" x14ac:dyDescent="0.3">
      <c r="A90" s="59"/>
      <c r="B90" s="28" t="str">
        <f t="shared" si="12"/>
        <v>CBECC 2022.2.0</v>
      </c>
      <c r="C90" s="43" t="s">
        <v>107</v>
      </c>
      <c r="D90" s="5">
        <f>INDEX(Output!$C$5:$JM$192,MATCH($C90,Output!$C$5:$C$192,0),249)</f>
        <v>17.7746</v>
      </c>
      <c r="E90" s="51"/>
      <c r="F90" s="5">
        <f>'Results TDV'!F90</f>
        <v>5.2396000000000003</v>
      </c>
      <c r="G90" s="69">
        <f>'Results TDV'!G90</f>
        <v>0</v>
      </c>
      <c r="H90" s="5">
        <f>'Results TDV'!H90</f>
        <v>7.1143999999999999E-2</v>
      </c>
      <c r="I90" s="69">
        <f>'Results TDV'!I90</f>
        <v>0</v>
      </c>
      <c r="J90" s="5">
        <f>'Results TDV'!J90</f>
        <v>24.990979403733828</v>
      </c>
      <c r="K90" s="69">
        <f>'Results TDV'!K90</f>
        <v>0</v>
      </c>
      <c r="L90" s="29">
        <f>IF($D$87=0,"",(D90-$D$87)/$D$87)</f>
        <v>3.0172713573663971E-2</v>
      </c>
      <c r="M90" s="104">
        <f>IF($E$87=0,"",(E90-$E$87)/$E$87)</f>
        <v>-1</v>
      </c>
      <c r="N90" s="29">
        <f>IF($J$87=0,"",(J90-$J$87)/$J$87)</f>
        <v>6.3337794796176489E-2</v>
      </c>
      <c r="O90" s="104">
        <f>IF($K$87=0,"",(K90-$K$87)/$K$87)</f>
        <v>-1</v>
      </c>
      <c r="P90" s="5" t="str">
        <f>IF(AND(L90&gt;=0,M90&gt;=0), "Yes", "No")</f>
        <v>No</v>
      </c>
      <c r="Q90" s="5" t="str">
        <f>IF(AND(L90&lt;0,M90&lt;0), "No", "Yes")</f>
        <v>Yes</v>
      </c>
      <c r="R90" s="57"/>
      <c r="S90" s="2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T90" s="12"/>
      <c r="U90" s="76"/>
      <c r="V90" s="77"/>
    </row>
    <row r="91" spans="1:22" s="3" customFormat="1" ht="26.25" customHeight="1" x14ac:dyDescent="0.25">
      <c r="A91" s="60"/>
      <c r="B91" s="28" t="str">
        <f t="shared" si="12"/>
        <v>CBECC 2022.2.0</v>
      </c>
      <c r="C91" s="41" t="s">
        <v>108</v>
      </c>
      <c r="D91" s="32">
        <f>INDEX(Output!$C$5:$JM$192,MATCH($C91,Output!$C$5:$C$192,0),249)</f>
        <v>36.932099999999998</v>
      </c>
      <c r="E91" s="51">
        <v>49.346444628672401</v>
      </c>
      <c r="F91" s="32">
        <f>'Results TDV'!F91</f>
        <v>4.251619495858491</v>
      </c>
      <c r="G91" s="69">
        <f>'Results TDV'!G91</f>
        <v>4.5776408267064497</v>
      </c>
      <c r="H91" s="32">
        <f>'Results TDV'!H91</f>
        <v>0.28619298199814275</v>
      </c>
      <c r="I91" s="69">
        <f>'Results TDV'!I91</f>
        <v>0.39881354504261002</v>
      </c>
      <c r="J91" s="32">
        <f>'Results TDV'!J91</f>
        <v>43.119635247167921</v>
      </c>
      <c r="K91" s="69">
        <f>'Results TDV'!K91</f>
        <v>63.024379342494498</v>
      </c>
      <c r="L91" s="34"/>
      <c r="M91" s="32"/>
      <c r="N91" s="34"/>
      <c r="O91" s="71"/>
      <c r="P91" s="32"/>
      <c r="Q91" s="32"/>
      <c r="R91" s="56"/>
      <c r="S91" s="25">
        <f>IF(ISNUMBER(SEARCH("RetlMed",C91)),Lookup!D$2,IF(ISNUMBER(SEARCH("OffSml",C91)),Lookup!A$2,IF(ISNUMBER(SEARCH("OffMed",C91)),Lookup!B$2,IF(ISNUMBER(SEARCH("OffLrg",C91)),Lookup!C$2,IF(ISNUMBER(SEARCH("RetlStrp",C91)),Lookup!E$2)))))</f>
        <v>53627.8</v>
      </c>
      <c r="U91" s="75"/>
      <c r="V91" s="75"/>
    </row>
    <row r="92" spans="1:22" s="2" customFormat="1" ht="25.5" customHeight="1" x14ac:dyDescent="0.3">
      <c r="A92" s="59"/>
      <c r="B92" s="28" t="str">
        <f t="shared" si="12"/>
        <v>CBECC 2022.2.0</v>
      </c>
      <c r="C92" s="43" t="s">
        <v>109</v>
      </c>
      <c r="D92" s="5">
        <f>INDEX(Output!$C$5:$JM$192,MATCH($C92,Output!$C$5:$C$192,0),249)</f>
        <v>44.634</v>
      </c>
      <c r="E92" s="51">
        <v>51.729115142392601</v>
      </c>
      <c r="F92" s="5">
        <f>'Results TDV'!F92</f>
        <v>6.1335165716288937</v>
      </c>
      <c r="G92" s="69">
        <f>'Results TDV'!G92</f>
        <v>12.5051201712921</v>
      </c>
      <c r="H92" s="5">
        <f>'Results TDV'!H92</f>
        <v>0.3064772375521651</v>
      </c>
      <c r="I92" s="69">
        <f>'Results TDV'!I92</f>
        <v>0.117924432095768</v>
      </c>
      <c r="J92" s="5">
        <f>'Results TDV'!J92</f>
        <v>51.568864562780362</v>
      </c>
      <c r="K92" s="69">
        <f>'Results TDV'!K92</f>
        <v>61.985147612209801</v>
      </c>
      <c r="L92" s="29">
        <f>IF($D$91=0,"",(D92-D$91)/D$91)</f>
        <v>0.20854216250903693</v>
      </c>
      <c r="M92" s="104">
        <f>IF($E$91=0,"",(E92-E$91)/E$91)</f>
        <v>4.8284542719330303E-2</v>
      </c>
      <c r="N92" s="29">
        <f>IF($J$91=0,"",(J92-$J$91)/$J$91)</f>
        <v>0.19594853405369156</v>
      </c>
      <c r="O92" s="104">
        <f>IF($K$91=0,"",(K92-$K$91)/$K$91)</f>
        <v>-1.6489360801749151E-2</v>
      </c>
      <c r="P92" s="5" t="str">
        <f>IF(AND(L92&gt;=0,M92&gt;=0), "Yes", "No")</f>
        <v>Yes</v>
      </c>
      <c r="Q92" s="5" t="str">
        <f>IF(AND(L92&lt;0,M92&lt;0), "No", "Yes")</f>
        <v>Yes</v>
      </c>
      <c r="R92" s="56"/>
      <c r="S92" s="25">
        <f>IF(ISNUMBER(SEARCH("RetlMed",C92)),Lookup!D$2,IF(ISNUMBER(SEARCH("OffSml",C92)),Lookup!A$2,IF(ISNUMBER(SEARCH("OffMed",C92)),Lookup!B$2,IF(ISNUMBER(SEARCH("OffLrg",C92)),Lookup!C$2,IF(ISNUMBER(SEARCH("RetlStrp",C92)),Lookup!E$2)))))</f>
        <v>53627.8</v>
      </c>
      <c r="T92" s="12"/>
      <c r="U92" s="76"/>
      <c r="V92" s="77"/>
    </row>
    <row r="93" spans="1:22" s="2" customFormat="1" ht="25.5" customHeight="1" x14ac:dyDescent="0.3">
      <c r="A93" s="59"/>
      <c r="B93" s="28" t="str">
        <f t="shared" si="12"/>
        <v>CBECC 2022.2.0</v>
      </c>
      <c r="C93" s="41" t="s">
        <v>110</v>
      </c>
      <c r="D93" s="32">
        <f>INDEX(Output!$C$5:$JM$192,MATCH($C93,Output!$C$5:$C$192,0),249)</f>
        <v>23.2715</v>
      </c>
      <c r="E93" s="51">
        <v>29.399596053351502</v>
      </c>
      <c r="F93" s="32">
        <f>'Results TDV'!F93</f>
        <v>5.4395481448054923</v>
      </c>
      <c r="G93" s="69">
        <f>'Results TDV'!G93</f>
        <v>6.5959687497733501</v>
      </c>
      <c r="H93" s="32">
        <f>'Results TDV'!H93</f>
        <v>0.12390569816401194</v>
      </c>
      <c r="I93" s="69">
        <f>'Results TDV'!I93</f>
        <v>0.14619271337199499</v>
      </c>
      <c r="J93" s="32">
        <f>'Results TDV'!J93</f>
        <v>30.948102757285742</v>
      </c>
      <c r="K93" s="69">
        <f>'Results TDV'!K93</f>
        <v>44.649116210117199</v>
      </c>
      <c r="L93" s="34"/>
      <c r="M93" s="32"/>
      <c r="N93" s="34"/>
      <c r="O93" s="71"/>
      <c r="P93" s="32"/>
      <c r="Q93" s="32"/>
      <c r="R93" s="56"/>
      <c r="S93" s="25">
        <f>IF(ISNUMBER(SEARCH("RetlMed",C93)),Lookup!D$2,IF(ISNUMBER(SEARCH("OffSml",C93)),Lookup!A$2,IF(ISNUMBER(SEARCH("OffMed",C93)),Lookup!B$2,IF(ISNUMBER(SEARCH("OffLrg",C93)),Lookup!C$2,IF(ISNUMBER(SEARCH("RetlStrp",C93)),Lookup!E$2)))))</f>
        <v>53627.8</v>
      </c>
      <c r="T93" s="12"/>
      <c r="U93" s="76"/>
      <c r="V93" s="77"/>
    </row>
    <row r="94" spans="1:22" s="2" customFormat="1" ht="25.5" customHeight="1" x14ac:dyDescent="0.3">
      <c r="A94" s="59"/>
      <c r="B94" s="28" t="str">
        <f t="shared" si="12"/>
        <v>CBECC 2022.2.0</v>
      </c>
      <c r="C94" s="43" t="s">
        <v>111</v>
      </c>
      <c r="D94" s="5">
        <f>INDEX(Output!$C$5:$JM$192,MATCH($C94,Output!$C$5:$C$192,0),249)</f>
        <v>25.0716</v>
      </c>
      <c r="E94" s="51">
        <v>23.4764274368526</v>
      </c>
      <c r="F94" s="5">
        <f>'Results TDV'!F94</f>
        <v>7.0156523295753317</v>
      </c>
      <c r="G94" s="69">
        <f>'Results TDV'!G94</f>
        <v>7.9819376188830899</v>
      </c>
      <c r="H94" s="5">
        <f>'Results TDV'!H94</f>
        <v>9.0081263822122101E-2</v>
      </c>
      <c r="I94" s="69">
        <f>'Results TDV'!I94</f>
        <v>1.6922281686464001E-2</v>
      </c>
      <c r="J94" s="5">
        <f>'Results TDV'!J94</f>
        <v>32.944425766113213</v>
      </c>
      <c r="K94" s="69">
        <f>'Results TDV'!K94</f>
        <v>36.451194640757102</v>
      </c>
      <c r="L94" s="29">
        <f>IF($D$93=0,"",(D94-D$93)/D$93)</f>
        <v>7.735212599101908E-2</v>
      </c>
      <c r="M94" s="104">
        <f>IF($E$93=0,"",(E94-E$93)/E$93)</f>
        <v>-0.20147108843774986</v>
      </c>
      <c r="N94" s="29">
        <f>IF($J$93=0,"",(J94-$J$93)/$J$93)</f>
        <v>6.4505505377304595E-2</v>
      </c>
      <c r="O94" s="104">
        <f>IF($K$93=0,"",(K94-$K$93)/$K$93)</f>
        <v>-0.18360770078361599</v>
      </c>
      <c r="P94" s="5" t="str">
        <f>IF(AND(L94&gt;=0,M94&gt;=0), "Yes", "No")</f>
        <v>No</v>
      </c>
      <c r="Q94" s="5" t="str">
        <f>IF(AND(L94&lt;0,M94&lt;0), "No", "Yes")</f>
        <v>Yes</v>
      </c>
      <c r="R94" s="56"/>
      <c r="S94" s="25">
        <f>IF(ISNUMBER(SEARCH("RetlMed",C94)),Lookup!D$2,IF(ISNUMBER(SEARCH("OffSml",C94)),Lookup!A$2,IF(ISNUMBER(SEARCH("OffMed",C94)),Lookup!B$2,IF(ISNUMBER(SEARCH("OffLrg",C94)),Lookup!C$2,IF(ISNUMBER(SEARCH("RetlStrp",C94)),Lookup!E$2)))))</f>
        <v>53627.8</v>
      </c>
      <c r="T94" s="12"/>
      <c r="U94" s="76"/>
      <c r="V94" s="77"/>
    </row>
    <row r="95" spans="1:22" s="2" customFormat="1" ht="27" customHeight="1" x14ac:dyDescent="0.3">
      <c r="A95" s="59"/>
      <c r="B95" s="28" t="str">
        <f t="shared" si="12"/>
        <v>CBECC 2022.2.0</v>
      </c>
      <c r="C95" s="41" t="s">
        <v>112</v>
      </c>
      <c r="D95" s="32">
        <f>INDEX(Output!$C$5:$JM$192,MATCH($C95,Output!$C$5:$C$192,0),249)</f>
        <v>21.500499999999999</v>
      </c>
      <c r="E95" s="51">
        <v>21.193868472115099</v>
      </c>
      <c r="F95" s="32">
        <f>'Results TDV'!F95</f>
        <v>4.0242363951069917</v>
      </c>
      <c r="G95" s="69">
        <f>'Results TDV'!G95</f>
        <v>5.54</v>
      </c>
      <c r="H95" s="32">
        <f>'Results TDV'!H95</f>
        <v>0.12067975827786012</v>
      </c>
      <c r="I95" s="69">
        <f>'Results TDV'!I95</f>
        <v>7.7839278363540501E-2</v>
      </c>
      <c r="J95" s="32">
        <f>'Results TDV'!J95</f>
        <v>25.796373749961599</v>
      </c>
      <c r="K95" s="69">
        <f>'Results TDV'!K95</f>
        <v>26.7</v>
      </c>
      <c r="L95" s="34"/>
      <c r="M95" s="32"/>
      <c r="N95" s="34"/>
      <c r="O95" s="71"/>
      <c r="P95" s="32"/>
      <c r="Q95" s="32"/>
      <c r="R95" s="56"/>
      <c r="S95" s="25">
        <f>IF(ISNUMBER(SEARCH("RetlMed",C95)),Lookup!D$2,IF(ISNUMBER(SEARCH("OffSml",C95)),Lookup!A$2,IF(ISNUMBER(SEARCH("OffMed",C95)),Lookup!B$2,IF(ISNUMBER(SEARCH("OffLrg",C95)),Lookup!C$2,IF(ISNUMBER(SEARCH("RetlStrp",C95)),Lookup!E$2)))))</f>
        <v>498589</v>
      </c>
      <c r="T95" s="12"/>
      <c r="U95" s="76"/>
      <c r="V95" s="77"/>
    </row>
    <row r="96" spans="1:22" s="3" customFormat="1" ht="26.25" customHeight="1" x14ac:dyDescent="0.25">
      <c r="A96" s="60"/>
      <c r="B96" s="28" t="str">
        <f t="shared" si="12"/>
        <v>CBECC 2022.2.0</v>
      </c>
      <c r="C96" s="43" t="s">
        <v>113</v>
      </c>
      <c r="D96" s="5">
        <f>INDEX(Output!$C$5:$JM$192,MATCH($C96,Output!$C$5:$C$192,0),249)</f>
        <v>21.680099999999999</v>
      </c>
      <c r="E96" s="51">
        <v>20.285056804356302</v>
      </c>
      <c r="F96" s="5">
        <f>'Results TDV'!F96</f>
        <v>4.123336054345363</v>
      </c>
      <c r="G96" s="69">
        <f>'Results TDV'!G96</f>
        <v>5.61</v>
      </c>
      <c r="H96" s="5">
        <f>'Results TDV'!H96</f>
        <v>0.12107226593446707</v>
      </c>
      <c r="I96" s="69">
        <f>'Results TDV'!I96</f>
        <v>0.08</v>
      </c>
      <c r="J96" s="5">
        <f>'Results TDV'!J96</f>
        <v>26.173735491603619</v>
      </c>
      <c r="K96" s="69">
        <f>'Results TDV'!K96</f>
        <v>26.29</v>
      </c>
      <c r="L96" s="29">
        <f>IF($D$95=0,"",(D96-D$95)/D$95)</f>
        <v>8.3532941094393454E-3</v>
      </c>
      <c r="M96" s="104">
        <f>IF($E$95=0,"",(E96-E$95)/E$95)</f>
        <v>-4.2880877030756638E-2</v>
      </c>
      <c r="N96" s="29">
        <f>IF($J$95=0,"",(J96-$J$95)/$J$95)</f>
        <v>1.462848016158012E-2</v>
      </c>
      <c r="O96" s="104">
        <f>IF($K$95=0,"",(K96-$K$95)/$K$95)</f>
        <v>-1.5355805243445698E-2</v>
      </c>
      <c r="P96" s="5" t="str">
        <f>IF(AND(L96&gt;=0,M96&gt;=0), "Yes", "No")</f>
        <v>No</v>
      </c>
      <c r="Q96" s="5" t="str">
        <f>IF(AND(L96&lt;0,M96&lt;0), "No", "Yes")</f>
        <v>Yes</v>
      </c>
      <c r="R96" s="56"/>
      <c r="S96" s="25">
        <f>IF(ISNUMBER(SEARCH("RetlMed",C96)),Lookup!D$2,IF(ISNUMBER(SEARCH("OffSml",C96)),Lookup!A$2,IF(ISNUMBER(SEARCH("OffMed",C96)),Lookup!B$2,IF(ISNUMBER(SEARCH("OffLrg",C96)),Lookup!C$2,IF(ISNUMBER(SEARCH("RetlStrp",C96)),Lookup!E$2)))))</f>
        <v>498589</v>
      </c>
      <c r="U96" s="75"/>
      <c r="V96" s="75"/>
    </row>
    <row r="97" spans="1:22" s="2" customFormat="1" ht="25.5" customHeight="1" x14ac:dyDescent="0.3">
      <c r="A97" s="59"/>
      <c r="B97" s="28" t="str">
        <f t="shared" si="12"/>
        <v>CBECC 2022.2.0</v>
      </c>
      <c r="C97" s="41" t="s">
        <v>114</v>
      </c>
      <c r="D97" s="32">
        <f>INDEX(Output!$C$5:$JM$192,MATCH($C97,Output!$C$5:$C$192,0),249)</f>
        <v>12.4961</v>
      </c>
      <c r="E97" s="51">
        <v>17.6215374826992</v>
      </c>
      <c r="F97" s="32">
        <f>'Results TDV'!F97</f>
        <v>4.0179987925926968</v>
      </c>
      <c r="G97" s="69">
        <f>'Results TDV'!G97</f>
        <v>6.7885557532729903</v>
      </c>
      <c r="H97" s="32">
        <f>'Results TDV'!H97</f>
        <v>3.8426639978017964E-2</v>
      </c>
      <c r="I97" s="69">
        <f>'Results TDV'!I97</f>
        <v>1.66365418611319E-2</v>
      </c>
      <c r="J97" s="32">
        <f>'Results TDV'!J97</f>
        <v>17.551694252877976</v>
      </c>
      <c r="K97" s="69">
        <f>'Results TDV'!K97</f>
        <v>24.827165543165201</v>
      </c>
      <c r="L97" s="34"/>
      <c r="M97" s="32"/>
      <c r="N97" s="34"/>
      <c r="O97" s="71"/>
      <c r="P97" s="32"/>
      <c r="Q97" s="32"/>
      <c r="R97" s="57"/>
      <c r="S97" s="25">
        <f>IF(ISNUMBER(SEARCH("RetlMed",C97)),Lookup!D$2,IF(ISNUMBER(SEARCH("OffSml",C97)),Lookup!A$2,IF(ISNUMBER(SEARCH("OffMed",C97)),Lookup!B$2,IF(ISNUMBER(SEARCH("OffLrg",C97)),Lookup!C$2,IF(ISNUMBER(SEARCH("RetlStrp",C97)),Lookup!E$2)))))</f>
        <v>498589</v>
      </c>
      <c r="T97" s="12"/>
      <c r="U97" s="76"/>
      <c r="V97" s="77"/>
    </row>
    <row r="98" spans="1:22" s="2" customFormat="1" ht="25.5" customHeight="1" x14ac:dyDescent="0.3">
      <c r="A98" s="59"/>
      <c r="B98" s="28" t="str">
        <f t="shared" si="12"/>
        <v>CBECC 2022.2.0</v>
      </c>
      <c r="C98" s="43" t="s">
        <v>115</v>
      </c>
      <c r="D98" s="5">
        <f>INDEX(Output!$C$5:$JM$192,MATCH($C98,Output!$C$5:$C$192,0),249)</f>
        <v>12.757300000000001</v>
      </c>
      <c r="E98" s="51">
        <v>17.655893803033202</v>
      </c>
      <c r="F98" s="5">
        <f>'Results TDV'!F98</f>
        <v>4.1901646446271377</v>
      </c>
      <c r="G98" s="69">
        <f>'Results TDV'!G98</f>
        <v>7.0161461938694902</v>
      </c>
      <c r="H98" s="5">
        <f>'Results TDV'!H98</f>
        <v>3.8543569954411348E-2</v>
      </c>
      <c r="I98" s="69">
        <f>'Results TDV'!I98</f>
        <v>1.6683971126518801E-2</v>
      </c>
      <c r="J98" s="5">
        <f>'Results TDV'!J98</f>
        <v>18.150856894092151</v>
      </c>
      <c r="K98" s="69">
        <f>'Results TDV'!K98</f>
        <v>25.6084792083285</v>
      </c>
      <c r="L98" s="29">
        <f>IF($D$97=0,"",(D98-$D$97)/$D$97)</f>
        <v>2.0902521586735105E-2</v>
      </c>
      <c r="M98" s="104">
        <f>IF($E$97=0,"",(E98-$E$97)/$E$97)</f>
        <v>1.9496777944451673E-3</v>
      </c>
      <c r="N98" s="29">
        <f>IF($J$97=0,"",(J98-$J$97)/$J$97)</f>
        <v>3.4137025895145667E-2</v>
      </c>
      <c r="O98" s="104">
        <f>IF($K$97=0,"",(K98-$K$97)/$K$97)</f>
        <v>3.1470111390882932E-2</v>
      </c>
      <c r="P98" s="5" t="str">
        <f>IF(AND(L98&gt;=0,M98&gt;=0), "Yes", "No")</f>
        <v>Yes</v>
      </c>
      <c r="Q98" s="5" t="str">
        <f>IF(AND(L98&lt;0,M98&lt;0), "No", "Yes")</f>
        <v>Yes</v>
      </c>
      <c r="R98" s="57"/>
      <c r="S98" s="25">
        <f>IF(ISNUMBER(SEARCH("RetlMed",C98)),Lookup!D$2,IF(ISNUMBER(SEARCH("OffSml",C98)),Lookup!A$2,IF(ISNUMBER(SEARCH("OffMed",C98)),Lookup!B$2,IF(ISNUMBER(SEARCH("OffLrg",C98)),Lookup!C$2,IF(ISNUMBER(SEARCH("RetlStrp",C98)),Lookup!E$2)))))</f>
        <v>498589</v>
      </c>
      <c r="T98" s="12"/>
      <c r="U98" s="76"/>
      <c r="V98" s="77"/>
    </row>
    <row r="99" spans="1:22" s="2" customFormat="1" ht="25.5" customHeight="1" x14ac:dyDescent="0.3">
      <c r="A99" s="59"/>
      <c r="B99" s="28" t="str">
        <f t="shared" si="12"/>
        <v>CBECC 2022.2.0</v>
      </c>
      <c r="C99" s="41" t="s">
        <v>68</v>
      </c>
      <c r="D99" s="32">
        <f>INDEX(Output!$C$5:$JM$192,MATCH($C99,Output!$C$5:$C$192,0),249)</f>
        <v>17.037700000000001</v>
      </c>
      <c r="E99" s="51">
        <v>19.420000000000002</v>
      </c>
      <c r="F99" s="32">
        <f>'Results TDV'!F99</f>
        <v>2.5482119348546832</v>
      </c>
      <c r="G99" s="69">
        <f>'Results TDV'!G99</f>
        <v>2.4500000000000002</v>
      </c>
      <c r="H99" s="32">
        <f>'Results TDV'!H99</f>
        <v>0.12529042772591828</v>
      </c>
      <c r="I99" s="69">
        <f>'Results TDV'!I99</f>
        <v>0.15</v>
      </c>
      <c r="J99" s="32">
        <f>'Results TDV'!J99</f>
        <v>21.220903042422453</v>
      </c>
      <c r="K99" s="69">
        <f>'Results TDV'!K99</f>
        <v>23.73</v>
      </c>
      <c r="L99" s="34"/>
      <c r="M99" s="32"/>
      <c r="N99" s="34"/>
      <c r="O99" s="71"/>
      <c r="P99" s="32"/>
      <c r="Q99" s="32"/>
      <c r="R99" s="57"/>
      <c r="S99" s="25">
        <f>IF(ISNUMBER(SEARCH("RetlMed",C99)),Lookup!D$2,IF(ISNUMBER(SEARCH("OffSml",C99)),Lookup!A$2,IF(ISNUMBER(SEARCH("OffMed",C99)),Lookup!B$2,IF(ISNUMBER(SEARCH("OffLrg",C99)),Lookup!C$2,IF(ISNUMBER(SEARCH("RetlStrp",C99)),Lookup!E$2)))))</f>
        <v>53627.8</v>
      </c>
      <c r="T99" s="12"/>
      <c r="U99" s="76"/>
      <c r="V99" s="77"/>
    </row>
    <row r="100" spans="1:22" s="3" customFormat="1" ht="26.25" customHeight="1" x14ac:dyDescent="0.25">
      <c r="A100" s="60"/>
      <c r="B100" s="28" t="str">
        <f t="shared" si="12"/>
        <v>CBECC 2022.2.0</v>
      </c>
      <c r="C100" s="43" t="s">
        <v>116</v>
      </c>
      <c r="D100" s="5">
        <f>INDEX(Output!$C$5:$JM$192,MATCH($C100,Output!$C$5:$C$192,0),249)</f>
        <v>16.8307</v>
      </c>
      <c r="E100" s="51">
        <v>18.423609078330099</v>
      </c>
      <c r="F100" s="5">
        <f>'Results TDV'!F100</f>
        <v>2.5518108145402199</v>
      </c>
      <c r="G100" s="69">
        <f>'Results TDV'!G100</f>
        <v>2.47540022689101</v>
      </c>
      <c r="H100" s="5">
        <f>'Results TDV'!H100</f>
        <v>0.12309939993809181</v>
      </c>
      <c r="I100" s="69">
        <f>'Results TDV'!I100</f>
        <v>0.14356930967609</v>
      </c>
      <c r="J100" s="5">
        <f>'Results TDV'!J100</f>
        <v>21.014118966651264</v>
      </c>
      <c r="K100" s="69">
        <f>'Results TDV'!K100</f>
        <v>22.8033462807912</v>
      </c>
      <c r="L100" s="29">
        <f>IF($D$99=0,"",(D100-$D$99)/$D$99)</f>
        <v>-1.21495272249189E-2</v>
      </c>
      <c r="M100" s="104">
        <f>IF($E$99=0,"",(E100-$E$99)/$E$99)</f>
        <v>-5.1307462495875533E-2</v>
      </c>
      <c r="N100" s="29">
        <f>IF($J$99=0,"",(J100-$J$99)/$J$99)</f>
        <v>-9.7443579737304109E-3</v>
      </c>
      <c r="O100" s="104">
        <f>IF($K$99=0,"",(K100-$K$99)/$K$99)</f>
        <v>-3.9049882815372985E-2</v>
      </c>
      <c r="P100" s="5" t="str">
        <f>IF(AND(L100&gt;=0,M100&gt;=0), "Yes", "No")</f>
        <v>No</v>
      </c>
      <c r="Q100" s="5" t="str">
        <f>IF(AND(L100&lt;0,M100&lt;0), "No", "Yes")</f>
        <v>No</v>
      </c>
      <c r="R100" s="56"/>
      <c r="S100" s="25">
        <f>IF(ISNUMBER(SEARCH("RetlMed",C100)),Lookup!D$2,IF(ISNUMBER(SEARCH("OffSml",C100)),Lookup!A$2,IF(ISNUMBER(SEARCH("OffMed",C100)),Lookup!B$2,IF(ISNUMBER(SEARCH("OffLrg",C100)),Lookup!C$2,IF(ISNUMBER(SEARCH("RetlStrp",C100)),Lookup!E$2)))))</f>
        <v>53627.8</v>
      </c>
      <c r="U100" s="75"/>
      <c r="V100" s="75"/>
    </row>
    <row r="101" spans="1:22" s="2" customFormat="1" ht="25.5" customHeight="1" x14ac:dyDescent="0.3">
      <c r="A101" s="59"/>
      <c r="B101" s="28" t="str">
        <f t="shared" si="12"/>
        <v>CBECC 2022.2.0</v>
      </c>
      <c r="C101" s="43" t="s">
        <v>117</v>
      </c>
      <c r="D101" s="5">
        <f>INDEX(Output!$C$5:$JM$192,MATCH($C101,Output!$C$5:$C$192,0),249)</f>
        <v>16.351900000000001</v>
      </c>
      <c r="E101" s="51">
        <v>18.2549283963085</v>
      </c>
      <c r="F101" s="5">
        <f>'Results TDV'!F101</f>
        <v>2.5493307575548503</v>
      </c>
      <c r="G101" s="69">
        <f>'Results TDV'!G101</f>
        <v>2.4462583891644001</v>
      </c>
      <c r="H101" s="5">
        <f>'Results TDV'!H101</f>
        <v>0.11847903512730337</v>
      </c>
      <c r="I101" s="69">
        <f>'Results TDV'!I101</f>
        <v>0.14190755776007799</v>
      </c>
      <c r="J101" s="5">
        <f>'Results TDV'!J101</f>
        <v>20.543742674207564</v>
      </c>
      <c r="K101" s="69">
        <f>'Results TDV'!K101</f>
        <v>22.537735021537401</v>
      </c>
      <c r="L101" s="29">
        <f>IF($D$99=0,"",(D101-$D$99)/$D$99)</f>
        <v>-4.0251911936470319E-2</v>
      </c>
      <c r="M101" s="104">
        <f>IF($E$99=0,"",(E101-$E$99)/$E$99)</f>
        <v>-5.9993388449613869E-2</v>
      </c>
      <c r="N101" s="29">
        <f>IF($J$99=0,"",(J101-$J$99)/$J$99)</f>
        <v>-3.1910063716948586E-2</v>
      </c>
      <c r="O101" s="104">
        <f>IF($K$99=0,"",(K101-$K$99)/$K$99)</f>
        <v>-5.0242940516755145E-2</v>
      </c>
      <c r="P101" s="5" t="str">
        <f>IF(AND(L101&gt;=0,M101&gt;=0), "Yes", "No")</f>
        <v>No</v>
      </c>
      <c r="Q101" s="5" t="str">
        <f>IF(AND(L101&lt;0,M101&lt;0), "No", "Yes")</f>
        <v>No</v>
      </c>
      <c r="R101" s="57"/>
      <c r="S101" s="2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T101" s="12"/>
      <c r="U101" s="76"/>
      <c r="V101" s="77"/>
    </row>
    <row r="102" spans="1:22" s="2" customFormat="1" ht="25.5" customHeight="1" x14ac:dyDescent="0.3">
      <c r="A102" s="59"/>
      <c r="B102" s="28" t="str">
        <f t="shared" si="12"/>
        <v>CBECC 2022.2.0</v>
      </c>
      <c r="C102" s="43" t="s">
        <v>118</v>
      </c>
      <c r="D102" s="5">
        <f>INDEX(Output!$C$5:$JM$192,MATCH($C102,Output!$C$5:$C$192,0),249)</f>
        <v>17.2559</v>
      </c>
      <c r="E102" s="51">
        <v>19.113713386469598</v>
      </c>
      <c r="F102" s="5">
        <f>'Results TDV'!F102</f>
        <v>2.4749476950387672</v>
      </c>
      <c r="G102" s="69">
        <f>'Results TDV'!G102</f>
        <v>2.4292656921009801</v>
      </c>
      <c r="H102" s="5">
        <f>'Results TDV'!H102</f>
        <v>0.12888296741615354</v>
      </c>
      <c r="I102" s="69">
        <f>'Results TDV'!I102</f>
        <v>0.15181912525406399</v>
      </c>
      <c r="J102" s="5">
        <f>'Results TDV'!J102</f>
        <v>21.330077650839613</v>
      </c>
      <c r="K102" s="69">
        <f>'Results TDV'!K102</f>
        <v>23.470910287728401</v>
      </c>
      <c r="L102" s="29">
        <f>IF($D$99=0,"",(D102-$D$99)/$D$99)</f>
        <v>1.2806892949165644E-2</v>
      </c>
      <c r="M102" s="104">
        <f>IF($E$99=0,"",(E102-$E$99)/$E$99)</f>
        <v>-1.5771710274480093E-2</v>
      </c>
      <c r="N102" s="29">
        <f>IF($J$99=0,"",(J102-$J$99)/$J$99)</f>
        <v>5.1446730706468996E-3</v>
      </c>
      <c r="O102" s="104">
        <f>IF($K$99=0,"",(K102-$K$99)/$K$99)</f>
        <v>-1.0918234819704989E-2</v>
      </c>
      <c r="P102" s="5" t="str">
        <f>IF(AND(L102&gt;=0,M102&gt;=0), "Yes", "No")</f>
        <v>No</v>
      </c>
      <c r="Q102" s="5" t="str">
        <f>IF(AND(L102&lt;0,M102&lt;0), "No", "Yes")</f>
        <v>Yes</v>
      </c>
      <c r="R102" s="57"/>
      <c r="S102" s="2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T102" s="12"/>
      <c r="U102" s="76"/>
      <c r="V102" s="77"/>
    </row>
    <row r="103" spans="1:22" s="3" customFormat="1" ht="26.25" customHeight="1" x14ac:dyDescent="0.25">
      <c r="A103" s="60"/>
      <c r="B103" s="28" t="str">
        <f t="shared" si="12"/>
        <v>CBECC 2022.2.0</v>
      </c>
      <c r="C103" s="43" t="s">
        <v>119</v>
      </c>
      <c r="D103" s="5">
        <f>INDEX(Output!$C$5:$JM$192,MATCH($C103,Output!$C$5:$C$192,0),249)</f>
        <v>16.684699999999999</v>
      </c>
      <c r="E103" s="51">
        <v>18.707664751087801</v>
      </c>
      <c r="F103" s="5">
        <f>'Results TDV'!F103</f>
        <v>2.4775209872491506</v>
      </c>
      <c r="G103" s="69">
        <f>'Results TDV'!G103</f>
        <v>2.39807724237681</v>
      </c>
      <c r="H103" s="5">
        <f>'Results TDV'!H103</f>
        <v>0.1231355752053972</v>
      </c>
      <c r="I103" s="69">
        <f>'Results TDV'!I103</f>
        <v>0.14753065041862601</v>
      </c>
      <c r="J103" s="5">
        <f>'Results TDV'!J103</f>
        <v>20.764232601105785</v>
      </c>
      <c r="K103" s="69">
        <f>'Results TDV'!K103</f>
        <v>22.935643407238899</v>
      </c>
      <c r="L103" s="29">
        <f>IF($D$99=0,"",(D103-$D$99)/$D$99)</f>
        <v>-2.0718758987422099E-2</v>
      </c>
      <c r="M103" s="104">
        <f>IF($E$99=0,"",(E103-$E$99)/$E$99)</f>
        <v>-3.6680496854387255E-2</v>
      </c>
      <c r="N103" s="29">
        <f>IF($J$99=0,"",(J103-$J$99)/$J$99)</f>
        <v>-2.151984015023975E-2</v>
      </c>
      <c r="O103" s="104">
        <f>IF($K$99=0,"",(K103-$K$99)/$K$99)</f>
        <v>-3.347478267008433E-2</v>
      </c>
      <c r="P103" s="5" t="str">
        <f>IF(AND(L103&gt;=0,M103&gt;=0), "Yes", "No")</f>
        <v>No</v>
      </c>
      <c r="Q103" s="5" t="str">
        <f>IF(AND(L103&lt;0,M103&lt;0), "No", "Yes")</f>
        <v>No</v>
      </c>
      <c r="R103" s="56"/>
      <c r="S103" s="2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U103" s="75"/>
      <c r="V103" s="75"/>
    </row>
    <row r="104" spans="1:22" s="2" customFormat="1" ht="25.5" customHeight="1" x14ac:dyDescent="0.3">
      <c r="A104" s="59"/>
      <c r="B104" s="28" t="str">
        <f t="shared" si="12"/>
        <v>CBECC 2022.2.0</v>
      </c>
      <c r="C104" s="41" t="s">
        <v>31</v>
      </c>
      <c r="D104" s="32">
        <f>INDEX(Output!$C$5:$JM$192,MATCH($C104,Output!$C$5:$C$192,0),249)</f>
        <v>9.0437399999999997</v>
      </c>
      <c r="E104" s="51">
        <v>9.74</v>
      </c>
      <c r="F104" s="32">
        <f>'Results TDV'!F104</f>
        <v>3.4479505032837445</v>
      </c>
      <c r="G104" s="69">
        <f>'Results TDV'!G104</f>
        <v>3.51</v>
      </c>
      <c r="H104" s="32">
        <f>'Results TDV'!H104</f>
        <v>3.3151089546839513E-2</v>
      </c>
      <c r="I104" s="69">
        <f>'Results TDV'!I104</f>
        <v>3.2551296361906998E-2</v>
      </c>
      <c r="J104" s="32">
        <f>'Results TDV'!J104</f>
        <v>15.079200930303037</v>
      </c>
      <c r="K104" s="69">
        <f>'Results TDV'!K104</f>
        <v>15.24</v>
      </c>
      <c r="L104" s="34"/>
      <c r="M104" s="32"/>
      <c r="N104" s="34"/>
      <c r="O104" s="71"/>
      <c r="P104" s="32"/>
      <c r="Q104" s="32"/>
      <c r="R104" s="57"/>
      <c r="S104" s="2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T104" s="12"/>
      <c r="U104" s="76"/>
      <c r="V104" s="77"/>
    </row>
    <row r="105" spans="1:22" s="3" customFormat="1" ht="26.25" customHeight="1" x14ac:dyDescent="0.25">
      <c r="A105" s="60"/>
      <c r="B105" s="28" t="str">
        <f t="shared" si="12"/>
        <v>CBECC 2022.2.0</v>
      </c>
      <c r="C105" s="43" t="s">
        <v>120</v>
      </c>
      <c r="D105" s="5">
        <f>INDEX(Output!$C$5:$JM$192,MATCH($C105,Output!$C$5:$C$192,0),249)</f>
        <v>8.9946199999999994</v>
      </c>
      <c r="E105" s="51">
        <v>9.6921954254754397</v>
      </c>
      <c r="F105" s="5">
        <f>'Results TDV'!F105</f>
        <v>3.4658703135314144</v>
      </c>
      <c r="G105" s="69">
        <f>'Results TDV'!G105</f>
        <v>3.51818203454713</v>
      </c>
      <c r="H105" s="5">
        <f>'Results TDV'!H105</f>
        <v>3.2634006988912466E-2</v>
      </c>
      <c r="I105" s="69">
        <f>'Results TDV'!I105</f>
        <v>3.2033250787849299E-2</v>
      </c>
      <c r="J105" s="5">
        <f>'Results TDV'!J105</f>
        <v>15.088637110440244</v>
      </c>
      <c r="K105" s="69">
        <f>'Results TDV'!K105</f>
        <v>15.207859250002899</v>
      </c>
      <c r="L105" s="29">
        <f>IF($D$104=0,"",(D105-$D$104)/$D$104)</f>
        <v>-5.431381264830731E-3</v>
      </c>
      <c r="M105" s="104">
        <f>IF($E$104=0,"",(E105-$E$104)/$E$104)</f>
        <v>-4.908067199646874E-3</v>
      </c>
      <c r="N105" s="29">
        <f>IF($J$104=0,"",(J105-$J$104)/$J$104)</f>
        <v>6.2577454739292607E-4</v>
      </c>
      <c r="O105" s="104">
        <f>IF($K$104=0,"",(K105-$K$104)/$K$104)</f>
        <v>-2.1089730969226328E-3</v>
      </c>
      <c r="P105" s="5" t="str">
        <f>IF(AND(L105&gt;=0,M105&gt;=0), "Yes", "No")</f>
        <v>No</v>
      </c>
      <c r="Q105" s="5" t="str">
        <f>IF(AND(L105&lt;0,M105&lt;0), "No", "Yes")</f>
        <v>No</v>
      </c>
      <c r="R105" s="56"/>
      <c r="S105" s="2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U105" s="75"/>
      <c r="V105" s="75"/>
    </row>
    <row r="106" spans="1:22" s="2" customFormat="1" ht="25.5" customHeight="1" x14ac:dyDescent="0.3">
      <c r="A106" s="59"/>
      <c r="B106" s="28" t="str">
        <f t="shared" si="12"/>
        <v>CBECC 2022.2.0</v>
      </c>
      <c r="C106" s="43" t="s">
        <v>121</v>
      </c>
      <c r="D106" s="5">
        <f>INDEX(Output!$C$5:$JM$192,MATCH($C106,Output!$C$5:$C$192,0),249)</f>
        <v>8.84877</v>
      </c>
      <c r="E106" s="51">
        <v>9.5442180237273408</v>
      </c>
      <c r="F106" s="5">
        <f>'Results TDV'!F106</f>
        <v>3.4744666012776952</v>
      </c>
      <c r="G106" s="69">
        <f>'Results TDV'!G106</f>
        <v>3.4984592791121898</v>
      </c>
      <c r="H106" s="5">
        <f>'Results TDV'!H106</f>
        <v>3.0867199474899208E-2</v>
      </c>
      <c r="I106" s="69">
        <f>'Results TDV'!I106</f>
        <v>3.18585908217877E-2</v>
      </c>
      <c r="J106" s="5">
        <f>'Results TDV'!J106</f>
        <v>14.94137663743992</v>
      </c>
      <c r="K106" s="69">
        <f>'Results TDV'!K106</f>
        <v>15.1230964253064</v>
      </c>
      <c r="L106" s="29">
        <f>IF($D$104=0,"",(D106-$D$104)/$D$104)</f>
        <v>-2.1558558737867259E-2</v>
      </c>
      <c r="M106" s="104">
        <f>IF($E$104=0,"",(E106-$E$104)/$E$104)</f>
        <v>-2.0100818919164206E-2</v>
      </c>
      <c r="N106" s="29">
        <f>IF($J$104=0,"",(J106-$J$104)/$J$104)</f>
        <v>-9.1400262852222146E-3</v>
      </c>
      <c r="O106" s="104">
        <f>IF($K$104=0,"",(K106-$K$104)/$K$104)</f>
        <v>-7.6708382344881903E-3</v>
      </c>
      <c r="P106" s="5" t="str">
        <f>IF(AND(L106&gt;=0,M106&gt;=0), "Yes", "No")</f>
        <v>No</v>
      </c>
      <c r="Q106" s="5" t="str">
        <f>IF(AND(L106&lt;0,M106&lt;0), "No", "Yes")</f>
        <v>No</v>
      </c>
      <c r="R106" s="57"/>
      <c r="S106" s="2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T106" s="12"/>
      <c r="U106" s="76"/>
      <c r="V106" s="77"/>
    </row>
    <row r="107" spans="1:22" ht="26.25" customHeight="1" x14ac:dyDescent="0.3">
      <c r="B107" s="28" t="str">
        <f t="shared" si="12"/>
        <v>CBECC 2022.2.0</v>
      </c>
      <c r="C107" s="43" t="s">
        <v>122</v>
      </c>
      <c r="D107" s="5">
        <f>INDEX(Output!$C$5:$JM$192,MATCH($C107,Output!$C$5:$C$192,0),249)</f>
        <v>9.0035600000000002</v>
      </c>
      <c r="E107" s="51">
        <v>9.8181703353928906</v>
      </c>
      <c r="F107" s="5">
        <f>'Results TDV'!F107</f>
        <v>3.3195842454846178</v>
      </c>
      <c r="G107" s="69">
        <f>'Results TDV'!G107</f>
        <v>3.4350463484323002</v>
      </c>
      <c r="H107" s="5">
        <f>'Results TDV'!H107</f>
        <v>3.4336482197666135E-2</v>
      </c>
      <c r="I107" s="69">
        <f>'Results TDV'!I107</f>
        <v>3.4955245678482599E-2</v>
      </c>
      <c r="J107" s="5">
        <f>'Results TDV'!J107</f>
        <v>14.759742408621236</v>
      </c>
      <c r="K107" s="69">
        <f>'Results TDV'!K107</f>
        <v>15.2163880321463</v>
      </c>
      <c r="L107" s="29">
        <f>IF($D$104=0,"",(D107-$D$104)/$D$104)</f>
        <v>-4.4428521828358001E-3</v>
      </c>
      <c r="M107" s="104">
        <f>IF($E$104=0,"",(E107-$E$104)/$E$104)</f>
        <v>8.0257017857177024E-3</v>
      </c>
      <c r="N107" s="29">
        <f>IF($J$104=0,"",(J107-$J$104)/$J$104)</f>
        <v>-2.118537468652067E-2</v>
      </c>
      <c r="O107" s="104">
        <f>IF($K$104=0,"",(K107-$K$104)/$K$104)</f>
        <v>-1.549341722683735E-3</v>
      </c>
      <c r="P107" s="5" t="str">
        <f>IF(AND(L107&gt;=0,M107&gt;=0), "Yes", "No")</f>
        <v>No</v>
      </c>
      <c r="Q107" s="5" t="str">
        <f>IF(AND(L107&lt;0,M107&lt;0), "No", "Yes")</f>
        <v>Yes</v>
      </c>
      <c r="S107" s="2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U107" s="77"/>
      <c r="V107" s="77"/>
    </row>
    <row r="108" spans="1:22" ht="26.25" customHeight="1" x14ac:dyDescent="0.3">
      <c r="B108" s="28" t="str">
        <f t="shared" si="12"/>
        <v>CBECC 2022.2.0</v>
      </c>
      <c r="C108" s="43" t="s">
        <v>123</v>
      </c>
      <c r="D108" s="5">
        <f>INDEX(Output!$C$5:$JM$192,MATCH($C108,Output!$C$5:$C$192,0),249)</f>
        <v>8.8031100000000002</v>
      </c>
      <c r="E108" s="51">
        <v>9.5849734590860098</v>
      </c>
      <c r="F108" s="5">
        <f>'Results TDV'!F108</f>
        <v>3.343806756943227</v>
      </c>
      <c r="G108" s="69">
        <f>'Results TDV'!G108</f>
        <v>3.4448188954451799</v>
      </c>
      <c r="H108" s="5">
        <f>'Results TDV'!H108</f>
        <v>3.1967748070963191E-2</v>
      </c>
      <c r="I108" s="69">
        <f>'Results TDV'!I108</f>
        <v>3.2251996009472698E-2</v>
      </c>
      <c r="J108" s="5">
        <f>'Results TDV'!J108</f>
        <v>14.605587112721217</v>
      </c>
      <c r="K108" s="69">
        <f>'Results TDV'!K108</f>
        <v>14.979408376375901</v>
      </c>
      <c r="L108" s="29">
        <f>IF($D$104=0,"",(D108-$D$104)/$D$104)</f>
        <v>-2.6607354921746918E-2</v>
      </c>
      <c r="M108" s="104">
        <f>IF($E$104=0,"",(E108-$E$104)/$E$104)</f>
        <v>-1.5916482640040079E-2</v>
      </c>
      <c r="N108" s="29">
        <f>IF($J$104=0,"",(J108-$J$104)/$J$104)</f>
        <v>-3.1408416120382684E-2</v>
      </c>
      <c r="O108" s="104">
        <f>IF($K$104=0,"",(K108-$K$104)/$K$104)</f>
        <v>-1.7099187901843813E-2</v>
      </c>
      <c r="P108" s="5" t="str">
        <f>IF(AND(L108&gt;=0,M108&gt;=0), "Yes", "No")</f>
        <v>No</v>
      </c>
      <c r="Q108" s="5" t="str">
        <f>IF(AND(L108&lt;0,M108&lt;0), "No", "Yes")</f>
        <v>No</v>
      </c>
      <c r="S108" s="2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U108" s="77"/>
      <c r="V108" s="77"/>
    </row>
    <row r="109" spans="1:22" ht="26.25" customHeight="1" x14ac:dyDescent="0.3">
      <c r="B109" s="28" t="str">
        <f t="shared" si="12"/>
        <v>CBECC 2022.2.0</v>
      </c>
      <c r="C109" s="41" t="s">
        <v>124</v>
      </c>
      <c r="D109" s="32">
        <f>INDEX(Output!$C$5:$JM$192,MATCH($C109,Output!$C$5:$C$192,0),249)</f>
        <v>8.5176499999999997</v>
      </c>
      <c r="E109" s="51">
        <v>10.653675472094401</v>
      </c>
      <c r="F109" s="32">
        <f>'Results TDV'!F109</f>
        <v>2.7497798788180243</v>
      </c>
      <c r="G109" s="69">
        <f>'Results TDV'!G109</f>
        <v>4.1945276883725304</v>
      </c>
      <c r="H109" s="32">
        <f>'Results TDV'!H109</f>
        <v>3.0834615284332383E-2</v>
      </c>
      <c r="I109" s="69">
        <f>'Results TDV'!I109</f>
        <v>1.59726516228791E-2</v>
      </c>
      <c r="J109" s="32">
        <f>'Results TDV'!J109</f>
        <v>12.465323767105662</v>
      </c>
      <c r="K109" s="69">
        <f>'Results TDV'!K109</f>
        <v>15.9095862624335</v>
      </c>
      <c r="L109" s="34"/>
      <c r="M109" s="32"/>
      <c r="N109" s="34"/>
      <c r="O109" s="71"/>
      <c r="P109" s="32"/>
      <c r="Q109" s="32"/>
      <c r="S109" s="25">
        <f>IF(ISNUMBER(SEARCH("RetlMed",C109)),Lookup!D$2,IF(ISNUMBER(SEARCH("OffSml",C109)),Lookup!A$2,IF(ISNUMBER(SEARCH("OffMed",C109)),Lookup!B$2,IF(ISNUMBER(SEARCH("OffLrg",C109)),Lookup!C$2,IF(ISNUMBER(SEARCH("RetlStrp",C109)),Lookup!E$2)))))</f>
        <v>498589</v>
      </c>
      <c r="U109" s="77"/>
      <c r="V109" s="77"/>
    </row>
    <row r="110" spans="1:22" ht="26.25" customHeight="1" x14ac:dyDescent="0.3">
      <c r="B110" s="28" t="str">
        <f t="shared" si="12"/>
        <v>CBECC 2022.2.0</v>
      </c>
      <c r="C110" s="43" t="s">
        <v>125</v>
      </c>
      <c r="D110" s="5">
        <f>INDEX(Output!$C$5:$JM$192,MATCH($C110,Output!$C$5:$C$192,0),249)</f>
        <v>8.1310599999999997</v>
      </c>
      <c r="E110" s="51">
        <v>10.402362841441301</v>
      </c>
      <c r="F110" s="5">
        <f>'Results TDV'!F110</f>
        <v>2.6559751619069014</v>
      </c>
      <c r="G110" s="69">
        <f>'Results TDV'!G110</f>
        <v>4.1249492026907699</v>
      </c>
      <c r="H110" s="5">
        <f>'Results TDV'!H110</f>
        <v>2.790835738453917E-2</v>
      </c>
      <c r="I110" s="69">
        <f>'Results TDV'!I110</f>
        <v>1.4569781222609501E-2</v>
      </c>
      <c r="J110" s="5">
        <f>'Results TDV'!J110</f>
        <v>11.852744677913481</v>
      </c>
      <c r="K110" s="69">
        <f>'Results TDV'!K110</f>
        <v>15.531887598804801</v>
      </c>
      <c r="L110" s="29">
        <f>IF($D$109=0,"",(D110-$D$109)/$D$109)</f>
        <v>-4.538693184152906E-2</v>
      </c>
      <c r="M110" s="104">
        <f>IF($E$109=0,"",(E110-$E$109)/$E$109)</f>
        <v>-2.3589289096647745E-2</v>
      </c>
      <c r="N110" s="29">
        <f>IF($J$109=0,"",(J110-$J$109)/$J$109)</f>
        <v>-4.914265370376468E-2</v>
      </c>
      <c r="O110" s="104">
        <f>IF($K$109=0,"",(K110-$K$109)/$K$109)</f>
        <v>-2.3740319666297038E-2</v>
      </c>
      <c r="P110" s="5" t="str">
        <f>IF(AND(L110&gt;=0,M110&gt;=0), "Yes", "No")</f>
        <v>No</v>
      </c>
      <c r="Q110" s="5" t="str">
        <f>IF(AND(L110&lt;0,M110&lt;0), "No", "Yes")</f>
        <v>No</v>
      </c>
      <c r="S110" s="25">
        <f>IF(ISNUMBER(SEARCH("RetlMed",C110)),Lookup!D$2,IF(ISNUMBER(SEARCH("OffSml",C110)),Lookup!A$2,IF(ISNUMBER(SEARCH("OffMed",C110)),Lookup!B$2,IF(ISNUMBER(SEARCH("OffLrg",C110)),Lookup!C$2,IF(ISNUMBER(SEARCH("RetlStrp",C110)),Lookup!E$2)))))</f>
        <v>498589</v>
      </c>
      <c r="U110" s="77"/>
      <c r="V110" s="77"/>
    </row>
    <row r="111" spans="1:22" ht="26.25" customHeight="1" x14ac:dyDescent="0.3">
      <c r="B111" s="28" t="str">
        <f t="shared" si="12"/>
        <v>CBECC 2022.2.0</v>
      </c>
      <c r="C111" s="43" t="s">
        <v>126</v>
      </c>
      <c r="D111" s="5">
        <f>INDEX(Output!$C$5:$JM$192,MATCH($C111,Output!$C$5:$C$192,0),249)</f>
        <v>8.5059699999999996</v>
      </c>
      <c r="E111" s="51">
        <v>10.64</v>
      </c>
      <c r="F111" s="5">
        <f>'Results TDV'!F111</f>
        <v>2.7407945221414831</v>
      </c>
      <c r="G111" s="69">
        <f>'Results TDV'!G111</f>
        <v>4.18</v>
      </c>
      <c r="H111" s="5">
        <f>'Results TDV'!H111</f>
        <v>3.0832409058362702E-2</v>
      </c>
      <c r="I111" s="69">
        <f>'Results TDV'!I111</f>
        <v>0.02</v>
      </c>
      <c r="J111" s="5">
        <f>'Results TDV'!J111</f>
        <v>12.434459102149138</v>
      </c>
      <c r="K111" s="69">
        <f>'Results TDV'!K111</f>
        <v>15.88</v>
      </c>
      <c r="L111" s="29">
        <f>IF($D$109=0,"",(D111-$D$109)/$D$109)</f>
        <v>-1.3712702447271413E-3</v>
      </c>
      <c r="M111" s="104">
        <f>IF($E$109=0,"",(E111-$E$109)/$E$109)</f>
        <v>-1.2836388840847305E-3</v>
      </c>
      <c r="N111" s="29">
        <f>IF($J$109=0,"",(J111-$J$109)/$J$109)</f>
        <v>-2.476041981193661E-3</v>
      </c>
      <c r="O111" s="104">
        <f>IF($K$109=0,"",(K111-$K$109)/$K$109)</f>
        <v>-1.8596500214062503E-3</v>
      </c>
      <c r="P111" s="5" t="str">
        <f>IF(AND(L111&gt;=0,M111&gt;=0), "Yes", "No")</f>
        <v>No</v>
      </c>
      <c r="Q111" s="5" t="str">
        <f>IF(AND(L111&lt;0,M111&lt;0), "No", "Yes")</f>
        <v>No</v>
      </c>
      <c r="S111" s="25">
        <f>IF(ISNUMBER(SEARCH("RetlMed",C111)),Lookup!D$2,IF(ISNUMBER(SEARCH("OffSml",C111)),Lookup!A$2,IF(ISNUMBER(SEARCH("OffMed",C111)),Lookup!B$2,IF(ISNUMBER(SEARCH("OffLrg",C111)),Lookup!C$2,IF(ISNUMBER(SEARCH("RetlStrp",C111)),Lookup!E$2)))))</f>
        <v>498589</v>
      </c>
      <c r="U111" s="77"/>
      <c r="V111" s="77"/>
    </row>
    <row r="112" spans="1:22" ht="26.25" customHeight="1" x14ac:dyDescent="0.3">
      <c r="B112" s="28" t="str">
        <f t="shared" si="12"/>
        <v>CBECC 2022.2.0</v>
      </c>
      <c r="C112" s="43" t="s">
        <v>127</v>
      </c>
      <c r="D112" s="5">
        <f>INDEX(Output!$C$5:$JM$192,MATCH($C112,Output!$C$5:$C$192,0),249)</f>
        <v>8.5241000000000007</v>
      </c>
      <c r="E112" s="51">
        <v>10.638779067318399</v>
      </c>
      <c r="F112" s="5">
        <f>'Results TDV'!F112</f>
        <v>2.7462298606668019</v>
      </c>
      <c r="G112" s="69">
        <f>'Results TDV'!G112</f>
        <v>4.1877890374886197</v>
      </c>
      <c r="H112" s="5">
        <f>'Results TDV'!H112</f>
        <v>3.0883553387659978E-2</v>
      </c>
      <c r="I112" s="69">
        <f>'Results TDV'!I112</f>
        <v>1.6005253024033099E-2</v>
      </c>
      <c r="J112" s="5">
        <f>'Results TDV'!J112</f>
        <v>12.458125680543414</v>
      </c>
      <c r="K112" s="69">
        <f>'Results TDV'!K112</f>
        <v>15.889853173656901</v>
      </c>
      <c r="L112" s="29">
        <f>IF($D$109=0,"",(D112-$D$109)/$D$109)</f>
        <v>7.5725111973384157E-4</v>
      </c>
      <c r="M112" s="104">
        <f>IF($E$109=0,"",(E112-$E$109)/$E$109)</f>
        <v>-1.3982408995862653E-3</v>
      </c>
      <c r="N112" s="29">
        <f>IF($J$109=0,"",(J112-$J$109)/$J$109)</f>
        <v>-5.7744882497497965E-4</v>
      </c>
      <c r="O112" s="104">
        <f>IF($K$109=0,"",(K112-$K$109)/$K$109)</f>
        <v>-1.2403269608081326E-3</v>
      </c>
      <c r="P112" s="5" t="str">
        <f>IF(AND(L112&gt;=0,M112&gt;=0), "Yes", "No")</f>
        <v>No</v>
      </c>
      <c r="Q112" s="5" t="str">
        <f>IF(AND(L112&lt;0,M112&lt;0), "No", "Yes")</f>
        <v>Yes</v>
      </c>
      <c r="S112" s="25">
        <f>IF(ISNUMBER(SEARCH("RetlMed",C112)),Lookup!D$2,IF(ISNUMBER(SEARCH("OffSml",C112)),Lookup!A$2,IF(ISNUMBER(SEARCH("OffMed",C112)),Lookup!B$2,IF(ISNUMBER(SEARCH("OffLrg",C112)),Lookup!C$2,IF(ISNUMBER(SEARCH("RetlStrp",C112)),Lookup!E$2)))))</f>
        <v>498589</v>
      </c>
      <c r="U112" s="77"/>
      <c r="V112" s="77"/>
    </row>
    <row r="113" spans="2:22" ht="26.25" hidden="1" customHeight="1" x14ac:dyDescent="0.3">
      <c r="B113" s="28" t="str">
        <f t="shared" si="12"/>
        <v>CBECC 2022.2.0</v>
      </c>
      <c r="C113" s="43" t="s">
        <v>128</v>
      </c>
      <c r="D113" s="5">
        <f>INDEX(Output!$C$5:$JM$192,MATCH($C113,Output!$C$5:$C$192,0),249)</f>
        <v>8.8975500000000007</v>
      </c>
      <c r="E113" s="51"/>
      <c r="F113" s="5">
        <f>'Results TDV'!F113</f>
        <v>2.7307662222792719</v>
      </c>
      <c r="G113" s="69">
        <f>'Results TDV'!G113</f>
        <v>0</v>
      </c>
      <c r="H113" s="5">
        <f>'Results TDV'!H113</f>
        <v>3.491613332825233E-2</v>
      </c>
      <c r="I113" s="69">
        <f>'Results TDV'!I113</f>
        <v>0</v>
      </c>
      <c r="J113" s="5">
        <f>'Results TDV'!J113</f>
        <v>12.808533248478104</v>
      </c>
      <c r="K113" s="69">
        <f>'Results TDV'!K113</f>
        <v>0</v>
      </c>
      <c r="L113" s="29">
        <f>IF($D$109=0,"",(D113-$D$109)/$D$109)</f>
        <v>4.4601503935944892E-2</v>
      </c>
      <c r="M113" s="52">
        <f>IF($E$109=0,"",(E113-$E$109)/$E$109)</f>
        <v>-1</v>
      </c>
      <c r="N113" s="29">
        <f>IF($J$109=0,"",(J113-$J$109)/$J$109)</f>
        <v>2.7533138150661322E-2</v>
      </c>
      <c r="O113" s="52">
        <f>IF($K$109=0,"",(K113-$K$109)/$K$109)</f>
        <v>-1</v>
      </c>
      <c r="P113" s="5" t="str">
        <f>IF(AND(L113&gt;=0,M113&gt;=0), "Yes", "No")</f>
        <v>No</v>
      </c>
      <c r="Q113" s="5" t="str">
        <f>IF(AND(L113&lt;0,M113&lt;0), "No", "Yes")</f>
        <v>Yes</v>
      </c>
      <c r="S113" s="25">
        <f>IF(ISNUMBER(SEARCH("RetlMed",C113)),Lookup!D$2,IF(ISNUMBER(SEARCH("OffSml",C113)),Lookup!A$2,IF(ISNUMBER(SEARCH("OffMed",C113)),Lookup!B$2,IF(ISNUMBER(SEARCH("OffLrg",C113)),Lookup!C$2,IF(ISNUMBER(SEARCH("RetlStrp",C113)),Lookup!E$2)))))</f>
        <v>498589</v>
      </c>
      <c r="U113" s="77"/>
      <c r="V113" s="77"/>
    </row>
    <row r="114" spans="2:22" ht="26.25" customHeight="1" x14ac:dyDescent="0.3">
      <c r="B114" s="28" t="str">
        <f t="shared" si="12"/>
        <v>CBECC 2022.2.0</v>
      </c>
      <c r="C114" s="41" t="s">
        <v>129</v>
      </c>
      <c r="D114" s="32">
        <f>INDEX(Output!$C$5:$JM$192,MATCH($C114,Output!$C$5:$C$192,0),249)</f>
        <v>16.500800000000002</v>
      </c>
      <c r="E114" s="51">
        <v>15.63</v>
      </c>
      <c r="F114" s="32">
        <f>'Results TDV'!F114</f>
        <v>5.6696833868689218</v>
      </c>
      <c r="G114" s="69">
        <f>'Results TDV'!G114</f>
        <v>4.9800000000000004</v>
      </c>
      <c r="H114" s="32">
        <f>'Results TDV'!H114</f>
        <v>3.5062512467888829E-2</v>
      </c>
      <c r="I114" s="69">
        <f>'Results TDV'!I114</f>
        <v>0.04</v>
      </c>
      <c r="J114" s="32">
        <f>'Results TDV'!J114</f>
        <v>22.851158398322688</v>
      </c>
      <c r="K114" s="69">
        <f>'Results TDV'!K114</f>
        <v>21.35</v>
      </c>
      <c r="L114" s="34"/>
      <c r="M114" s="32"/>
      <c r="N114" s="34"/>
      <c r="O114" s="71"/>
      <c r="P114" s="32"/>
      <c r="Q114" s="32"/>
      <c r="S114" s="2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  <c r="U114" s="77"/>
      <c r="V114" s="77"/>
    </row>
    <row r="115" spans="2:22" ht="26.25" customHeight="1" x14ac:dyDescent="0.3">
      <c r="B115" s="28" t="str">
        <f t="shared" si="12"/>
        <v>CBECC 2022.2.0</v>
      </c>
      <c r="C115" s="43" t="s">
        <v>130</v>
      </c>
      <c r="D115" s="5">
        <f>INDEX(Output!$C$5:$JM$192,MATCH($C115,Output!$C$5:$C$192,0),249)</f>
        <v>16.381900000000002</v>
      </c>
      <c r="E115" s="51">
        <v>15.196993839447099</v>
      </c>
      <c r="F115" s="5">
        <f>'Results TDV'!F115</f>
        <v>5.5577675456273843</v>
      </c>
      <c r="G115" s="69">
        <f>'Results TDV'!G115</f>
        <v>4.7791764083693904</v>
      </c>
      <c r="H115" s="5">
        <f>'Results TDV'!H115</f>
        <v>3.5160952811330824E-2</v>
      </c>
      <c r="I115" s="69">
        <f>'Results TDV'!I115</f>
        <v>4.3729877865081299E-2</v>
      </c>
      <c r="J115" s="5">
        <f>'Results TDV'!J115</f>
        <v>22.479196829155931</v>
      </c>
      <c r="K115" s="69">
        <f>'Results TDV'!K115</f>
        <v>20.680212921874698</v>
      </c>
      <c r="L115" s="29">
        <f>IF($D$114=0,"",(D115-$D$114)/$D$114)</f>
        <v>-7.205711238242994E-3</v>
      </c>
      <c r="M115" s="104">
        <f>IF($E$114=0,"",(E115-$E$114)/$E$114)</f>
        <v>-2.7703529146058951E-2</v>
      </c>
      <c r="N115" s="29">
        <f>IF($J$114=0,"",(J115-$J$114)/$J$114)</f>
        <v>-1.6277580448353098E-2</v>
      </c>
      <c r="O115" s="104">
        <f>IF($K$114=0,"",(K115-$K$114)/$K$114)</f>
        <v>-3.1371760099545808E-2</v>
      </c>
      <c r="P115" s="5" t="str">
        <f>IF(AND(L115&gt;=0,M115&gt;=0), "Yes", "No")</f>
        <v>No</v>
      </c>
      <c r="Q115" s="5" t="str">
        <f>IF(AND(L115&lt;0,M115&lt;0), "No", "Yes")</f>
        <v>No</v>
      </c>
      <c r="S115" s="2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U115" s="77"/>
      <c r="V115" s="77"/>
    </row>
    <row r="116" spans="2:22" ht="26.25" customHeight="1" x14ac:dyDescent="0.3">
      <c r="B116" s="28" t="str">
        <f t="shared" si="12"/>
        <v>CBECC 2022.2.0</v>
      </c>
      <c r="C116" s="43" t="s">
        <v>131</v>
      </c>
      <c r="D116" s="5">
        <f>INDEX(Output!$C$5:$JM$192,MATCH($C116,Output!$C$5:$C$192,0),249)</f>
        <v>16.293099999999999</v>
      </c>
      <c r="E116" s="51">
        <v>15.08</v>
      </c>
      <c r="F116" s="5">
        <f>'Results TDV'!F116</f>
        <v>5.4830212798873106</v>
      </c>
      <c r="G116" s="69">
        <f>'Results TDV'!G116</f>
        <v>4.75</v>
      </c>
      <c r="H116" s="5">
        <f>'Results TDV'!H116</f>
        <v>3.6127076794052873E-2</v>
      </c>
      <c r="I116" s="69">
        <f>'Results TDV'!I116</f>
        <v>0.04</v>
      </c>
      <c r="J116" s="5">
        <f>'Results TDV'!J116</f>
        <v>22.320741197676192</v>
      </c>
      <c r="K116" s="69">
        <f>'Results TDV'!K116</f>
        <v>20.67</v>
      </c>
      <c r="L116" s="29">
        <f>IF($D$114=0,"",(D116-$D$114)/$D$114)</f>
        <v>-1.2587268496073077E-2</v>
      </c>
      <c r="M116" s="104">
        <f>IF($E$114=0,"",(E116-$E$114)/$E$114)</f>
        <v>-3.5188739603326982E-2</v>
      </c>
      <c r="N116" s="29">
        <f>IF($J$114=0,"",(J116-$J$114)/$J$114)</f>
        <v>-2.3211829851279231E-2</v>
      </c>
      <c r="O116" s="104">
        <f>IF($K$114=0,"",(K116-$K$114)/$K$114)</f>
        <v>-3.1850117096018718E-2</v>
      </c>
      <c r="P116" s="5" t="str">
        <f>IF(AND(L116&gt;=0,M116&gt;=0), "Yes", "No")</f>
        <v>No</v>
      </c>
      <c r="Q116" s="5" t="str">
        <f>IF(AND(L116&lt;0,M116&lt;0), "No", "Yes")</f>
        <v>No</v>
      </c>
      <c r="S116" s="2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U116" s="77"/>
      <c r="V116" s="77"/>
    </row>
    <row r="117" spans="2:22" ht="26.25" hidden="1" customHeight="1" x14ac:dyDescent="0.3">
      <c r="B117" s="28" t="str">
        <f t="shared" si="12"/>
        <v>CBECC 2022.2.0</v>
      </c>
      <c r="C117" s="43" t="s">
        <v>132</v>
      </c>
      <c r="D117" s="5">
        <f>INDEX(Output!$C$5:$JM$192,MATCH($C117,Output!$C$5:$C$192,0),249)</f>
        <v>16.332799999999999</v>
      </c>
      <c r="E117" s="51"/>
      <c r="F117" s="5">
        <f>'Results TDV'!F117</f>
        <v>5.4726398540900787</v>
      </c>
      <c r="G117" s="69">
        <f>'Results TDV'!G117</f>
        <v>0</v>
      </c>
      <c r="H117" s="5">
        <f>'Results TDV'!H117</f>
        <v>3.6696671022794357E-2</v>
      </c>
      <c r="I117" s="69">
        <f>'Results TDV'!I117</f>
        <v>0</v>
      </c>
      <c r="J117" s="5">
        <f>'Results TDV'!J117</f>
        <v>22.342204419963281</v>
      </c>
      <c r="K117" s="69">
        <f>'Results TDV'!K117</f>
        <v>0</v>
      </c>
      <c r="L117" s="29">
        <f>IF($D$114=0,"",(D117-$D$114)/$D$114)</f>
        <v>-1.0181324541840566E-2</v>
      </c>
      <c r="M117" s="52">
        <f>IF($E$114=0,"",(E117-$E$114)/$E$114)</f>
        <v>-1</v>
      </c>
      <c r="N117" s="29">
        <f>IF($J$114=0,"",(J117-$J$114)/$J$114)</f>
        <v>-2.2272567958601421E-2</v>
      </c>
      <c r="O117" s="52">
        <f>IF($K$114=0,"",(K117-$K$114)/$K$114)</f>
        <v>-1</v>
      </c>
      <c r="P117" s="5" t="str">
        <f>IF(AND(L117&gt;=0,M117&gt;=0), "Yes", "No")</f>
        <v>No</v>
      </c>
      <c r="Q117" s="5" t="str">
        <f>IF(AND(L117&lt;0,M117&lt;0), "No", "Yes")</f>
        <v>No</v>
      </c>
      <c r="S117" s="25">
        <f>IF(ISNUMBER(SEARCH("RetlMed",C117)),Lookup!D$2,IF(ISNUMBER(SEARCH("OffSml",C117)),Lookup!A$2,IF(ISNUMBER(SEARCH("OffMed",C117)),Lookup!B$2,IF(ISNUMBER(SEARCH("OffLrg",C117)),Lookup!C$2,IF(ISNUMBER(SEARCH("RetlStrp",C117)),Lookup!E$2)))))</f>
        <v>24563.1</v>
      </c>
      <c r="U117" s="77"/>
      <c r="V117" s="77"/>
    </row>
    <row r="118" spans="2:22" ht="26.25" customHeight="1" x14ac:dyDescent="0.3">
      <c r="B118" s="28" t="str">
        <f t="shared" si="12"/>
        <v>CBECC 2022.2.0</v>
      </c>
      <c r="C118" s="41" t="s">
        <v>133</v>
      </c>
      <c r="D118" s="32">
        <f>INDEX(Output!$C$5:$JM$192,MATCH($C118,Output!$C$5:$C$192,0),249)</f>
        <v>10.823700000000001</v>
      </c>
      <c r="E118" s="51"/>
      <c r="F118" s="32">
        <f>'Results TDV'!F118</f>
        <v>-0.97162540749796256</v>
      </c>
      <c r="G118" s="69">
        <f>'Results TDV'!G118</f>
        <v>0</v>
      </c>
      <c r="H118" s="32">
        <f>'Results TDV'!H118</f>
        <v>8.5385594947025259E-2</v>
      </c>
      <c r="I118" s="69">
        <f>'Results TDV'!I118</f>
        <v>0</v>
      </c>
      <c r="J118" s="32">
        <f>'Results TDV'!J118</f>
        <v>14.815779251234472</v>
      </c>
      <c r="K118" s="69">
        <f>'Results TDV'!K118</f>
        <v>0</v>
      </c>
      <c r="L118" s="34"/>
      <c r="M118" s="32"/>
      <c r="N118" s="34"/>
      <c r="O118" s="71"/>
      <c r="P118" s="32"/>
      <c r="Q118" s="32"/>
      <c r="S118" s="25">
        <f>IF(ISNUMBER(SEARCH("RetlMed",C118)),Lookup!D$2,IF(ISNUMBER(SEARCH("OffSml",C118)),Lookup!A$2,IF(ISNUMBER(SEARCH("OffMed",C118)),Lookup!B$2,IF(ISNUMBER(SEARCH("OffLrg",C118)),Lookup!C$2,IF(ISNUMBER(SEARCH("RetlStrp",C118)),Lookup!E$2,IF(ISNUMBER(SEARCH("MF36Unit",C118)),Lookup!F$2,IF(ISNUMBER(SEARCH("MF88Unit",C118)),Lookup!G$2)))))))</f>
        <v>39264</v>
      </c>
      <c r="U118" s="77"/>
      <c r="V118" s="77"/>
    </row>
    <row r="119" spans="2:22" ht="26.25" customHeight="1" x14ac:dyDescent="0.3">
      <c r="B119" s="28" t="str">
        <f t="shared" si="12"/>
        <v>CBECC 2022.2.0</v>
      </c>
      <c r="C119" s="43" t="s">
        <v>134</v>
      </c>
      <c r="D119" s="5">
        <f>INDEX(Output!$C$5:$JM$192,MATCH($C119,Output!$C$5:$C$192,0),249)</f>
        <v>9.9928399999999993</v>
      </c>
      <c r="E119" s="51"/>
      <c r="F119" s="5">
        <f>'Results TDV'!F119</f>
        <v>-0.97162540749796256</v>
      </c>
      <c r="G119" s="69">
        <f>'Results TDV'!G119</f>
        <v>0</v>
      </c>
      <c r="H119" s="5">
        <f>'Results TDV'!H119</f>
        <v>7.5898278321108403E-2</v>
      </c>
      <c r="I119" s="69">
        <f>'Results TDV'!I119</f>
        <v>0</v>
      </c>
      <c r="J119" s="5">
        <f>'Results TDV'!J119</f>
        <v>13.867275284241808</v>
      </c>
      <c r="K119" s="69">
        <f>'Results TDV'!K119</f>
        <v>0</v>
      </c>
      <c r="L119" s="29">
        <f>IF($D$118=0,"",(D119-$D$118)/$D$118)</f>
        <v>-7.6763029278343012E-2</v>
      </c>
      <c r="M119" s="104" t="str">
        <f>IF($E$118=0,"",(E119-$E$118)/$E$118)</f>
        <v/>
      </c>
      <c r="N119" s="29">
        <f>IF($J$118=0,"",(J119-$J$118)/$J$118)</f>
        <v>-6.4019850114440224E-2</v>
      </c>
      <c r="O119" s="104" t="str">
        <f>IF($K$118=0,"",(K119-$K$118)/$K$118)</f>
        <v/>
      </c>
      <c r="P119" s="5" t="str">
        <f>IF(AND(L119&gt;=0,M119&gt;=0), "Yes", "No")</f>
        <v>No</v>
      </c>
      <c r="Q119" s="5" t="str">
        <f>IF(AND(L119&lt;0,M119&lt;0), "No", "Yes")</f>
        <v>Yes</v>
      </c>
      <c r="S119" s="25">
        <f>IF(ISNUMBER(SEARCH("RetlMed",C119)),Lookup!D$2,IF(ISNUMBER(SEARCH("OffSml",C119)),Lookup!A$2,IF(ISNUMBER(SEARCH("OffMed",C119)),Lookup!B$2,IF(ISNUMBER(SEARCH("OffLrg",C119)),Lookup!C$2,IF(ISNUMBER(SEARCH("RetlStrp",C119)),Lookup!E$2,IF(ISNUMBER(SEARCH("MF36Unit",C119)),Lookup!F$2,IF(ISNUMBER(SEARCH("MF88Unit",C119)),Lookup!G$2)))))))</f>
        <v>39264</v>
      </c>
      <c r="U119" s="77"/>
      <c r="V119" s="77"/>
    </row>
    <row r="120" spans="2:22" ht="26.25" customHeight="1" x14ac:dyDescent="0.3">
      <c r="B120" s="28" t="str">
        <f t="shared" si="12"/>
        <v>CBECC 2022.2.0</v>
      </c>
      <c r="C120" s="43" t="s">
        <v>135</v>
      </c>
      <c r="D120" s="5">
        <f>INDEX(Output!$C$5:$JM$192,MATCH($C120,Output!$C$5:$C$192,0),249)</f>
        <v>10.6576</v>
      </c>
      <c r="E120" s="51"/>
      <c r="F120" s="5">
        <f>'Results TDV'!F120</f>
        <v>-1.0319503871230644</v>
      </c>
      <c r="G120" s="69">
        <f>'Results TDV'!G120</f>
        <v>0</v>
      </c>
      <c r="H120" s="5">
        <f>'Results TDV'!H120</f>
        <v>8.5385594947025259E-2</v>
      </c>
      <c r="I120" s="69">
        <f>'Results TDV'!I120</f>
        <v>0</v>
      </c>
      <c r="J120" s="5">
        <f>'Results TDV'!J120</f>
        <v>14.609943616787447</v>
      </c>
      <c r="K120" s="69">
        <f>'Results TDV'!K120</f>
        <v>0</v>
      </c>
      <c r="L120" s="29">
        <f>IF($D$118=0,"",(D120-$D$118)/$D$118)</f>
        <v>-1.534595378659794E-2</v>
      </c>
      <c r="M120" s="104" t="str">
        <f>IF($E$118=0,"",(E120-$E$118)/$E$118)</f>
        <v/>
      </c>
      <c r="N120" s="29">
        <f>IF($J$118=0,"",(J120-$J$118)/$J$118)</f>
        <v>-1.389300089834118E-2</v>
      </c>
      <c r="O120" s="104" t="str">
        <f>IF($K$118=0,"",(K120-$K$118)/$K$118)</f>
        <v/>
      </c>
      <c r="P120" s="5" t="str">
        <f>IF(AND(L120&gt;=0,M120&gt;=0), "Yes", "No")</f>
        <v>No</v>
      </c>
      <c r="Q120" s="5" t="str">
        <f>IF(AND(L120&lt;0,M120&lt;0), "No", "Yes")</f>
        <v>Yes</v>
      </c>
      <c r="S120" s="25">
        <f>IF(ISNUMBER(SEARCH("RetlMed",C120)),Lookup!D$2,IF(ISNUMBER(SEARCH("OffSml",C120)),Lookup!A$2,IF(ISNUMBER(SEARCH("OffMed",C120)),Lookup!B$2,IF(ISNUMBER(SEARCH("OffLrg",C120)),Lookup!C$2,IF(ISNUMBER(SEARCH("RetlStrp",C120)),Lookup!E$2,IF(ISNUMBER(SEARCH("MF36Unit",C120)),Lookup!F$2,IF(ISNUMBER(SEARCH("MF88Unit",C120)),Lookup!G$2)))))))</f>
        <v>39264</v>
      </c>
      <c r="U120" s="77"/>
      <c r="V120" s="77"/>
    </row>
    <row r="121" spans="2:22" ht="26.25" customHeight="1" x14ac:dyDescent="0.3">
      <c r="B121" s="28" t="str">
        <f t="shared" si="12"/>
        <v>CBECC 2022.2.0</v>
      </c>
      <c r="C121" s="43" t="s">
        <v>136</v>
      </c>
      <c r="D121" s="5">
        <f>INDEX(Output!$C$5:$JM$192,MATCH($C121,Output!$C$5:$C$192,0),249)</f>
        <v>11.378</v>
      </c>
      <c r="E121" s="51"/>
      <c r="F121" s="5">
        <f>'Results TDV'!F121</f>
        <v>-0.85602332925835378</v>
      </c>
      <c r="G121" s="69">
        <f>'Results TDV'!G121</f>
        <v>0</v>
      </c>
      <c r="H121" s="5">
        <f>'Results TDV'!H121</f>
        <v>8.5385594947025259E-2</v>
      </c>
      <c r="I121" s="69">
        <f>'Results TDV'!I121</f>
        <v>0</v>
      </c>
      <c r="J121" s="5">
        <f>'Results TDV'!J121</f>
        <v>15.210225566314953</v>
      </c>
      <c r="K121" s="69">
        <f>'Results TDV'!K121</f>
        <v>0</v>
      </c>
      <c r="L121" s="29">
        <f>IF($D$118=0,"",(D121-$D$118)/$D$118)</f>
        <v>5.1211692859188591E-2</v>
      </c>
      <c r="M121" s="104" t="str">
        <f>IF($E$118=0,"",(E121-$E$118)/$E$118)</f>
        <v/>
      </c>
      <c r="N121" s="29">
        <f>IF($J$118=0,"",(J121-$J$118)/$J$118)</f>
        <v>2.6623393099462878E-2</v>
      </c>
      <c r="O121" s="104" t="str">
        <f>IF($K$118=0,"",(K121-$K$118)/$K$118)</f>
        <v/>
      </c>
      <c r="P121" s="5" t="str">
        <f>IF(AND(L121&gt;=0,M121&gt;=0), "Yes", "No")</f>
        <v>Yes</v>
      </c>
      <c r="Q121" s="5" t="str">
        <f>IF(AND(L121&lt;0,M121&lt;0), "No", "Yes")</f>
        <v>Yes</v>
      </c>
      <c r="S121" s="25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  <c r="U121" s="77"/>
      <c r="V121" s="77"/>
    </row>
    <row r="122" spans="2:22" ht="26.25" customHeight="1" x14ac:dyDescent="0.3">
      <c r="B122" s="28" t="str">
        <f t="shared" si="12"/>
        <v>CBECC 2022.2.0</v>
      </c>
      <c r="C122" s="41" t="s">
        <v>137</v>
      </c>
      <c r="D122" s="32">
        <f>INDEX(Output!$C$5:$JM$192,MATCH($C122,Output!$C$5:$C$192,0),249)</f>
        <v>8.0882900000000006</v>
      </c>
      <c r="E122" s="51"/>
      <c r="F122" s="32">
        <f>'Results TDV'!F122</f>
        <v>0.76681847639846945</v>
      </c>
      <c r="G122" s="69">
        <f>'Results TDV'!G122</f>
        <v>0</v>
      </c>
      <c r="H122" s="32">
        <f>'Results TDV'!H122</f>
        <v>1.3929652613169271E-2</v>
      </c>
      <c r="I122" s="69">
        <f>'Results TDV'!I122</f>
        <v>0</v>
      </c>
      <c r="J122" s="32">
        <f>'Results TDV'!J122</f>
        <v>15.083687889518952</v>
      </c>
      <c r="K122" s="69">
        <f>'Results TDV'!K122</f>
        <v>0</v>
      </c>
      <c r="L122" s="34"/>
      <c r="M122" s="32"/>
      <c r="N122" s="34"/>
      <c r="O122" s="71"/>
      <c r="P122" s="32"/>
      <c r="Q122" s="32"/>
      <c r="S122" s="25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112641</v>
      </c>
      <c r="U122" s="77"/>
      <c r="V122" s="77"/>
    </row>
    <row r="123" spans="2:22" ht="26.25" customHeight="1" x14ac:dyDescent="0.3">
      <c r="B123" s="28" t="str">
        <f t="shared" si="12"/>
        <v>CBECC 2022.2.0</v>
      </c>
      <c r="C123" s="43" t="s">
        <v>138</v>
      </c>
      <c r="D123" s="5">
        <f>INDEX(Output!$C$5:$JM$192,MATCH($C123,Output!$C$5:$C$192,0),249)</f>
        <v>6.7233099999999997</v>
      </c>
      <c r="E123" s="51"/>
      <c r="F123" s="5">
        <f>'Results TDV'!F123</f>
        <v>0.30807077351941126</v>
      </c>
      <c r="G123" s="69">
        <f>'Results TDV'!G123</f>
        <v>0</v>
      </c>
      <c r="H123" s="5">
        <f>'Results TDV'!H123</f>
        <v>1.3929652613169271E-2</v>
      </c>
      <c r="I123" s="69">
        <f>'Results TDV'!I123</f>
        <v>0</v>
      </c>
      <c r="J123" s="5">
        <f>'Results TDV'!J123</f>
        <v>13.505895086980832</v>
      </c>
      <c r="K123" s="69">
        <f>'Results TDV'!K123</f>
        <v>0</v>
      </c>
      <c r="L123" s="29">
        <f>IF($D$122=0,"",(D123-$D$122)/$D$122)</f>
        <v>-0.16876002220494082</v>
      </c>
      <c r="M123" s="104" t="str">
        <f>IF($E$122=0,"",(E123-$E$122)/$E$122)</f>
        <v/>
      </c>
      <c r="N123" s="29">
        <f>IF($J$122=0,"",(J123-$J$122)/$J$122)</f>
        <v>-0.10460258884264403</v>
      </c>
      <c r="O123" s="104" t="str">
        <f>IF($K$122=0,"",(K123-$K$122)/$K$122)</f>
        <v/>
      </c>
      <c r="P123" s="5" t="str">
        <f>IF(AND(L123&gt;=0,M123&gt;=0), "Yes", "No")</f>
        <v>No</v>
      </c>
      <c r="Q123" s="5" t="str">
        <f>IF(AND(L123&lt;0,M123&lt;0), "No", "Yes")</f>
        <v>Yes</v>
      </c>
      <c r="S123" s="25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112641</v>
      </c>
      <c r="U123" s="77"/>
      <c r="V123" s="77"/>
    </row>
    <row r="124" spans="2:22" ht="26.25" customHeight="1" x14ac:dyDescent="0.3">
      <c r="B124" s="28" t="str">
        <f t="shared" si="12"/>
        <v>CBECC 2022.2.0</v>
      </c>
      <c r="C124" s="43" t="s">
        <v>139</v>
      </c>
      <c r="D124" s="5">
        <f>INDEX(Output!$C$5:$JM$192,MATCH($C124,Output!$C$5:$C$192,0),249)</f>
        <v>7.9039299999999999</v>
      </c>
      <c r="E124" s="51"/>
      <c r="F124" s="5">
        <f>'Results TDV'!F124</f>
        <v>0.69822622313367244</v>
      </c>
      <c r="G124" s="69">
        <f>'Results TDV'!G124</f>
        <v>0</v>
      </c>
      <c r="H124" s="5">
        <f>'Results TDV'!H124</f>
        <v>1.3929652613169271E-2</v>
      </c>
      <c r="I124" s="69">
        <f>'Results TDV'!I124</f>
        <v>0</v>
      </c>
      <c r="J124" s="5">
        <f>'Results TDV'!J124</f>
        <v>14.846048756007708</v>
      </c>
      <c r="K124" s="69">
        <f>'Results TDV'!K124</f>
        <v>0</v>
      </c>
      <c r="L124" s="29">
        <f>IF($D$122=0,"",(D124-$D$122)/$D$122)</f>
        <v>-2.2793445833420998E-2</v>
      </c>
      <c r="M124" s="104" t="str">
        <f>IF($E$122=0,"",(E124-$E$122)/$E$122)</f>
        <v/>
      </c>
      <c r="N124" s="29">
        <f>IF($J$122=0,"",(J124-$J$122)/$J$122)</f>
        <v>-1.5754710336877913E-2</v>
      </c>
      <c r="O124" s="104" t="str">
        <f>IF($K$122=0,"",(K124-$K$122)/$K$122)</f>
        <v/>
      </c>
      <c r="P124" s="5" t="str">
        <f>IF(AND(L124&gt;=0,M124&gt;=0), "Yes", "No")</f>
        <v>No</v>
      </c>
      <c r="Q124" s="5" t="str">
        <f>IF(AND(L124&lt;0,M124&lt;0), "No", "Yes")</f>
        <v>Yes</v>
      </c>
      <c r="S124" s="25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112641</v>
      </c>
      <c r="U124" s="77"/>
      <c r="V124" s="77"/>
    </row>
    <row r="125" spans="2:22" ht="26.25" customHeight="1" x14ac:dyDescent="0.3">
      <c r="B125" s="28" t="str">
        <f t="shared" si="12"/>
        <v>CBECC 2022.2.0</v>
      </c>
      <c r="C125" s="43" t="s">
        <v>140</v>
      </c>
      <c r="D125" s="5">
        <f>INDEX(Output!$C$5:$JM$192,MATCH($C125,Output!$C$5:$C$192,0),249)</f>
        <v>8.3410100000000007</v>
      </c>
      <c r="E125" s="51"/>
      <c r="F125" s="5">
        <f>'Results TDV'!F125</f>
        <v>0.80942108113386779</v>
      </c>
      <c r="G125" s="69">
        <f>'Results TDV'!G125</f>
        <v>0</v>
      </c>
      <c r="H125" s="5">
        <f>'Results TDV'!H125</f>
        <v>1.3929652613169271E-2</v>
      </c>
      <c r="I125" s="69">
        <f>'Results TDV'!I125</f>
        <v>0</v>
      </c>
      <c r="J125" s="5">
        <f>'Results TDV'!J125</f>
        <v>15.223077967867258</v>
      </c>
      <c r="K125" s="69">
        <f>'Results TDV'!K125</f>
        <v>0</v>
      </c>
      <c r="L125" s="29">
        <f>IF($D$122=0,"",(D125-$D$122)/$D$122)</f>
        <v>3.1245170487210528E-2</v>
      </c>
      <c r="M125" s="104" t="str">
        <f>IF($E$122=0,"",(E125-$E$122)/$E$122)</f>
        <v/>
      </c>
      <c r="N125" s="29">
        <f>IF($J$122=0,"",(J125-$J$122)/$J$122)</f>
        <v>9.2411139350849839E-3</v>
      </c>
      <c r="O125" s="104" t="str">
        <f>IF($K$122=0,"",(K125-$K$122)/$K$122)</f>
        <v/>
      </c>
      <c r="P125" s="5" t="str">
        <f>IF(AND(L125&gt;=0,M125&gt;=0), "Yes", "No")</f>
        <v>Yes</v>
      </c>
      <c r="Q125" s="5" t="str">
        <f>IF(AND(L125&lt;0,M125&lt;0), "No", "Yes")</f>
        <v>Yes</v>
      </c>
      <c r="S125" s="25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  <c r="U125" s="77"/>
      <c r="V125" s="77"/>
    </row>
  </sheetData>
  <sheetProtection algorithmName="SHA-512" hashValue="80V6RB5q3y1x4RRmLTJChJcTE/Th9M7IdR0+qxEywpcYYtciY5Cj7NAf1LilKHafyMh9ws3ElG5gKmTE8WXzYA==" saltValue="9nDDcK2LyLO9gkqpDXLA1Q==" spinCount="100000" sheet="1" formatCells="0" formatColumns="0" formatRows="0"/>
  <mergeCells count="1">
    <mergeCell ref="N3:O3"/>
  </mergeCells>
  <conditionalFormatting sqref="D27">
    <cfRule type="expression" dxfId="239" priority="351" stopIfTrue="1">
      <formula>SEARCH("Baserun",$C46)="False"</formula>
    </cfRule>
    <cfRule type="expression" dxfId="238" priority="352" stopIfTrue="1">
      <formula>SEARCH("Baseline",$C27)="False"</formula>
    </cfRule>
  </conditionalFormatting>
  <conditionalFormatting sqref="D28:D30">
    <cfRule type="expression" dxfId="237" priority="362" stopIfTrue="1">
      <formula>SEARCH("Baseline",$C28)="False"</formula>
    </cfRule>
  </conditionalFormatting>
  <conditionalFormatting sqref="D29:D30">
    <cfRule type="expression" dxfId="236" priority="361" stopIfTrue="1">
      <formula>SEARCH("Baserun",$C47)="False"</formula>
    </cfRule>
  </conditionalFormatting>
  <conditionalFormatting sqref="D32:D35">
    <cfRule type="expression" dxfId="235" priority="366" stopIfTrue="1">
      <formula>SEARCH("Baseline",$C32)="False"</formula>
    </cfRule>
    <cfRule type="expression" dxfId="234" priority="365" stopIfTrue="1">
      <formula>SEARCH("Baserun",$C49)="False"</formula>
    </cfRule>
  </conditionalFormatting>
  <conditionalFormatting sqref="D37:D38 D40:D42">
    <cfRule type="expression" dxfId="233" priority="372" stopIfTrue="1">
      <formula>SEARCH("Baseline",$C37)="False"</formula>
    </cfRule>
    <cfRule type="expression" dxfId="232" priority="371" stopIfTrue="1">
      <formula>SEARCH("Baserun",$C66)="False"</formula>
    </cfRule>
  </conditionalFormatting>
  <conditionalFormatting sqref="D44:D46">
    <cfRule type="expression" dxfId="231" priority="370" stopIfTrue="1">
      <formula>SEARCH("Baseline",$C44)="False"</formula>
    </cfRule>
    <cfRule type="expression" dxfId="230" priority="369" stopIfTrue="1">
      <formula>SEARCH("Baserun",$C74)="False"</formula>
    </cfRule>
  </conditionalFormatting>
  <conditionalFormatting sqref="D48:D54">
    <cfRule type="expression" dxfId="229" priority="368" stopIfTrue="1">
      <formula>SEARCH("Baseline",$C48)="False"</formula>
    </cfRule>
    <cfRule type="expression" dxfId="228" priority="367" stopIfTrue="1">
      <formula>SEARCH("Baserun",$C79)="False"</formula>
    </cfRule>
  </conditionalFormatting>
  <conditionalFormatting sqref="D56:D59 D100:D103 D105:D108 D110:D113 D115:D117">
    <cfRule type="expression" dxfId="227" priority="354" stopIfTrue="1">
      <formula>SEARCH("Baseline",$C56)="False"</formula>
    </cfRule>
    <cfRule type="expression" dxfId="226" priority="353" stopIfTrue="1">
      <formula>SEARCH("Baserun",$C91)="False"</formula>
    </cfRule>
  </conditionalFormatting>
  <conditionalFormatting sqref="D60:D62 D64 D66">
    <cfRule type="expression" dxfId="225" priority="356" stopIfTrue="1">
      <formula>SEARCH("Baseline",$C60)="False"</formula>
    </cfRule>
    <cfRule type="expression" dxfId="224" priority="355" stopIfTrue="1">
      <formula>SEARCH("Baserun",#REF!)="False"</formula>
    </cfRule>
  </conditionalFormatting>
  <conditionalFormatting sqref="D68:D69 D71:D72 D74:D77 D79:D82 D84:D86 D88:D90">
    <cfRule type="expression" dxfId="223" priority="357" stopIfTrue="1">
      <formula>SEARCH("Baserun",$C95)="False"</formula>
    </cfRule>
    <cfRule type="expression" dxfId="222" priority="358" stopIfTrue="1">
      <formula>SEARCH("Baseline",$C68)="False"</formula>
    </cfRule>
  </conditionalFormatting>
  <conditionalFormatting sqref="D92 D94">
    <cfRule type="expression" dxfId="221" priority="360" stopIfTrue="1">
      <formula>SEARCH("Baseline",$C92)="False"</formula>
    </cfRule>
    <cfRule type="expression" dxfId="220" priority="359" stopIfTrue="1">
      <formula>SEARCH("Baserun",$C118)="False"</formula>
    </cfRule>
  </conditionalFormatting>
  <conditionalFormatting sqref="D96 D98">
    <cfRule type="expression" dxfId="219" priority="346" stopIfTrue="1">
      <formula>SEARCH("Baseline",$C96)="False"</formula>
    </cfRule>
    <cfRule type="expression" dxfId="218" priority="345" stopIfTrue="1">
      <formula>SEARCH("Baserun",$C134)="False"</formula>
    </cfRule>
  </conditionalFormatting>
  <conditionalFormatting sqref="D119:D121">
    <cfRule type="expression" dxfId="217" priority="27" stopIfTrue="1">
      <formula>SEARCH("Baserun",$C154)="False"</formula>
    </cfRule>
    <cfRule type="expression" dxfId="216" priority="28" stopIfTrue="1">
      <formula>SEARCH("Baseline",$C119)="False"</formula>
    </cfRule>
  </conditionalFormatting>
  <conditionalFormatting sqref="D123:D125">
    <cfRule type="expression" dxfId="215" priority="14" stopIfTrue="1">
      <formula>SEARCH("Baseline",$C123)="False"</formula>
    </cfRule>
    <cfRule type="expression" dxfId="214" priority="13" stopIfTrue="1">
      <formula>SEARCH("Baserun",$C158)="False"</formula>
    </cfRule>
  </conditionalFormatting>
  <conditionalFormatting sqref="D19:J20">
    <cfRule type="expression" dxfId="213" priority="264" stopIfTrue="1">
      <formula>SEARCH("Baseline",$C19)="False"</formula>
    </cfRule>
  </conditionalFormatting>
  <conditionalFormatting sqref="D19:J28">
    <cfRule type="expression" dxfId="212" priority="263" stopIfTrue="1">
      <formula>SEARCH("Baserun",#REF!)="False"</formula>
    </cfRule>
  </conditionalFormatting>
  <conditionalFormatting sqref="F27">
    <cfRule type="expression" dxfId="211" priority="324" stopIfTrue="1">
      <formula>SEARCH("Baseline",$C27)="False"</formula>
    </cfRule>
    <cfRule type="expression" dxfId="210" priority="323" stopIfTrue="1">
      <formula>SEARCH("Baserun",$C46)="False"</formula>
    </cfRule>
  </conditionalFormatting>
  <conditionalFormatting sqref="F28:F30">
    <cfRule type="expression" dxfId="209" priority="334" stopIfTrue="1">
      <formula>SEARCH("Baseline",$C28)="False"</formula>
    </cfRule>
  </conditionalFormatting>
  <conditionalFormatting sqref="F29:F30">
    <cfRule type="expression" dxfId="208" priority="333" stopIfTrue="1">
      <formula>SEARCH("Baserun",$C47)="False"</formula>
    </cfRule>
  </conditionalFormatting>
  <conditionalFormatting sqref="F32:F35">
    <cfRule type="expression" dxfId="207" priority="338" stopIfTrue="1">
      <formula>SEARCH("Baseline",$C32)="False"</formula>
    </cfRule>
    <cfRule type="expression" dxfId="206" priority="337" stopIfTrue="1">
      <formula>SEARCH("Baserun",$C49)="False"</formula>
    </cfRule>
  </conditionalFormatting>
  <conditionalFormatting sqref="F37:F38 F40:F42">
    <cfRule type="expression" dxfId="205" priority="344" stopIfTrue="1">
      <formula>SEARCH("Baseline",$C37)="False"</formula>
    </cfRule>
    <cfRule type="expression" dxfId="204" priority="343" stopIfTrue="1">
      <formula>SEARCH("Baserun",$C66)="False"</formula>
    </cfRule>
  </conditionalFormatting>
  <conditionalFormatting sqref="F44:F46">
    <cfRule type="expression" dxfId="203" priority="342" stopIfTrue="1">
      <formula>SEARCH("Baseline",$C44)="False"</formula>
    </cfRule>
    <cfRule type="expression" dxfId="202" priority="341" stopIfTrue="1">
      <formula>SEARCH("Baserun",$C74)="False"</formula>
    </cfRule>
  </conditionalFormatting>
  <conditionalFormatting sqref="F48:F54">
    <cfRule type="expression" dxfId="201" priority="340" stopIfTrue="1">
      <formula>SEARCH("Baseline",$C48)="False"</formula>
    </cfRule>
    <cfRule type="expression" dxfId="200" priority="339" stopIfTrue="1">
      <formula>SEARCH("Baserun",$C79)="False"</formula>
    </cfRule>
  </conditionalFormatting>
  <conditionalFormatting sqref="F56:F59 F100:F103 F105:F108 F110:F113 F115:F117">
    <cfRule type="expression" dxfId="199" priority="326" stopIfTrue="1">
      <formula>SEARCH("Baseline",$C56)="False"</formula>
    </cfRule>
    <cfRule type="expression" dxfId="198" priority="325" stopIfTrue="1">
      <formula>SEARCH("Baserun",$C91)="False"</formula>
    </cfRule>
  </conditionalFormatting>
  <conditionalFormatting sqref="F60:F62 F64 F66">
    <cfRule type="expression" dxfId="197" priority="328" stopIfTrue="1">
      <formula>SEARCH("Baseline",$C60)="False"</formula>
    </cfRule>
    <cfRule type="expression" dxfId="196" priority="327" stopIfTrue="1">
      <formula>SEARCH("Baserun",#REF!)="False"</formula>
    </cfRule>
  </conditionalFormatting>
  <conditionalFormatting sqref="F68:F69 F71:F72 F74:F77 F79:F82 F84:F86 F88:F90">
    <cfRule type="expression" dxfId="195" priority="329" stopIfTrue="1">
      <formula>SEARCH("Baserun",$C95)="False"</formula>
    </cfRule>
    <cfRule type="expression" dxfId="194" priority="330" stopIfTrue="1">
      <formula>SEARCH("Baseline",$C68)="False"</formula>
    </cfRule>
  </conditionalFormatting>
  <conditionalFormatting sqref="F92 F94">
    <cfRule type="expression" dxfId="193" priority="332" stopIfTrue="1">
      <formula>SEARCH("Baseline",$C92)="False"</formula>
    </cfRule>
    <cfRule type="expression" dxfId="192" priority="331" stopIfTrue="1">
      <formula>SEARCH("Baserun",$C118)="False"</formula>
    </cfRule>
  </conditionalFormatting>
  <conditionalFormatting sqref="F96 F98">
    <cfRule type="expression" dxfId="191" priority="317" stopIfTrue="1">
      <formula>SEARCH("Baserun",$C134)="False"</formula>
    </cfRule>
    <cfRule type="expression" dxfId="190" priority="318" stopIfTrue="1">
      <formula>SEARCH("Baseline",$C96)="False"</formula>
    </cfRule>
  </conditionalFormatting>
  <conditionalFormatting sqref="F119:F121">
    <cfRule type="expression" dxfId="189" priority="25" stopIfTrue="1">
      <formula>SEARCH("Baserun",$C154)="False"</formula>
    </cfRule>
    <cfRule type="expression" dxfId="188" priority="26" stopIfTrue="1">
      <formula>SEARCH("Baseline",$C119)="False"</formula>
    </cfRule>
  </conditionalFormatting>
  <conditionalFormatting sqref="F123:F125">
    <cfRule type="expression" dxfId="187" priority="11" stopIfTrue="1">
      <formula>SEARCH("Baserun",$C158)="False"</formula>
    </cfRule>
    <cfRule type="expression" dxfId="186" priority="12" stopIfTrue="1">
      <formula>SEARCH("Baseline",$C123)="False"</formula>
    </cfRule>
  </conditionalFormatting>
  <conditionalFormatting sqref="H27">
    <cfRule type="expression" dxfId="185" priority="295" stopIfTrue="1">
      <formula>SEARCH("Baserun",$C46)="False"</formula>
    </cfRule>
    <cfRule type="expression" dxfId="184" priority="296" stopIfTrue="1">
      <formula>SEARCH("Baseline",$C27)="False"</formula>
    </cfRule>
  </conditionalFormatting>
  <conditionalFormatting sqref="H28:H30">
    <cfRule type="expression" dxfId="183" priority="306" stopIfTrue="1">
      <formula>SEARCH("Baseline",$C28)="False"</formula>
    </cfRule>
  </conditionalFormatting>
  <conditionalFormatting sqref="H29:H30">
    <cfRule type="expression" dxfId="182" priority="305" stopIfTrue="1">
      <formula>SEARCH("Baserun",$C47)="False"</formula>
    </cfRule>
  </conditionalFormatting>
  <conditionalFormatting sqref="H32:H35">
    <cfRule type="expression" dxfId="181" priority="309" stopIfTrue="1">
      <formula>SEARCH("Baserun",$C49)="False"</formula>
    </cfRule>
    <cfRule type="expression" dxfId="180" priority="310" stopIfTrue="1">
      <formula>SEARCH("Baseline",$C32)="False"</formula>
    </cfRule>
  </conditionalFormatting>
  <conditionalFormatting sqref="H37:H38 H40:H42">
    <cfRule type="expression" dxfId="179" priority="315" stopIfTrue="1">
      <formula>SEARCH("Baserun",$C66)="False"</formula>
    </cfRule>
    <cfRule type="expression" dxfId="178" priority="316" stopIfTrue="1">
      <formula>SEARCH("Baseline",$C37)="False"</formula>
    </cfRule>
  </conditionalFormatting>
  <conditionalFormatting sqref="H44:H46">
    <cfRule type="expression" dxfId="177" priority="314" stopIfTrue="1">
      <formula>SEARCH("Baseline",$C44)="False"</formula>
    </cfRule>
    <cfRule type="expression" dxfId="176" priority="313" stopIfTrue="1">
      <formula>SEARCH("Baserun",$C74)="False"</formula>
    </cfRule>
  </conditionalFormatting>
  <conditionalFormatting sqref="H48:H54">
    <cfRule type="expression" dxfId="175" priority="312" stopIfTrue="1">
      <formula>SEARCH("Baseline",$C48)="False"</formula>
    </cfRule>
    <cfRule type="expression" dxfId="174" priority="311" stopIfTrue="1">
      <formula>SEARCH("Baserun",$C79)="False"</formula>
    </cfRule>
  </conditionalFormatting>
  <conditionalFormatting sqref="H56:H59 H100:H103 H105:H108 H110:H113 H115:H117">
    <cfRule type="expression" dxfId="173" priority="297" stopIfTrue="1">
      <formula>SEARCH("Baserun",$C91)="False"</formula>
    </cfRule>
    <cfRule type="expression" dxfId="172" priority="298" stopIfTrue="1">
      <formula>SEARCH("Baseline",$C56)="False"</formula>
    </cfRule>
  </conditionalFormatting>
  <conditionalFormatting sqref="H60:H62 H64 H66">
    <cfRule type="expression" dxfId="171" priority="300" stopIfTrue="1">
      <formula>SEARCH("Baseline",$C60)="False"</formula>
    </cfRule>
    <cfRule type="expression" dxfId="170" priority="299" stopIfTrue="1">
      <formula>SEARCH("Baserun",#REF!)="False"</formula>
    </cfRule>
  </conditionalFormatting>
  <conditionalFormatting sqref="H68:H69 H71:H72 H74:H77 H79:H82 H84:H86 H88:H90">
    <cfRule type="expression" dxfId="169" priority="301" stopIfTrue="1">
      <formula>SEARCH("Baserun",$C95)="False"</formula>
    </cfRule>
    <cfRule type="expression" dxfId="168" priority="302" stopIfTrue="1">
      <formula>SEARCH("Baseline",$C68)="False"</formula>
    </cfRule>
  </conditionalFormatting>
  <conditionalFormatting sqref="H92 H94">
    <cfRule type="expression" dxfId="167" priority="304" stopIfTrue="1">
      <formula>SEARCH("Baseline",$C92)="False"</formula>
    </cfRule>
    <cfRule type="expression" dxfId="166" priority="303" stopIfTrue="1">
      <formula>SEARCH("Baserun",$C118)="False"</formula>
    </cfRule>
  </conditionalFormatting>
  <conditionalFormatting sqref="H96 H98">
    <cfRule type="expression" dxfId="165" priority="290" stopIfTrue="1">
      <formula>SEARCH("Baseline",$C96)="False"</formula>
    </cfRule>
    <cfRule type="expression" dxfId="164" priority="289" stopIfTrue="1">
      <formula>SEARCH("Baserun",$C134)="False"</formula>
    </cfRule>
  </conditionalFormatting>
  <conditionalFormatting sqref="H119:H121">
    <cfRule type="expression" dxfId="163" priority="24" stopIfTrue="1">
      <formula>SEARCH("Baseline",$C119)="False"</formula>
    </cfRule>
    <cfRule type="expression" dxfId="162" priority="23" stopIfTrue="1">
      <formula>SEARCH("Baserun",$C154)="False"</formula>
    </cfRule>
  </conditionalFormatting>
  <conditionalFormatting sqref="H123:H125">
    <cfRule type="expression" dxfId="161" priority="9" stopIfTrue="1">
      <formula>SEARCH("Baserun",$C158)="False"</formula>
    </cfRule>
    <cfRule type="expression" dxfId="160" priority="10" stopIfTrue="1">
      <formula>SEARCH("Baseline",$C123)="False"</formula>
    </cfRule>
  </conditionalFormatting>
  <conditionalFormatting sqref="J27">
    <cfRule type="expression" dxfId="159" priority="267" stopIfTrue="1">
      <formula>SEARCH("Baserun",$C46)="False"</formula>
    </cfRule>
    <cfRule type="expression" dxfId="158" priority="268" stopIfTrue="1">
      <formula>SEARCH("Baseline",$C27)="False"</formula>
    </cfRule>
  </conditionalFormatting>
  <conditionalFormatting sqref="J28:J30">
    <cfRule type="expression" dxfId="157" priority="278" stopIfTrue="1">
      <formula>SEARCH("Baseline",$C28)="False"</formula>
    </cfRule>
  </conditionalFormatting>
  <conditionalFormatting sqref="J29:J30">
    <cfRule type="expression" dxfId="156" priority="277" stopIfTrue="1">
      <formula>SEARCH("Baserun",$C47)="False"</formula>
    </cfRule>
  </conditionalFormatting>
  <conditionalFormatting sqref="J32:J35">
    <cfRule type="expression" dxfId="155" priority="281" stopIfTrue="1">
      <formula>SEARCH("Baserun",$C49)="False"</formula>
    </cfRule>
    <cfRule type="expression" dxfId="154" priority="282" stopIfTrue="1">
      <formula>SEARCH("Baseline",$C32)="False"</formula>
    </cfRule>
  </conditionalFormatting>
  <conditionalFormatting sqref="J37:J38 J40:J42">
    <cfRule type="expression" dxfId="153" priority="287" stopIfTrue="1">
      <formula>SEARCH("Baserun",$C66)="False"</formula>
    </cfRule>
    <cfRule type="expression" dxfId="152" priority="288" stopIfTrue="1">
      <formula>SEARCH("Baseline",$C37)="False"</formula>
    </cfRule>
  </conditionalFormatting>
  <conditionalFormatting sqref="J44:J46">
    <cfRule type="expression" dxfId="151" priority="285" stopIfTrue="1">
      <formula>SEARCH("Baserun",$C74)="False"</formula>
    </cfRule>
    <cfRule type="expression" dxfId="150" priority="286" stopIfTrue="1">
      <formula>SEARCH("Baseline",$C44)="False"</formula>
    </cfRule>
  </conditionalFormatting>
  <conditionalFormatting sqref="J48:J54">
    <cfRule type="expression" dxfId="149" priority="283" stopIfTrue="1">
      <formula>SEARCH("Baserun",$C79)="False"</formula>
    </cfRule>
    <cfRule type="expression" dxfId="148" priority="284" stopIfTrue="1">
      <formula>SEARCH("Baseline",$C48)="False"</formula>
    </cfRule>
  </conditionalFormatting>
  <conditionalFormatting sqref="J56:J59 J100:J103 J105:J108 J110:J113 J115:J117">
    <cfRule type="expression" dxfId="147" priority="269" stopIfTrue="1">
      <formula>SEARCH("Baserun",$C91)="False"</formula>
    </cfRule>
    <cfRule type="expression" dxfId="146" priority="270" stopIfTrue="1">
      <formula>SEARCH("Baseline",$C56)="False"</formula>
    </cfRule>
  </conditionalFormatting>
  <conditionalFormatting sqref="J60:J62 J64 J66">
    <cfRule type="expression" dxfId="145" priority="272" stopIfTrue="1">
      <formula>SEARCH("Baseline",$C60)="False"</formula>
    </cfRule>
    <cfRule type="expression" dxfId="144" priority="271" stopIfTrue="1">
      <formula>SEARCH("Baserun",#REF!)="False"</formula>
    </cfRule>
  </conditionalFormatting>
  <conditionalFormatting sqref="J68:J69 J71:J72 J74:J77 J79:J82 J84:J86 J88:J90">
    <cfRule type="expression" dxfId="143" priority="273" stopIfTrue="1">
      <formula>SEARCH("Baserun",$C95)="False"</formula>
    </cfRule>
    <cfRule type="expression" dxfId="142" priority="274" stopIfTrue="1">
      <formula>SEARCH("Baseline",$C68)="False"</formula>
    </cfRule>
  </conditionalFormatting>
  <conditionalFormatting sqref="J92 J94">
    <cfRule type="expression" dxfId="141" priority="275" stopIfTrue="1">
      <formula>SEARCH("Baserun",$C118)="False"</formula>
    </cfRule>
    <cfRule type="expression" dxfId="140" priority="276" stopIfTrue="1">
      <formula>SEARCH("Baseline",$C92)="False"</formula>
    </cfRule>
  </conditionalFormatting>
  <conditionalFormatting sqref="J96 J98">
    <cfRule type="expression" dxfId="139" priority="261" stopIfTrue="1">
      <formula>SEARCH("Baserun",$C134)="False"</formula>
    </cfRule>
    <cfRule type="expression" dxfId="138" priority="262" stopIfTrue="1">
      <formula>SEARCH("Baseline",$C96)="False"</formula>
    </cfRule>
  </conditionalFormatting>
  <conditionalFormatting sqref="J119:J121">
    <cfRule type="expression" dxfId="137" priority="22" stopIfTrue="1">
      <formula>SEARCH("Baseline",$C119)="False"</formula>
    </cfRule>
    <cfRule type="expression" dxfId="136" priority="21" stopIfTrue="1">
      <formula>SEARCH("Baserun",$C154)="False"</formula>
    </cfRule>
  </conditionalFormatting>
  <conditionalFormatting sqref="J123:J125">
    <cfRule type="expression" dxfId="135" priority="8" stopIfTrue="1">
      <formula>SEARCH("Baseline",$C123)="False"</formula>
    </cfRule>
    <cfRule type="expression" dxfId="134" priority="7" stopIfTrue="1">
      <formula>SEARCH("Baserun",$C158)="False"</formula>
    </cfRule>
  </conditionalFormatting>
  <conditionalFormatting sqref="L5 N5">
    <cfRule type="expression" dxfId="133" priority="1122" stopIfTrue="1">
      <formula>SEARCH("Baserun",#REF!)="False"</formula>
    </cfRule>
    <cfRule type="expression" dxfId="132" priority="1123" stopIfTrue="1">
      <formula>SEARCH("Baseline",$C5)="False"</formula>
    </cfRule>
  </conditionalFormatting>
  <conditionalFormatting sqref="L10:L26">
    <cfRule type="expression" dxfId="131" priority="215" stopIfTrue="1">
      <formula>SEARCH("Baserun",#REF!)="False"</formula>
    </cfRule>
    <cfRule type="expression" dxfId="130" priority="216" stopIfTrue="1">
      <formula>SEARCH("Baseline",$C10)="False"</formula>
    </cfRule>
  </conditionalFormatting>
  <conditionalFormatting sqref="L27">
    <cfRule type="expression" dxfId="129" priority="231" stopIfTrue="1">
      <formula>SEARCH("Baserun",$C46)="False"</formula>
    </cfRule>
    <cfRule type="expression" dxfId="128" priority="232" stopIfTrue="1">
      <formula>SEARCH("Baseline",$C27)="False"</formula>
    </cfRule>
  </conditionalFormatting>
  <conditionalFormatting sqref="L28:L30">
    <cfRule type="expression" dxfId="127" priority="250" stopIfTrue="1">
      <formula>SEARCH("Baseline",$C28)="False"</formula>
    </cfRule>
  </conditionalFormatting>
  <conditionalFormatting sqref="L28:L31">
    <cfRule type="expression" dxfId="126" priority="213" stopIfTrue="1">
      <formula>SEARCH("Baserun",#REF!)="False"</formula>
    </cfRule>
  </conditionalFormatting>
  <conditionalFormatting sqref="L29:L30">
    <cfRule type="expression" dxfId="125" priority="249" stopIfTrue="1">
      <formula>SEARCH("Baserun",$C47)="False"</formula>
    </cfRule>
  </conditionalFormatting>
  <conditionalFormatting sqref="L31">
    <cfRule type="expression" dxfId="124" priority="214" stopIfTrue="1">
      <formula>SEARCH("Baseline",$C31)="False"</formula>
    </cfRule>
  </conditionalFormatting>
  <conditionalFormatting sqref="L32:L35 N33:N35">
    <cfRule type="expression" dxfId="123" priority="253" stopIfTrue="1">
      <formula>SEARCH("Baserun",$C49)="False"</formula>
    </cfRule>
    <cfRule type="expression" dxfId="122" priority="254" stopIfTrue="1">
      <formula>SEARCH("Baseline",$C32)="False"</formula>
    </cfRule>
  </conditionalFormatting>
  <conditionalFormatting sqref="L36">
    <cfRule type="expression" dxfId="121" priority="212" stopIfTrue="1">
      <formula>SEARCH("Baseline",$C36)="False"</formula>
    </cfRule>
    <cfRule type="expression" dxfId="120" priority="211" stopIfTrue="1">
      <formula>SEARCH("Baserun",#REF!)="False"</formula>
    </cfRule>
  </conditionalFormatting>
  <conditionalFormatting sqref="L37:L38 L40:L42 N38">
    <cfRule type="expression" dxfId="119" priority="259" stopIfTrue="1">
      <formula>SEARCH("Baserun",$C66)="False"</formula>
    </cfRule>
    <cfRule type="expression" dxfId="118" priority="260" stopIfTrue="1">
      <formula>SEARCH("Baseline",$C37)="False"</formula>
    </cfRule>
  </conditionalFormatting>
  <conditionalFormatting sqref="L39">
    <cfRule type="expression" dxfId="117" priority="195" stopIfTrue="1">
      <formula>SEARCH("Baserun",#REF!)="False"</formula>
    </cfRule>
    <cfRule type="expression" dxfId="116" priority="196" stopIfTrue="1">
      <formula>SEARCH("Baseline",$C39)="False"</formula>
    </cfRule>
  </conditionalFormatting>
  <conditionalFormatting sqref="L43">
    <cfRule type="expression" dxfId="115" priority="194" stopIfTrue="1">
      <formula>SEARCH("Baseline",$C43)="False"</formula>
    </cfRule>
    <cfRule type="expression" dxfId="114" priority="193" stopIfTrue="1">
      <formula>SEARCH("Baserun",#REF!)="False"</formula>
    </cfRule>
  </conditionalFormatting>
  <conditionalFormatting sqref="L44:L46 N45:N46">
    <cfRule type="expression" dxfId="113" priority="257" stopIfTrue="1">
      <formula>SEARCH("Baserun",$C74)="False"</formula>
    </cfRule>
    <cfRule type="expression" dxfId="112" priority="258" stopIfTrue="1">
      <formula>SEARCH("Baseline",$C44)="False"</formula>
    </cfRule>
  </conditionalFormatting>
  <conditionalFormatting sqref="L47">
    <cfRule type="expression" dxfId="111" priority="191" stopIfTrue="1">
      <formula>SEARCH("Baserun",#REF!)="False"</formula>
    </cfRule>
    <cfRule type="expression" dxfId="110" priority="192" stopIfTrue="1">
      <formula>SEARCH("Baseline",$C47)="False"</formula>
    </cfRule>
  </conditionalFormatting>
  <conditionalFormatting sqref="L48:L54 N49:N54">
    <cfRule type="expression" dxfId="109" priority="256" stopIfTrue="1">
      <formula>SEARCH("Baseline",$C48)="False"</formula>
    </cfRule>
    <cfRule type="expression" dxfId="108" priority="255" stopIfTrue="1">
      <formula>SEARCH("Baserun",$C79)="False"</formula>
    </cfRule>
  </conditionalFormatting>
  <conditionalFormatting sqref="L55">
    <cfRule type="expression" dxfId="107" priority="190" stopIfTrue="1">
      <formula>SEARCH("Baseline",$C55)="False"</formula>
    </cfRule>
    <cfRule type="expression" dxfId="106" priority="189" stopIfTrue="1">
      <formula>SEARCH("Baserun",#REF!)="False"</formula>
    </cfRule>
  </conditionalFormatting>
  <conditionalFormatting sqref="L56:L59 N57:N59">
    <cfRule type="expression" dxfId="105" priority="235" stopIfTrue="1">
      <formula>SEARCH("Baserun",$C91)="False"</formula>
    </cfRule>
  </conditionalFormatting>
  <conditionalFormatting sqref="L56:L62 N57:N59">
    <cfRule type="expression" dxfId="104" priority="236" stopIfTrue="1">
      <formula>SEARCH("Baseline",$C56)="False"</formula>
    </cfRule>
  </conditionalFormatting>
  <conditionalFormatting sqref="L60:L70">
    <cfRule type="expression" dxfId="103" priority="181" stopIfTrue="1">
      <formula>SEARCH("Baserun",#REF!)="False"</formula>
    </cfRule>
  </conditionalFormatting>
  <conditionalFormatting sqref="L63:L68">
    <cfRule type="expression" dxfId="102" priority="188" stopIfTrue="1">
      <formula>SEARCH("Baseline",$C63)="False"</formula>
    </cfRule>
  </conditionalFormatting>
  <conditionalFormatting sqref="L65:L67">
    <cfRule type="expression" dxfId="101" priority="87" stopIfTrue="1">
      <formula>SEARCH("Baserun",#REF!)="False"</formula>
    </cfRule>
    <cfRule type="expression" dxfId="100" priority="88" stopIfTrue="1">
      <formula>SEARCH("Baseline",$C65)="False"</formula>
    </cfRule>
  </conditionalFormatting>
  <conditionalFormatting sqref="L69">
    <cfRule type="expression" dxfId="99" priority="84" stopIfTrue="1">
      <formula>SEARCH("Baseline",$C69)="False"</formula>
    </cfRule>
    <cfRule type="expression" dxfId="98" priority="83" stopIfTrue="1">
      <formula>SEARCH("Baserun",#REF!)="False"</formula>
    </cfRule>
  </conditionalFormatting>
  <conditionalFormatting sqref="L70">
    <cfRule type="expression" dxfId="97" priority="182" stopIfTrue="1">
      <formula>SEARCH("Baseline",$C70)="False"</formula>
    </cfRule>
  </conditionalFormatting>
  <conditionalFormatting sqref="L71:L72">
    <cfRule type="expression" dxfId="96" priority="245" stopIfTrue="1">
      <formula>SEARCH("Baserun",$C97)="False"</formula>
    </cfRule>
    <cfRule type="expression" dxfId="95" priority="246" stopIfTrue="1">
      <formula>SEARCH("Baseline",$C71)="False"</formula>
    </cfRule>
  </conditionalFormatting>
  <conditionalFormatting sqref="L73">
    <cfRule type="expression" dxfId="94" priority="180" stopIfTrue="1">
      <formula>SEARCH("Baseline",$C73)="False"</formula>
    </cfRule>
    <cfRule type="expression" dxfId="93" priority="179" stopIfTrue="1">
      <formula>SEARCH("Baserun",#REF!)="False"</formula>
    </cfRule>
  </conditionalFormatting>
  <conditionalFormatting sqref="L74">
    <cfRule type="expression" dxfId="92" priority="80" stopIfTrue="1">
      <formula>SEARCH("Baseline",$C74)="False"</formula>
    </cfRule>
  </conditionalFormatting>
  <conditionalFormatting sqref="L74:L77">
    <cfRule type="expression" dxfId="91" priority="79" stopIfTrue="1">
      <formula>SEARCH("Baserun",$C100)="False"</formula>
    </cfRule>
  </conditionalFormatting>
  <conditionalFormatting sqref="L75:L101">
    <cfRule type="expression" dxfId="90" priority="240" stopIfTrue="1">
      <formula>SEARCH("Baseline",$C75)="False"</formula>
    </cfRule>
  </conditionalFormatting>
  <conditionalFormatting sqref="L78">
    <cfRule type="expression" dxfId="89" priority="178" stopIfTrue="1">
      <formula>SEARCH("Baseline",$C78)="False"</formula>
    </cfRule>
    <cfRule type="expression" dxfId="88" priority="177" stopIfTrue="1">
      <formula>SEARCH("Baserun",#REF!)="False"</formula>
    </cfRule>
  </conditionalFormatting>
  <conditionalFormatting sqref="L79">
    <cfRule type="expression" dxfId="87" priority="76" stopIfTrue="1">
      <formula>SEARCH("Baseline",$C79)="False"</formula>
    </cfRule>
  </conditionalFormatting>
  <conditionalFormatting sqref="L79:L82">
    <cfRule type="expression" dxfId="86" priority="75" stopIfTrue="1">
      <formula>SEARCH("Baserun",$C105)="False"</formula>
    </cfRule>
  </conditionalFormatting>
  <conditionalFormatting sqref="L83">
    <cfRule type="expression" dxfId="85" priority="176" stopIfTrue="1">
      <formula>SEARCH("Baseline",$C83)="False"</formula>
    </cfRule>
    <cfRule type="expression" dxfId="84" priority="175" stopIfTrue="1">
      <formula>SEARCH("Baserun",#REF!)="False"</formula>
    </cfRule>
  </conditionalFormatting>
  <conditionalFormatting sqref="L84:L90">
    <cfRule type="expression" dxfId="83" priority="63" stopIfTrue="1">
      <formula>SEARCH("Baserun",$C110)="False"</formula>
    </cfRule>
  </conditionalFormatting>
  <conditionalFormatting sqref="L87">
    <cfRule type="expression" dxfId="82" priority="174" stopIfTrue="1">
      <formula>SEARCH("Baseline",$C87)="False"</formula>
    </cfRule>
    <cfRule type="expression" dxfId="81" priority="173" stopIfTrue="1">
      <formula>SEARCH("Baserun",#REF!)="False"</formula>
    </cfRule>
  </conditionalFormatting>
  <conditionalFormatting sqref="L88:L90">
    <cfRule type="expression" dxfId="80" priority="64" stopIfTrue="1">
      <formula>SEARCH("Baseline",$C88)="False"</formula>
    </cfRule>
  </conditionalFormatting>
  <conditionalFormatting sqref="L91">
    <cfRule type="expression" dxfId="79" priority="172" stopIfTrue="1">
      <formula>SEARCH("Baseline",$C91)="False"</formula>
    </cfRule>
  </conditionalFormatting>
  <conditionalFormatting sqref="L91:L93">
    <cfRule type="expression" dxfId="78" priority="169" stopIfTrue="1">
      <formula>SEARCH("Baserun",#REF!)="False"</formula>
    </cfRule>
  </conditionalFormatting>
  <conditionalFormatting sqref="L93">
    <cfRule type="expression" dxfId="77" priority="170" stopIfTrue="1">
      <formula>SEARCH("Baseline",$C93)="False"</formula>
    </cfRule>
  </conditionalFormatting>
  <conditionalFormatting sqref="L94">
    <cfRule type="expression" dxfId="76" priority="247" stopIfTrue="1">
      <formula>SEARCH("Baserun",$C119)="False"</formula>
    </cfRule>
    <cfRule type="expression" dxfId="75" priority="248" stopIfTrue="1">
      <formula>SEARCH("Baseline",$C94)="False"</formula>
    </cfRule>
  </conditionalFormatting>
  <conditionalFormatting sqref="L95 N85:N95">
    <cfRule type="expression" dxfId="74" priority="118" stopIfTrue="1">
      <formula>SEARCH("Baseline",$C85)="False"</formula>
    </cfRule>
    <cfRule type="expression" dxfId="73" priority="117" stopIfTrue="1">
      <formula>SEARCH("Baserun",#REF!)="False"</formula>
    </cfRule>
  </conditionalFormatting>
  <conditionalFormatting sqref="L96">
    <cfRule type="expression" dxfId="72" priority="60" stopIfTrue="1">
      <formula>SEARCH("Baseline",$C96)="False"</formula>
    </cfRule>
    <cfRule type="expression" dxfId="71" priority="59" stopIfTrue="1">
      <formula>SEARCH("Baserun",$C121)="False"</formula>
    </cfRule>
  </conditionalFormatting>
  <conditionalFormatting sqref="L97">
    <cfRule type="expression" dxfId="70" priority="113" stopIfTrue="1">
      <formula>SEARCH("Baserun",#REF!)="False"</formula>
    </cfRule>
    <cfRule type="expression" dxfId="69" priority="114" stopIfTrue="1">
      <formula>SEARCH("Baseline",$C97)="False"</formula>
    </cfRule>
  </conditionalFormatting>
  <conditionalFormatting sqref="L98">
    <cfRule type="expression" dxfId="68" priority="239" stopIfTrue="1">
      <formula>SEARCH("Baserun",$C135)="False"</formula>
    </cfRule>
  </conditionalFormatting>
  <conditionalFormatting sqref="L99 N97:N99">
    <cfRule type="expression" dxfId="67" priority="109" stopIfTrue="1">
      <formula>SEARCH("Baserun",#REF!)="False"</formula>
    </cfRule>
    <cfRule type="expression" dxfId="66" priority="110" stopIfTrue="1">
      <formula>SEARCH("Baseline",$C97)="False"</formula>
    </cfRule>
  </conditionalFormatting>
  <conditionalFormatting sqref="L100">
    <cfRule type="expression" dxfId="65" priority="56" stopIfTrue="1">
      <formula>SEARCH("Baseline",$C100)="False"</formula>
    </cfRule>
  </conditionalFormatting>
  <conditionalFormatting sqref="L100:L103">
    <cfRule type="expression" dxfId="64" priority="47" stopIfTrue="1">
      <formula>SEARCH("Baserun",$C134)="False"</formula>
    </cfRule>
  </conditionalFormatting>
  <conditionalFormatting sqref="L102:L103">
    <cfRule type="expression" dxfId="63" priority="48" stopIfTrue="1">
      <formula>SEARCH("Baseline",$C102)="False"</formula>
    </cfRule>
  </conditionalFormatting>
  <conditionalFormatting sqref="L104 N104">
    <cfRule type="expression" dxfId="62" priority="103" stopIfTrue="1">
      <formula>SEARCH("Baserun",#REF!)="False"</formula>
    </cfRule>
    <cfRule type="expression" dxfId="61" priority="104" stopIfTrue="1">
      <formula>SEARCH("Baseline",$C104)="False"</formula>
    </cfRule>
  </conditionalFormatting>
  <conditionalFormatting sqref="L105:L108">
    <cfRule type="expression" dxfId="60" priority="44" stopIfTrue="1">
      <formula>SEARCH("Baseline",$C105)="False"</formula>
    </cfRule>
    <cfRule type="expression" dxfId="59" priority="43" stopIfTrue="1">
      <formula>SEARCH("Baserun",$C139)="False"</formula>
    </cfRule>
  </conditionalFormatting>
  <conditionalFormatting sqref="L109 N109">
    <cfRule type="expression" dxfId="58" priority="97" stopIfTrue="1">
      <formula>SEARCH("Baserun",#REF!)="False"</formula>
    </cfRule>
    <cfRule type="expression" dxfId="57" priority="98" stopIfTrue="1">
      <formula>SEARCH("Baseline",$C109)="False"</formula>
    </cfRule>
  </conditionalFormatting>
  <conditionalFormatting sqref="L110:L113">
    <cfRule type="expression" dxfId="56" priority="40" stopIfTrue="1">
      <formula>SEARCH("Baseline",$C110)="False"</formula>
    </cfRule>
    <cfRule type="expression" dxfId="55" priority="39" stopIfTrue="1">
      <formula>SEARCH("Baserun",$C144)="False"</formula>
    </cfRule>
  </conditionalFormatting>
  <conditionalFormatting sqref="L114 N114">
    <cfRule type="expression" dxfId="54" priority="91" stopIfTrue="1">
      <formula>SEARCH("Baserun",#REF!)="False"</formula>
    </cfRule>
    <cfRule type="expression" dxfId="53" priority="92" stopIfTrue="1">
      <formula>SEARCH("Baseline",$C114)="False"</formula>
    </cfRule>
  </conditionalFormatting>
  <conditionalFormatting sqref="L115:L117">
    <cfRule type="expression" dxfId="52" priority="31" stopIfTrue="1">
      <formula>SEARCH("Baserun",$C149)="False"</formula>
    </cfRule>
    <cfRule type="expression" dxfId="51" priority="32" stopIfTrue="1">
      <formula>SEARCH("Baseline",$C115)="False"</formula>
    </cfRule>
  </conditionalFormatting>
  <conditionalFormatting sqref="L118">
    <cfRule type="expression" dxfId="50" priority="19" stopIfTrue="1">
      <formula>SEARCH("Baserun",#REF!)="False"</formula>
    </cfRule>
    <cfRule type="expression" dxfId="49" priority="20" stopIfTrue="1">
      <formula>SEARCH("Baseline",$C118)="False"</formula>
    </cfRule>
  </conditionalFormatting>
  <conditionalFormatting sqref="L119:L121">
    <cfRule type="expression" dxfId="48" priority="17" stopIfTrue="1">
      <formula>SEARCH("Baserun",$C153)="False"</formula>
    </cfRule>
    <cfRule type="expression" dxfId="47" priority="18" stopIfTrue="1">
      <formula>SEARCH("Baseline",$C119)="False"</formula>
    </cfRule>
  </conditionalFormatting>
  <conditionalFormatting sqref="L122">
    <cfRule type="expression" dxfId="46" priority="6" stopIfTrue="1">
      <formula>SEARCH("Baseline",$C122)="False"</formula>
    </cfRule>
    <cfRule type="expression" dxfId="45" priority="5" stopIfTrue="1">
      <formula>SEARCH("Baserun",#REF!)="False"</formula>
    </cfRule>
  </conditionalFormatting>
  <conditionalFormatting sqref="L123:L125">
    <cfRule type="expression" dxfId="44" priority="3" stopIfTrue="1">
      <formula>SEARCH("Baserun",$C157)="False"</formula>
    </cfRule>
    <cfRule type="expression" dxfId="43" priority="4" stopIfTrue="1">
      <formula>SEARCH("Baseline",$C123)="False"</formula>
    </cfRule>
  </conditionalFormatting>
  <conditionalFormatting sqref="N10:N44">
    <cfRule type="expression" dxfId="42" priority="159" stopIfTrue="1">
      <formula>SEARCH("Baserun",#REF!)="False"</formula>
    </cfRule>
  </conditionalFormatting>
  <conditionalFormatting sqref="N10:N93">
    <cfRule type="expression" dxfId="41" priority="160" stopIfTrue="1">
      <formula>SEARCH("Baseline",$C10)="False"</formula>
    </cfRule>
  </conditionalFormatting>
  <conditionalFormatting sqref="N40:N42">
    <cfRule type="expression" dxfId="40" priority="227" stopIfTrue="1">
      <formula>SEARCH("Baserun",#REF!)="False"</formula>
    </cfRule>
    <cfRule type="expression" dxfId="39" priority="228" stopIfTrue="1">
      <formula>SEARCH("Baseline",$C40)="False"</formula>
    </cfRule>
  </conditionalFormatting>
  <conditionalFormatting sqref="N47:N48">
    <cfRule type="expression" dxfId="38" priority="157" stopIfTrue="1">
      <formula>SEARCH("Baserun",#REF!)="False"</formula>
    </cfRule>
  </conditionalFormatting>
  <conditionalFormatting sqref="N48">
    <cfRule type="expression" dxfId="37" priority="158" stopIfTrue="1">
      <formula>SEARCH("Baseline",$C48)="False"</formula>
    </cfRule>
  </conditionalFormatting>
  <conditionalFormatting sqref="N55:N56">
    <cfRule type="expression" dxfId="36" priority="155" stopIfTrue="1">
      <formula>SEARCH("Baserun",#REF!)="False"</formula>
    </cfRule>
  </conditionalFormatting>
  <conditionalFormatting sqref="N56">
    <cfRule type="expression" dxfId="35" priority="156" stopIfTrue="1">
      <formula>SEARCH("Baseline",$C56)="False"</formula>
    </cfRule>
  </conditionalFormatting>
  <conditionalFormatting sqref="N60:N62">
    <cfRule type="expression" dxfId="34" priority="237" stopIfTrue="1">
      <formula>SEARCH("Baserun",#REF!)="False"</formula>
    </cfRule>
    <cfRule type="expression" dxfId="33" priority="238" stopIfTrue="1">
      <formula>SEARCH("Baseline",$C60)="False"</formula>
    </cfRule>
  </conditionalFormatting>
  <conditionalFormatting sqref="N63:N65">
    <cfRule type="expression" dxfId="32" priority="153" stopIfTrue="1">
      <formula>SEARCH("Baserun",#REF!)="False"</formula>
    </cfRule>
  </conditionalFormatting>
  <conditionalFormatting sqref="N64">
    <cfRule type="expression" dxfId="31" priority="154" stopIfTrue="1">
      <formula>SEARCH("Baseline",$C64)="False"</formula>
    </cfRule>
  </conditionalFormatting>
  <conditionalFormatting sqref="N66">
    <cfRule type="expression" dxfId="30" priority="86" stopIfTrue="1">
      <formula>SEARCH("Baseline",$C66)="False"</formula>
    </cfRule>
    <cfRule type="expression" dxfId="29" priority="85" stopIfTrue="1">
      <formula>SEARCH("Baserun",#REF!)="False"</formula>
    </cfRule>
  </conditionalFormatting>
  <conditionalFormatting sqref="N67:N68">
    <cfRule type="expression" dxfId="28" priority="149" stopIfTrue="1">
      <formula>SEARCH("Baserun",#REF!)="False"</formula>
    </cfRule>
  </conditionalFormatting>
  <conditionalFormatting sqref="N68">
    <cfRule type="expression" dxfId="27" priority="150" stopIfTrue="1">
      <formula>SEARCH("Baseline",$C68)="False"</formula>
    </cfRule>
  </conditionalFormatting>
  <conditionalFormatting sqref="N69">
    <cfRule type="expression" dxfId="26" priority="82" stopIfTrue="1">
      <formula>SEARCH("Baseline",$C69)="False"</formula>
    </cfRule>
    <cfRule type="expression" dxfId="25" priority="81" stopIfTrue="1">
      <formula>SEARCH("Baserun",#REF!)="False"</formula>
    </cfRule>
  </conditionalFormatting>
  <conditionalFormatting sqref="N70:N84">
    <cfRule type="expression" dxfId="24" priority="131" stopIfTrue="1">
      <formula>SEARCH("Baserun",#REF!)="False"</formula>
    </cfRule>
  </conditionalFormatting>
  <conditionalFormatting sqref="N71:N72">
    <cfRule type="expression" dxfId="23" priority="132" stopIfTrue="1">
      <formula>SEARCH("Baseline",$C71)="False"</formula>
    </cfRule>
  </conditionalFormatting>
  <conditionalFormatting sqref="N74">
    <cfRule type="expression" dxfId="22" priority="77" stopIfTrue="1">
      <formula>SEARCH("Baserun",#REF!)="False"</formula>
    </cfRule>
    <cfRule type="expression" dxfId="21" priority="78" stopIfTrue="1">
      <formula>SEARCH("Baseline",$C74)="False"</formula>
    </cfRule>
  </conditionalFormatting>
  <conditionalFormatting sqref="N75:N77">
    <cfRule type="expression" dxfId="20" priority="129" stopIfTrue="1">
      <formula>SEARCH("Baserun",#REF!)="False"</formula>
    </cfRule>
    <cfRule type="expression" dxfId="19" priority="130" stopIfTrue="1">
      <formula>SEARCH("Baseline",$C75)="False"</formula>
    </cfRule>
  </conditionalFormatting>
  <conditionalFormatting sqref="N79">
    <cfRule type="expression" dxfId="18" priority="73" stopIfTrue="1">
      <formula>SEARCH("Baserun",#REF!)="False"</formula>
    </cfRule>
    <cfRule type="expression" dxfId="17" priority="74" stopIfTrue="1">
      <formula>SEARCH("Baseline",$C79)="False"</formula>
    </cfRule>
  </conditionalFormatting>
  <conditionalFormatting sqref="N80:N82">
    <cfRule type="expression" dxfId="16" priority="128" stopIfTrue="1">
      <formula>SEARCH("Baseline",$C80)="False"</formula>
    </cfRule>
    <cfRule type="expression" dxfId="15" priority="127" stopIfTrue="1">
      <formula>SEARCH("Baserun",#REF!)="False"</formula>
    </cfRule>
  </conditionalFormatting>
  <conditionalFormatting sqref="N84">
    <cfRule type="expression" dxfId="14" priority="142" stopIfTrue="1">
      <formula>SEARCH("Baseline",$C84)="False"</formula>
    </cfRule>
  </conditionalFormatting>
  <conditionalFormatting sqref="N88:N90">
    <cfRule type="expression" dxfId="13" priority="62" stopIfTrue="1">
      <formula>SEARCH("Baseline",$C88)="False"</formula>
    </cfRule>
    <cfRule type="expression" dxfId="12" priority="61" stopIfTrue="1">
      <formula>SEARCH("Baserun",#REF!)="False"</formula>
    </cfRule>
  </conditionalFormatting>
  <conditionalFormatting sqref="N96">
    <cfRule type="expression" dxfId="11" priority="57" stopIfTrue="1">
      <formula>SEARCH("Baserun",#REF!)="False"</formula>
    </cfRule>
    <cfRule type="expression" dxfId="10" priority="58" stopIfTrue="1">
      <formula>SEARCH("Baseline",$C96)="False"</formula>
    </cfRule>
  </conditionalFormatting>
  <conditionalFormatting sqref="N100">
    <cfRule type="expression" dxfId="9" priority="53" stopIfTrue="1">
      <formula>SEARCH("Baserun",#REF!)="False"</formula>
    </cfRule>
    <cfRule type="expression" dxfId="8" priority="54" stopIfTrue="1">
      <formula>SEARCH("Baseline",$C100)="False"</formula>
    </cfRule>
  </conditionalFormatting>
  <conditionalFormatting sqref="N101">
    <cfRule type="expression" dxfId="7" priority="105" stopIfTrue="1">
      <formula>SEARCH("Baserun",#REF!)="False"</formula>
    </cfRule>
    <cfRule type="expression" dxfId="6" priority="106" stopIfTrue="1">
      <formula>SEARCH("Baseline",$C101)="False"</formula>
    </cfRule>
  </conditionalFormatting>
  <conditionalFormatting sqref="N102:N108">
    <cfRule type="expression" dxfId="5" priority="41" stopIfTrue="1">
      <formula>SEARCH("Baserun",#REF!)="False"</formula>
    </cfRule>
    <cfRule type="expression" dxfId="4" priority="42" stopIfTrue="1">
      <formula>SEARCH("Baseline",$C102)="False"</formula>
    </cfRule>
  </conditionalFormatting>
  <conditionalFormatting sqref="N110:N113">
    <cfRule type="expression" dxfId="3" priority="38" stopIfTrue="1">
      <formula>SEARCH("Baseline",$C110)="False"</formula>
    </cfRule>
    <cfRule type="expression" dxfId="2" priority="37" stopIfTrue="1">
      <formula>SEARCH("Baserun",#REF!)="False"</formula>
    </cfRule>
  </conditionalFormatting>
  <conditionalFormatting sqref="N115:N125">
    <cfRule type="expression" dxfId="1" priority="2" stopIfTrue="1">
      <formula>SEARCH("Baseline",$C115)="False"</formula>
    </cfRule>
    <cfRule type="expression" dxfId="0" priority="1" stopIfTrue="1">
      <formula>SEARCH("Baserun",#REF!)="False"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M169"/>
  <sheetViews>
    <sheetView zoomScale="80" zoomScaleNormal="80" workbookViewId="0"/>
  </sheetViews>
  <sheetFormatPr defaultColWidth="9.109375" defaultRowHeight="14.4" x14ac:dyDescent="0.3"/>
  <cols>
    <col min="1" max="1" width="9.5546875" bestFit="1" customWidth="1"/>
    <col min="2" max="2" width="21.5546875" style="13" customWidth="1"/>
    <col min="3" max="3" width="48.88671875" customWidth="1"/>
    <col min="4" max="4" width="56.33203125" bestFit="1" customWidth="1"/>
    <col min="5" max="5" width="29" customWidth="1"/>
    <col min="12" max="12" width="23.88671875" bestFit="1" customWidth="1"/>
    <col min="22" max="23" width="20.109375" customWidth="1"/>
    <col min="24" max="24" width="8.5546875" bestFit="1" customWidth="1"/>
    <col min="74" max="74" width="12.5546875" customWidth="1"/>
    <col min="77" max="77" width="12.5546875" customWidth="1"/>
    <col min="122" max="122" width="9" bestFit="1" customWidth="1"/>
    <col min="123" max="123" width="11.6640625" customWidth="1"/>
  </cols>
  <sheetData>
    <row r="1" spans="1:273" x14ac:dyDescent="0.3">
      <c r="A1" s="2" t="s">
        <v>143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  <c r="IW1">
        <v>255</v>
      </c>
      <c r="IX1">
        <v>256</v>
      </c>
      <c r="IY1">
        <v>257</v>
      </c>
      <c r="IZ1">
        <v>258</v>
      </c>
      <c r="JA1">
        <v>259</v>
      </c>
      <c r="JB1">
        <v>260</v>
      </c>
      <c r="JC1">
        <v>261</v>
      </c>
      <c r="JD1">
        <v>262</v>
      </c>
      <c r="JE1">
        <v>263</v>
      </c>
      <c r="JF1">
        <v>264</v>
      </c>
      <c r="JG1">
        <v>265</v>
      </c>
      <c r="JH1">
        <v>266</v>
      </c>
      <c r="JI1">
        <v>267</v>
      </c>
      <c r="JJ1">
        <v>268</v>
      </c>
      <c r="JK1">
        <v>269</v>
      </c>
      <c r="JL1">
        <v>270</v>
      </c>
      <c r="JM1">
        <v>271</v>
      </c>
    </row>
    <row r="2" spans="1:273" x14ac:dyDescent="0.3">
      <c r="B2" s="72"/>
      <c r="H2" t="s">
        <v>144</v>
      </c>
      <c r="L2" t="s">
        <v>145</v>
      </c>
      <c r="O2" t="s">
        <v>146</v>
      </c>
      <c r="AD2" t="s">
        <v>146</v>
      </c>
      <c r="AQ2" t="s">
        <v>146</v>
      </c>
      <c r="BD2" t="s">
        <v>146</v>
      </c>
      <c r="BS2" t="s">
        <v>146</v>
      </c>
      <c r="BV2" t="s">
        <v>146</v>
      </c>
      <c r="CB2" t="s">
        <v>147</v>
      </c>
      <c r="CE2" t="s">
        <v>148</v>
      </c>
      <c r="CT2" t="s">
        <v>148</v>
      </c>
      <c r="DG2" t="s">
        <v>148</v>
      </c>
      <c r="DT2" t="s">
        <v>148</v>
      </c>
      <c r="EI2" t="s">
        <v>148</v>
      </c>
      <c r="EL2" t="s">
        <v>148</v>
      </c>
      <c r="ER2" t="s">
        <v>146</v>
      </c>
      <c r="FG2" t="s">
        <v>148</v>
      </c>
      <c r="FV2" t="s">
        <v>149</v>
      </c>
      <c r="FW2" t="s">
        <v>150</v>
      </c>
      <c r="GA2" t="s">
        <v>151</v>
      </c>
      <c r="GD2" t="s">
        <v>152</v>
      </c>
      <c r="GF2" t="s">
        <v>146</v>
      </c>
      <c r="GU2" t="s">
        <v>146</v>
      </c>
      <c r="HH2" t="s">
        <v>148</v>
      </c>
      <c r="HW2" t="s">
        <v>148</v>
      </c>
      <c r="IJ2" t="s">
        <v>146</v>
      </c>
      <c r="IY2" t="s">
        <v>148</v>
      </c>
    </row>
    <row r="3" spans="1:273" x14ac:dyDescent="0.3">
      <c r="F3" t="s">
        <v>153</v>
      </c>
      <c r="G3" t="s">
        <v>154</v>
      </c>
      <c r="J3" t="s">
        <v>155</v>
      </c>
      <c r="K3" t="s">
        <v>150</v>
      </c>
      <c r="L3" t="s">
        <v>156</v>
      </c>
      <c r="O3" t="s">
        <v>157</v>
      </c>
      <c r="AD3" t="s">
        <v>158</v>
      </c>
      <c r="AQ3" t="s">
        <v>159</v>
      </c>
      <c r="BD3" t="s">
        <v>160</v>
      </c>
      <c r="BS3" t="s">
        <v>161</v>
      </c>
      <c r="BV3" t="s">
        <v>162</v>
      </c>
      <c r="BY3" t="s">
        <v>163</v>
      </c>
      <c r="CB3" t="s">
        <v>156</v>
      </c>
      <c r="CE3" t="s">
        <v>157</v>
      </c>
      <c r="CT3" t="s">
        <v>158</v>
      </c>
      <c r="DG3" t="s">
        <v>159</v>
      </c>
      <c r="DT3" t="s">
        <v>160</v>
      </c>
      <c r="EI3" t="s">
        <v>161</v>
      </c>
      <c r="EL3" t="s">
        <v>162</v>
      </c>
      <c r="EO3" t="s">
        <v>163</v>
      </c>
      <c r="ER3" t="s">
        <v>164</v>
      </c>
      <c r="FG3" t="s">
        <v>164</v>
      </c>
      <c r="FV3" t="s">
        <v>165</v>
      </c>
      <c r="FW3" t="s">
        <v>166</v>
      </c>
      <c r="FX3" t="s">
        <v>167</v>
      </c>
      <c r="FY3" t="s">
        <v>168</v>
      </c>
      <c r="FZ3" t="s">
        <v>169</v>
      </c>
      <c r="GA3" t="s">
        <v>170</v>
      </c>
      <c r="GD3" t="s">
        <v>171</v>
      </c>
      <c r="GF3" t="s">
        <v>172</v>
      </c>
      <c r="GU3" t="s">
        <v>173</v>
      </c>
      <c r="HH3" t="s">
        <v>172</v>
      </c>
      <c r="HW3" t="s">
        <v>173</v>
      </c>
      <c r="IJ3" s="66" t="s">
        <v>174</v>
      </c>
      <c r="IY3" t="s">
        <v>174</v>
      </c>
    </row>
    <row r="4" spans="1:273" x14ac:dyDescent="0.3">
      <c r="A4" t="s">
        <v>28</v>
      </c>
      <c r="B4" s="13" t="s">
        <v>175</v>
      </c>
      <c r="C4" t="s">
        <v>176</v>
      </c>
      <c r="D4" t="s">
        <v>177</v>
      </c>
      <c r="E4" t="s">
        <v>178</v>
      </c>
      <c r="F4" t="s">
        <v>179</v>
      </c>
      <c r="G4" t="s">
        <v>179</v>
      </c>
      <c r="H4" t="s">
        <v>180</v>
      </c>
      <c r="I4" t="s">
        <v>181</v>
      </c>
      <c r="J4" t="s">
        <v>182</v>
      </c>
      <c r="K4" t="s">
        <v>183</v>
      </c>
      <c r="L4" t="s">
        <v>184</v>
      </c>
      <c r="M4" t="s">
        <v>185</v>
      </c>
      <c r="N4" t="s">
        <v>186</v>
      </c>
      <c r="O4" t="s">
        <v>187</v>
      </c>
      <c r="P4" t="s">
        <v>188</v>
      </c>
      <c r="Q4" t="s">
        <v>189</v>
      </c>
      <c r="R4" t="s">
        <v>190</v>
      </c>
      <c r="S4" t="s">
        <v>191</v>
      </c>
      <c r="T4" t="s">
        <v>192</v>
      </c>
      <c r="U4" t="s">
        <v>193</v>
      </c>
      <c r="V4" t="s">
        <v>194</v>
      </c>
      <c r="W4" t="s">
        <v>195</v>
      </c>
      <c r="X4" t="s">
        <v>196</v>
      </c>
      <c r="Y4" t="s">
        <v>197</v>
      </c>
      <c r="Z4" t="s">
        <v>198</v>
      </c>
      <c r="AA4" t="s">
        <v>199</v>
      </c>
      <c r="AB4" t="s">
        <v>200</v>
      </c>
      <c r="AC4" t="s">
        <v>201</v>
      </c>
      <c r="AD4" t="s">
        <v>187</v>
      </c>
      <c r="AE4" t="s">
        <v>188</v>
      </c>
      <c r="AF4" t="s">
        <v>189</v>
      </c>
      <c r="AG4" t="s">
        <v>190</v>
      </c>
      <c r="AH4" t="s">
        <v>191</v>
      </c>
      <c r="AI4" t="s">
        <v>192</v>
      </c>
      <c r="AJ4" t="s">
        <v>193</v>
      </c>
      <c r="AK4" t="s">
        <v>194</v>
      </c>
      <c r="AL4" t="s">
        <v>195</v>
      </c>
      <c r="AM4" t="s">
        <v>196</v>
      </c>
      <c r="AN4" t="s">
        <v>197</v>
      </c>
      <c r="AO4" t="s">
        <v>198</v>
      </c>
      <c r="AP4" t="s">
        <v>201</v>
      </c>
      <c r="AQ4" t="s">
        <v>187</v>
      </c>
      <c r="AR4" t="s">
        <v>188</v>
      </c>
      <c r="AS4" t="s">
        <v>189</v>
      </c>
      <c r="AT4" t="s">
        <v>190</v>
      </c>
      <c r="AU4" t="s">
        <v>191</v>
      </c>
      <c r="AV4" t="s">
        <v>192</v>
      </c>
      <c r="AW4" t="s">
        <v>193</v>
      </c>
      <c r="AX4" t="s">
        <v>194</v>
      </c>
      <c r="AY4" t="s">
        <v>195</v>
      </c>
      <c r="AZ4" t="s">
        <v>196</v>
      </c>
      <c r="BA4" t="s">
        <v>197</v>
      </c>
      <c r="BB4" t="s">
        <v>198</v>
      </c>
      <c r="BC4" t="s">
        <v>201</v>
      </c>
      <c r="BD4" t="s">
        <v>187</v>
      </c>
      <c r="BE4" t="s">
        <v>188</v>
      </c>
      <c r="BF4" t="s">
        <v>189</v>
      </c>
      <c r="BG4" t="s">
        <v>190</v>
      </c>
      <c r="BH4" t="s">
        <v>191</v>
      </c>
      <c r="BI4" t="s">
        <v>192</v>
      </c>
      <c r="BJ4" t="s">
        <v>193</v>
      </c>
      <c r="BK4" t="s">
        <v>194</v>
      </c>
      <c r="BL4" t="s">
        <v>195</v>
      </c>
      <c r="BM4" t="s">
        <v>196</v>
      </c>
      <c r="BN4" t="s">
        <v>197</v>
      </c>
      <c r="BO4" t="s">
        <v>198</v>
      </c>
      <c r="BP4" t="s">
        <v>199</v>
      </c>
      <c r="BQ4" t="s">
        <v>200</v>
      </c>
      <c r="BR4" t="s">
        <v>201</v>
      </c>
      <c r="BS4" t="s">
        <v>202</v>
      </c>
      <c r="BT4" t="s">
        <v>203</v>
      </c>
      <c r="BU4" t="s">
        <v>204</v>
      </c>
      <c r="BV4" t="s">
        <v>205</v>
      </c>
      <c r="BW4" t="s">
        <v>206</v>
      </c>
      <c r="BX4" t="s">
        <v>207</v>
      </c>
      <c r="BY4" t="s">
        <v>205</v>
      </c>
      <c r="BZ4" t="s">
        <v>206</v>
      </c>
      <c r="CA4" t="s">
        <v>207</v>
      </c>
      <c r="CB4" t="s">
        <v>184</v>
      </c>
      <c r="CC4" t="s">
        <v>185</v>
      </c>
      <c r="CD4" t="s">
        <v>186</v>
      </c>
      <c r="CE4" t="s">
        <v>187</v>
      </c>
      <c r="CF4" t="s">
        <v>188</v>
      </c>
      <c r="CG4" t="s">
        <v>189</v>
      </c>
      <c r="CH4" t="s">
        <v>190</v>
      </c>
      <c r="CI4" t="s">
        <v>191</v>
      </c>
      <c r="CJ4" t="s">
        <v>192</v>
      </c>
      <c r="CK4" t="s">
        <v>193</v>
      </c>
      <c r="CL4" t="s">
        <v>194</v>
      </c>
      <c r="CM4" t="s">
        <v>195</v>
      </c>
      <c r="CN4" t="s">
        <v>196</v>
      </c>
      <c r="CO4" t="s">
        <v>197</v>
      </c>
      <c r="CP4" t="s">
        <v>198</v>
      </c>
      <c r="CQ4" t="s">
        <v>199</v>
      </c>
      <c r="CR4" t="s">
        <v>200</v>
      </c>
      <c r="CS4" t="s">
        <v>201</v>
      </c>
      <c r="CT4" t="s">
        <v>187</v>
      </c>
      <c r="CU4" t="s">
        <v>188</v>
      </c>
      <c r="CV4" t="s">
        <v>189</v>
      </c>
      <c r="CW4" t="s">
        <v>190</v>
      </c>
      <c r="CX4" t="s">
        <v>191</v>
      </c>
      <c r="CY4" t="s">
        <v>192</v>
      </c>
      <c r="CZ4" t="s">
        <v>193</v>
      </c>
      <c r="DA4" t="s">
        <v>194</v>
      </c>
      <c r="DB4" t="s">
        <v>195</v>
      </c>
      <c r="DC4" t="s">
        <v>196</v>
      </c>
      <c r="DD4" t="s">
        <v>197</v>
      </c>
      <c r="DE4" t="s">
        <v>198</v>
      </c>
      <c r="DF4" t="s">
        <v>201</v>
      </c>
      <c r="DG4" t="s">
        <v>187</v>
      </c>
      <c r="DH4" t="s">
        <v>188</v>
      </c>
      <c r="DI4" t="s">
        <v>189</v>
      </c>
      <c r="DJ4" t="s">
        <v>190</v>
      </c>
      <c r="DK4" t="s">
        <v>191</v>
      </c>
      <c r="DL4" t="s">
        <v>192</v>
      </c>
      <c r="DM4" t="s">
        <v>193</v>
      </c>
      <c r="DN4" t="s">
        <v>194</v>
      </c>
      <c r="DO4" t="s">
        <v>195</v>
      </c>
      <c r="DP4" t="s">
        <v>196</v>
      </c>
      <c r="DQ4" t="s">
        <v>197</v>
      </c>
      <c r="DR4" t="s">
        <v>198</v>
      </c>
      <c r="DS4" t="s">
        <v>201</v>
      </c>
      <c r="DT4" t="s">
        <v>187</v>
      </c>
      <c r="DU4" t="s">
        <v>188</v>
      </c>
      <c r="DV4" t="s">
        <v>189</v>
      </c>
      <c r="DW4" t="s">
        <v>190</v>
      </c>
      <c r="DX4" t="s">
        <v>191</v>
      </c>
      <c r="DY4" t="s">
        <v>192</v>
      </c>
      <c r="DZ4" t="s">
        <v>193</v>
      </c>
      <c r="EA4" t="s">
        <v>194</v>
      </c>
      <c r="EB4" t="s">
        <v>195</v>
      </c>
      <c r="EC4" t="s">
        <v>196</v>
      </c>
      <c r="ED4" t="s">
        <v>197</v>
      </c>
      <c r="EE4" t="s">
        <v>198</v>
      </c>
      <c r="EF4" t="s">
        <v>199</v>
      </c>
      <c r="EG4" t="s">
        <v>200</v>
      </c>
      <c r="EH4" t="s">
        <v>201</v>
      </c>
      <c r="EI4" t="s">
        <v>202</v>
      </c>
      <c r="EJ4" t="s">
        <v>203</v>
      </c>
      <c r="EK4" t="s">
        <v>204</v>
      </c>
      <c r="EL4" t="s">
        <v>205</v>
      </c>
      <c r="EM4" t="s">
        <v>206</v>
      </c>
      <c r="EN4" t="s">
        <v>207</v>
      </c>
      <c r="EO4" t="s">
        <v>205</v>
      </c>
      <c r="EP4" t="s">
        <v>206</v>
      </c>
      <c r="EQ4" t="s">
        <v>207</v>
      </c>
      <c r="ER4" t="s">
        <v>187</v>
      </c>
      <c r="ES4" t="s">
        <v>188</v>
      </c>
      <c r="ET4" t="s">
        <v>189</v>
      </c>
      <c r="EU4" t="s">
        <v>190</v>
      </c>
      <c r="EV4" t="s">
        <v>191</v>
      </c>
      <c r="EW4" t="s">
        <v>192</v>
      </c>
      <c r="EX4" t="s">
        <v>193</v>
      </c>
      <c r="EY4" t="s">
        <v>194</v>
      </c>
      <c r="EZ4" t="s">
        <v>195</v>
      </c>
      <c r="FA4" t="s">
        <v>196</v>
      </c>
      <c r="FB4" t="s">
        <v>197</v>
      </c>
      <c r="FC4" t="s">
        <v>198</v>
      </c>
      <c r="FD4" t="s">
        <v>199</v>
      </c>
      <c r="FE4" t="s">
        <v>200</v>
      </c>
      <c r="FF4" t="s">
        <v>201</v>
      </c>
      <c r="FG4" t="s">
        <v>187</v>
      </c>
      <c r="FH4" t="s">
        <v>188</v>
      </c>
      <c r="FI4" t="s">
        <v>189</v>
      </c>
      <c r="FJ4" t="s">
        <v>190</v>
      </c>
      <c r="FK4" t="s">
        <v>191</v>
      </c>
      <c r="FL4" t="s">
        <v>192</v>
      </c>
      <c r="FM4" t="s">
        <v>193</v>
      </c>
      <c r="FN4" t="s">
        <v>194</v>
      </c>
      <c r="FO4" t="s">
        <v>195</v>
      </c>
      <c r="FP4" t="s">
        <v>196</v>
      </c>
      <c r="FQ4" t="s">
        <v>197</v>
      </c>
      <c r="FR4" t="s">
        <v>198</v>
      </c>
      <c r="FS4" t="s">
        <v>199</v>
      </c>
      <c r="FT4" t="s">
        <v>200</v>
      </c>
      <c r="FU4" t="s">
        <v>201</v>
      </c>
      <c r="FV4" t="s">
        <v>208</v>
      </c>
      <c r="FW4" t="s">
        <v>208</v>
      </c>
      <c r="FX4" t="s">
        <v>208</v>
      </c>
      <c r="FY4" t="s">
        <v>208</v>
      </c>
      <c r="FZ4" t="s">
        <v>208</v>
      </c>
      <c r="GA4" t="s">
        <v>208</v>
      </c>
      <c r="GB4" t="s">
        <v>209</v>
      </c>
      <c r="GC4" t="s">
        <v>210</v>
      </c>
      <c r="GD4" t="s">
        <v>211</v>
      </c>
      <c r="GE4" t="s">
        <v>212</v>
      </c>
      <c r="GF4" t="s">
        <v>187</v>
      </c>
      <c r="GG4" t="s">
        <v>188</v>
      </c>
      <c r="GH4" t="s">
        <v>189</v>
      </c>
      <c r="GI4" t="s">
        <v>190</v>
      </c>
      <c r="GJ4" t="s">
        <v>191</v>
      </c>
      <c r="GK4" t="s">
        <v>192</v>
      </c>
      <c r="GL4" t="s">
        <v>193</v>
      </c>
      <c r="GM4" t="s">
        <v>194</v>
      </c>
      <c r="GN4" t="s">
        <v>195</v>
      </c>
      <c r="GO4" t="s">
        <v>196</v>
      </c>
      <c r="GP4" t="s">
        <v>197</v>
      </c>
      <c r="GQ4" t="s">
        <v>198</v>
      </c>
      <c r="GR4" t="s">
        <v>199</v>
      </c>
      <c r="GS4" t="s">
        <v>200</v>
      </c>
      <c r="GT4" t="s">
        <v>201</v>
      </c>
      <c r="GU4" t="s">
        <v>187</v>
      </c>
      <c r="GV4" t="s">
        <v>188</v>
      </c>
      <c r="GW4" t="s">
        <v>189</v>
      </c>
      <c r="GX4" t="s">
        <v>190</v>
      </c>
      <c r="GY4" t="s">
        <v>191</v>
      </c>
      <c r="GZ4" t="s">
        <v>192</v>
      </c>
      <c r="HA4" t="s">
        <v>193</v>
      </c>
      <c r="HB4" t="s">
        <v>194</v>
      </c>
      <c r="HC4" t="s">
        <v>195</v>
      </c>
      <c r="HD4" t="s">
        <v>196</v>
      </c>
      <c r="HE4" t="s">
        <v>197</v>
      </c>
      <c r="HF4" t="s">
        <v>198</v>
      </c>
      <c r="HG4" t="s">
        <v>201</v>
      </c>
      <c r="HH4" t="s">
        <v>187</v>
      </c>
      <c r="HI4" t="s">
        <v>188</v>
      </c>
      <c r="HJ4" t="s">
        <v>189</v>
      </c>
      <c r="HK4" t="s">
        <v>190</v>
      </c>
      <c r="HL4" t="s">
        <v>191</v>
      </c>
      <c r="HM4" t="s">
        <v>192</v>
      </c>
      <c r="HN4" t="s">
        <v>193</v>
      </c>
      <c r="HO4" t="s">
        <v>194</v>
      </c>
      <c r="HP4" t="s">
        <v>195</v>
      </c>
      <c r="HQ4" t="s">
        <v>196</v>
      </c>
      <c r="HR4" t="s">
        <v>197</v>
      </c>
      <c r="HS4" t="s">
        <v>198</v>
      </c>
      <c r="HT4" t="s">
        <v>199</v>
      </c>
      <c r="HU4" t="s">
        <v>200</v>
      </c>
      <c r="HV4" t="s">
        <v>201</v>
      </c>
      <c r="HW4" t="s">
        <v>187</v>
      </c>
      <c r="HX4" t="s">
        <v>188</v>
      </c>
      <c r="HY4" t="s">
        <v>189</v>
      </c>
      <c r="HZ4" t="s">
        <v>190</v>
      </c>
      <c r="IA4" t="s">
        <v>191</v>
      </c>
      <c r="IB4" t="s">
        <v>192</v>
      </c>
      <c r="IC4" t="s">
        <v>193</v>
      </c>
      <c r="ID4" t="s">
        <v>194</v>
      </c>
      <c r="IE4" t="s">
        <v>195</v>
      </c>
      <c r="IF4" t="s">
        <v>196</v>
      </c>
      <c r="IG4" t="s">
        <v>197</v>
      </c>
      <c r="IH4" t="s">
        <v>198</v>
      </c>
      <c r="II4" t="s">
        <v>201</v>
      </c>
      <c r="IJ4" t="s">
        <v>187</v>
      </c>
      <c r="IK4" t="s">
        <v>188</v>
      </c>
      <c r="IL4" t="s">
        <v>189</v>
      </c>
      <c r="IM4" t="s">
        <v>190</v>
      </c>
      <c r="IN4" t="s">
        <v>191</v>
      </c>
      <c r="IO4" t="s">
        <v>192</v>
      </c>
      <c r="IP4" t="s">
        <v>193</v>
      </c>
      <c r="IQ4" s="66" t="s">
        <v>194</v>
      </c>
      <c r="IR4" t="s">
        <v>195</v>
      </c>
      <c r="IS4" t="s">
        <v>196</v>
      </c>
      <c r="IT4" t="s">
        <v>197</v>
      </c>
      <c r="IU4" t="s">
        <v>198</v>
      </c>
      <c r="IV4" t="s">
        <v>199</v>
      </c>
      <c r="IW4" t="s">
        <v>200</v>
      </c>
      <c r="IX4" t="s">
        <v>201</v>
      </c>
      <c r="IY4" t="s">
        <v>187</v>
      </c>
      <c r="IZ4" t="s">
        <v>188</v>
      </c>
      <c r="JA4" t="s">
        <v>189</v>
      </c>
      <c r="JB4" t="s">
        <v>190</v>
      </c>
      <c r="JC4" t="s">
        <v>191</v>
      </c>
      <c r="JD4" t="s">
        <v>192</v>
      </c>
      <c r="JE4" t="s">
        <v>193</v>
      </c>
      <c r="JF4" t="s">
        <v>194</v>
      </c>
      <c r="JG4" t="s">
        <v>195</v>
      </c>
      <c r="JH4" t="s">
        <v>196</v>
      </c>
      <c r="JI4" t="s">
        <v>197</v>
      </c>
      <c r="JJ4" t="s">
        <v>198</v>
      </c>
      <c r="JK4" t="s">
        <v>199</v>
      </c>
      <c r="JL4" t="s">
        <v>200</v>
      </c>
      <c r="JM4" t="s">
        <v>201</v>
      </c>
    </row>
    <row r="5" spans="1:273" x14ac:dyDescent="0.3">
      <c r="B5" s="62">
        <v>44855.398217592592</v>
      </c>
      <c r="C5" t="s">
        <v>31</v>
      </c>
      <c r="D5" t="s">
        <v>31</v>
      </c>
      <c r="E5" t="s">
        <v>213</v>
      </c>
      <c r="F5">
        <v>53627.8</v>
      </c>
      <c r="G5">
        <v>53627.8</v>
      </c>
      <c r="H5" t="s">
        <v>214</v>
      </c>
      <c r="I5" s="27">
        <v>4.3750000000000004E-2</v>
      </c>
      <c r="J5" t="s">
        <v>215</v>
      </c>
      <c r="K5">
        <v>-120.26</v>
      </c>
      <c r="L5" t="s">
        <v>216</v>
      </c>
      <c r="M5" t="s">
        <v>216</v>
      </c>
      <c r="N5" t="s">
        <v>217</v>
      </c>
      <c r="O5">
        <v>7.4796699999999996</v>
      </c>
      <c r="P5">
        <v>105608</v>
      </c>
      <c r="Q5">
        <v>20909.5</v>
      </c>
      <c r="R5">
        <v>0</v>
      </c>
      <c r="S5">
        <v>1188.74</v>
      </c>
      <c r="T5">
        <v>0</v>
      </c>
      <c r="U5">
        <v>57192.1</v>
      </c>
      <c r="V5">
        <v>184906</v>
      </c>
      <c r="W5">
        <v>229701</v>
      </c>
      <c r="X5">
        <v>0</v>
      </c>
      <c r="Y5">
        <v>0</v>
      </c>
      <c r="Z5">
        <v>0</v>
      </c>
      <c r="AA5">
        <v>0</v>
      </c>
      <c r="AB5">
        <v>0</v>
      </c>
      <c r="AC5">
        <v>414608</v>
      </c>
      <c r="AD5">
        <v>1076.73</v>
      </c>
      <c r="AE5">
        <v>0</v>
      </c>
      <c r="AF5">
        <v>0</v>
      </c>
      <c r="AG5">
        <v>0</v>
      </c>
      <c r="AH5">
        <v>0</v>
      </c>
      <c r="AI5">
        <v>701.09199999999998</v>
      </c>
      <c r="AJ5">
        <v>0</v>
      </c>
      <c r="AK5">
        <v>1777.82</v>
      </c>
      <c r="AL5">
        <v>0</v>
      </c>
      <c r="AM5">
        <v>0</v>
      </c>
      <c r="AN5">
        <v>0</v>
      </c>
      <c r="AO5">
        <v>0</v>
      </c>
      <c r="AP5">
        <v>1777.82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5.6903499999999996</v>
      </c>
      <c r="BE5">
        <v>61.4711</v>
      </c>
      <c r="BF5">
        <v>10.7293</v>
      </c>
      <c r="BG5">
        <v>0</v>
      </c>
      <c r="BH5">
        <v>0.66645799999999999</v>
      </c>
      <c r="BI5">
        <v>3.3296899999999998</v>
      </c>
      <c r="BJ5">
        <v>29.015799999999999</v>
      </c>
      <c r="BK5">
        <v>110.90300000000001</v>
      </c>
      <c r="BL5">
        <v>110.64100000000001</v>
      </c>
      <c r="BM5">
        <v>0</v>
      </c>
      <c r="BN5">
        <v>0</v>
      </c>
      <c r="BO5">
        <v>0</v>
      </c>
      <c r="BP5">
        <v>0</v>
      </c>
      <c r="BQ5">
        <v>0</v>
      </c>
      <c r="BR5">
        <v>221.54400000000001</v>
      </c>
      <c r="BS5">
        <v>212.529</v>
      </c>
      <c r="BT5">
        <v>9.0154499999999995</v>
      </c>
      <c r="BU5">
        <v>0</v>
      </c>
      <c r="BV5">
        <v>0</v>
      </c>
      <c r="BX5">
        <v>0</v>
      </c>
      <c r="BY5">
        <v>0</v>
      </c>
      <c r="CA5">
        <v>0</v>
      </c>
      <c r="CB5" t="s">
        <v>216</v>
      </c>
      <c r="CC5" t="s">
        <v>216</v>
      </c>
      <c r="CD5" t="s">
        <v>218</v>
      </c>
      <c r="CE5">
        <v>7.5369400000000004</v>
      </c>
      <c r="CF5">
        <v>87528.7</v>
      </c>
      <c r="CG5">
        <v>27708.400000000001</v>
      </c>
      <c r="CH5">
        <v>0</v>
      </c>
      <c r="CI5">
        <v>63.947899999999997</v>
      </c>
      <c r="CJ5">
        <v>13771.7</v>
      </c>
      <c r="CK5">
        <v>57192.1</v>
      </c>
      <c r="CL5">
        <v>-93481.9</v>
      </c>
      <c r="CM5">
        <v>229701</v>
      </c>
      <c r="CN5">
        <v>0</v>
      </c>
      <c r="CO5">
        <v>0</v>
      </c>
      <c r="CP5">
        <v>0</v>
      </c>
      <c r="CQ5">
        <v>-283271</v>
      </c>
      <c r="CR5">
        <v>3516.37</v>
      </c>
      <c r="CS5">
        <v>136219</v>
      </c>
      <c r="CT5">
        <v>1103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1103</v>
      </c>
      <c r="DB5">
        <v>0</v>
      </c>
      <c r="DC5">
        <v>0</v>
      </c>
      <c r="DD5">
        <v>0</v>
      </c>
      <c r="DE5">
        <v>0</v>
      </c>
      <c r="DF5">
        <v>1103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5.8036799999999999</v>
      </c>
      <c r="DU5">
        <v>51.218899999999998</v>
      </c>
      <c r="DV5">
        <v>14.151999999999999</v>
      </c>
      <c r="DW5">
        <v>0</v>
      </c>
      <c r="DX5">
        <v>4.0264899999999999E-2</v>
      </c>
      <c r="DY5">
        <v>6.7051499999999997</v>
      </c>
      <c r="DZ5">
        <v>29.015799999999999</v>
      </c>
      <c r="EA5">
        <v>-9.35046</v>
      </c>
      <c r="EB5">
        <v>110.64100000000001</v>
      </c>
      <c r="EC5">
        <v>0</v>
      </c>
      <c r="ED5">
        <v>0</v>
      </c>
      <c r="EE5">
        <v>0</v>
      </c>
      <c r="EF5">
        <v>-107.82899999999999</v>
      </c>
      <c r="EG5">
        <v>-8.4571500000000004</v>
      </c>
      <c r="EH5">
        <v>101.291</v>
      </c>
      <c r="EI5">
        <v>95.491900000000001</v>
      </c>
      <c r="EJ5">
        <v>5.7990599999999999</v>
      </c>
      <c r="EK5">
        <v>0</v>
      </c>
      <c r="EL5">
        <v>0</v>
      </c>
      <c r="EN5">
        <v>0</v>
      </c>
      <c r="EO5">
        <v>1.75</v>
      </c>
      <c r="EP5" t="s">
        <v>219</v>
      </c>
      <c r="EQ5">
        <v>0</v>
      </c>
      <c r="ER5">
        <v>0</v>
      </c>
      <c r="ES5">
        <v>23.821999999999999</v>
      </c>
      <c r="ET5">
        <v>2.7834699999999999</v>
      </c>
      <c r="EU5">
        <v>0</v>
      </c>
      <c r="EV5">
        <v>1.21214E-10</v>
      </c>
      <c r="EW5">
        <v>0</v>
      </c>
      <c r="EX5">
        <v>9.3590699999999991</v>
      </c>
      <c r="EY5">
        <v>35.964599999999997</v>
      </c>
      <c r="EZ5">
        <v>29.569299999999998</v>
      </c>
      <c r="FA5">
        <v>0</v>
      </c>
      <c r="FB5">
        <v>0</v>
      </c>
      <c r="FC5">
        <v>0</v>
      </c>
      <c r="FD5">
        <v>0</v>
      </c>
      <c r="FE5">
        <v>0</v>
      </c>
      <c r="FF5">
        <v>65.533900000000003</v>
      </c>
      <c r="FG5">
        <v>1.4345700000000001E-14</v>
      </c>
      <c r="FH5">
        <v>21.4678</v>
      </c>
      <c r="FI5">
        <v>3.3751199999999999</v>
      </c>
      <c r="FJ5">
        <v>0</v>
      </c>
      <c r="FK5">
        <v>9.3471599999999999E-13</v>
      </c>
      <c r="FL5">
        <v>1.78016</v>
      </c>
      <c r="FM5">
        <v>9.3590699999999991</v>
      </c>
      <c r="FN5">
        <v>27.4968</v>
      </c>
      <c r="FO5">
        <v>29.569299999999998</v>
      </c>
      <c r="FP5">
        <v>0</v>
      </c>
      <c r="FQ5">
        <v>0</v>
      </c>
      <c r="FR5">
        <v>0</v>
      </c>
      <c r="FS5">
        <v>-5.5884200000000002</v>
      </c>
      <c r="FT5">
        <v>-2.8969499999999999</v>
      </c>
      <c r="FU5">
        <v>57.066099999999999</v>
      </c>
      <c r="FV5" t="s">
        <v>220</v>
      </c>
      <c r="FW5" t="s">
        <v>221</v>
      </c>
      <c r="FX5" t="s">
        <v>222</v>
      </c>
      <c r="FY5" t="s">
        <v>223</v>
      </c>
      <c r="FZ5" t="s">
        <v>224</v>
      </c>
      <c r="GA5" t="s">
        <v>225</v>
      </c>
      <c r="GB5" t="s">
        <v>226</v>
      </c>
      <c r="GC5" t="s">
        <v>227</v>
      </c>
      <c r="GF5">
        <v>2.2276000000000002E-3</v>
      </c>
      <c r="GG5">
        <v>9.1011500000000005</v>
      </c>
      <c r="GH5">
        <v>2.7006899999999998</v>
      </c>
      <c r="GI5">
        <v>0</v>
      </c>
      <c r="GJ5">
        <v>0.321052</v>
      </c>
      <c r="GK5">
        <v>0</v>
      </c>
      <c r="GL5">
        <v>7.6951999999999998</v>
      </c>
      <c r="GM5">
        <v>19.82</v>
      </c>
      <c r="GN5">
        <v>25.452100000000002</v>
      </c>
      <c r="GO5">
        <v>0</v>
      </c>
      <c r="GP5">
        <v>0</v>
      </c>
      <c r="GQ5">
        <v>0</v>
      </c>
      <c r="GR5">
        <v>0</v>
      </c>
      <c r="GS5">
        <v>0</v>
      </c>
      <c r="GT5">
        <v>45.27</v>
      </c>
      <c r="GU5">
        <v>6.0343</v>
      </c>
      <c r="GV5">
        <v>0</v>
      </c>
      <c r="GW5">
        <v>0</v>
      </c>
      <c r="GX5">
        <v>0</v>
      </c>
      <c r="GY5">
        <v>0</v>
      </c>
      <c r="GZ5">
        <v>3.9291200000000002</v>
      </c>
      <c r="HA5">
        <v>0</v>
      </c>
      <c r="HB5">
        <v>9.9600000000000009</v>
      </c>
      <c r="HC5">
        <v>0</v>
      </c>
      <c r="HD5">
        <v>0</v>
      </c>
      <c r="HE5">
        <v>0</v>
      </c>
      <c r="HF5">
        <v>0</v>
      </c>
      <c r="HG5">
        <v>9.9600000000000009</v>
      </c>
      <c r="HH5">
        <v>2.2231799999999999E-3</v>
      </c>
      <c r="HI5">
        <v>8.2536799999999992</v>
      </c>
      <c r="HJ5">
        <v>3.1577600000000001</v>
      </c>
      <c r="HK5">
        <v>0</v>
      </c>
      <c r="HL5">
        <v>1.9146400000000001E-2</v>
      </c>
      <c r="HM5">
        <v>1.7260500000000001</v>
      </c>
      <c r="HN5">
        <v>7.6951999999999998</v>
      </c>
      <c r="HO5">
        <v>-1.03</v>
      </c>
      <c r="HP5">
        <v>25.452100000000002</v>
      </c>
      <c r="HQ5">
        <v>0</v>
      </c>
      <c r="HR5">
        <v>0</v>
      </c>
      <c r="HS5">
        <v>0</v>
      </c>
      <c r="HT5">
        <v>-14.3477</v>
      </c>
      <c r="HU5">
        <v>-7.5370100000000004</v>
      </c>
      <c r="HV5">
        <v>24.42</v>
      </c>
      <c r="HW5">
        <v>6.1815199999999999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6.18</v>
      </c>
      <c r="IE5">
        <v>0</v>
      </c>
      <c r="IF5">
        <v>0</v>
      </c>
      <c r="IG5">
        <v>0</v>
      </c>
      <c r="IH5">
        <v>0</v>
      </c>
      <c r="II5">
        <v>6.18</v>
      </c>
      <c r="IJ5">
        <v>1.8442799999999999</v>
      </c>
      <c r="IK5">
        <v>2.7549399999999999</v>
      </c>
      <c r="IL5">
        <v>0.81751399999999996</v>
      </c>
      <c r="IM5">
        <v>0</v>
      </c>
      <c r="IN5">
        <v>9.7184599999999996E-2</v>
      </c>
      <c r="IO5">
        <v>1.2004300000000001</v>
      </c>
      <c r="IP5">
        <v>2.3293900000000001</v>
      </c>
      <c r="IQ5">
        <v>9.0437399999999997</v>
      </c>
      <c r="IR5">
        <v>7.70451</v>
      </c>
      <c r="IS5">
        <v>0</v>
      </c>
      <c r="IT5">
        <v>0</v>
      </c>
      <c r="IU5">
        <v>0</v>
      </c>
      <c r="IV5">
        <v>0</v>
      </c>
      <c r="IW5">
        <v>0</v>
      </c>
      <c r="IX5">
        <v>16.7483</v>
      </c>
      <c r="IY5">
        <v>1.8892599999999999</v>
      </c>
      <c r="IZ5">
        <v>2.4984099999999998</v>
      </c>
      <c r="JA5">
        <v>0.955874</v>
      </c>
      <c r="JB5">
        <v>0</v>
      </c>
      <c r="JC5">
        <v>5.7957599999999996E-3</v>
      </c>
      <c r="JD5">
        <v>0.52248700000000003</v>
      </c>
      <c r="JE5">
        <v>2.3293900000000001</v>
      </c>
      <c r="JF5">
        <v>1.5766100000000001</v>
      </c>
      <c r="JG5">
        <v>7.70451</v>
      </c>
      <c r="JH5">
        <v>0</v>
      </c>
      <c r="JI5">
        <v>0</v>
      </c>
      <c r="JJ5">
        <v>0</v>
      </c>
      <c r="JK5">
        <v>-4.3431100000000002</v>
      </c>
      <c r="JL5">
        <v>-2.2814999999999999</v>
      </c>
      <c r="JM5">
        <v>9.2811199999999996</v>
      </c>
    </row>
    <row r="6" spans="1:273" x14ac:dyDescent="0.3">
      <c r="B6" s="62">
        <v>44855.399317129632</v>
      </c>
      <c r="C6" t="s">
        <v>68</v>
      </c>
      <c r="D6" t="s">
        <v>68</v>
      </c>
      <c r="E6" t="s">
        <v>228</v>
      </c>
      <c r="F6">
        <v>53627.8</v>
      </c>
      <c r="G6">
        <v>53627.8</v>
      </c>
      <c r="H6" t="s">
        <v>214</v>
      </c>
      <c r="I6" s="27">
        <v>5.9722222222222225E-2</v>
      </c>
      <c r="J6" t="s">
        <v>215</v>
      </c>
      <c r="K6">
        <v>-94</v>
      </c>
      <c r="L6" t="s">
        <v>216</v>
      </c>
      <c r="M6" t="s">
        <v>216</v>
      </c>
      <c r="N6" t="s">
        <v>229</v>
      </c>
      <c r="O6">
        <v>41.141800000000003</v>
      </c>
      <c r="P6">
        <v>49058.1</v>
      </c>
      <c r="Q6">
        <v>25983.200000000001</v>
      </c>
      <c r="R6">
        <v>0</v>
      </c>
      <c r="S6">
        <v>3939.39</v>
      </c>
      <c r="T6">
        <v>0</v>
      </c>
      <c r="U6">
        <v>57633.4</v>
      </c>
      <c r="V6">
        <v>136655</v>
      </c>
      <c r="W6">
        <v>229701</v>
      </c>
      <c r="X6">
        <v>0</v>
      </c>
      <c r="Y6">
        <v>0</v>
      </c>
      <c r="Z6">
        <v>0</v>
      </c>
      <c r="AA6">
        <v>0</v>
      </c>
      <c r="AB6">
        <v>0</v>
      </c>
      <c r="AC6">
        <v>366357</v>
      </c>
      <c r="AD6">
        <v>5921.19</v>
      </c>
      <c r="AE6">
        <v>0</v>
      </c>
      <c r="AF6">
        <v>0</v>
      </c>
      <c r="AG6">
        <v>0</v>
      </c>
      <c r="AH6">
        <v>0</v>
      </c>
      <c r="AI6">
        <v>797.85599999999999</v>
      </c>
      <c r="AJ6">
        <v>0</v>
      </c>
      <c r="AK6">
        <v>6719.05</v>
      </c>
      <c r="AL6">
        <v>0</v>
      </c>
      <c r="AM6">
        <v>0</v>
      </c>
      <c r="AN6">
        <v>0</v>
      </c>
      <c r="AO6">
        <v>0</v>
      </c>
      <c r="AP6">
        <v>6719.05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30.4176</v>
      </c>
      <c r="BE6">
        <v>22.327300000000001</v>
      </c>
      <c r="BF6">
        <v>13.263299999999999</v>
      </c>
      <c r="BG6">
        <v>0</v>
      </c>
      <c r="BH6">
        <v>2.3979499999999998</v>
      </c>
      <c r="BI6">
        <v>3.7953199999999998</v>
      </c>
      <c r="BJ6">
        <v>27.3155</v>
      </c>
      <c r="BK6">
        <v>99.516999999999996</v>
      </c>
      <c r="BL6">
        <v>100.32899999999999</v>
      </c>
      <c r="BM6">
        <v>0</v>
      </c>
      <c r="BN6">
        <v>0</v>
      </c>
      <c r="BO6">
        <v>0</v>
      </c>
      <c r="BP6">
        <v>0</v>
      </c>
      <c r="BQ6">
        <v>0</v>
      </c>
      <c r="BR6">
        <v>199.846</v>
      </c>
      <c r="BS6">
        <v>165.66200000000001</v>
      </c>
      <c r="BT6">
        <v>34.183900000000001</v>
      </c>
      <c r="BU6">
        <v>0</v>
      </c>
      <c r="BV6">
        <v>0</v>
      </c>
      <c r="BX6">
        <v>0</v>
      </c>
      <c r="BY6">
        <v>94</v>
      </c>
      <c r="BZ6" t="s">
        <v>230</v>
      </c>
      <c r="CA6">
        <v>0</v>
      </c>
      <c r="CB6" t="s">
        <v>216</v>
      </c>
      <c r="CC6" t="s">
        <v>216</v>
      </c>
      <c r="CD6" t="s">
        <v>231</v>
      </c>
      <c r="CE6">
        <v>43.218699999999998</v>
      </c>
      <c r="CF6">
        <v>39775.300000000003</v>
      </c>
      <c r="CG6">
        <v>31631.599999999999</v>
      </c>
      <c r="CH6">
        <v>0</v>
      </c>
      <c r="CI6">
        <v>570.10400000000004</v>
      </c>
      <c r="CJ6">
        <v>16125.5</v>
      </c>
      <c r="CK6">
        <v>57633.4</v>
      </c>
      <c r="CL6">
        <v>-77421.3</v>
      </c>
      <c r="CM6">
        <v>229701</v>
      </c>
      <c r="CN6">
        <v>0</v>
      </c>
      <c r="CO6">
        <v>0</v>
      </c>
      <c r="CP6">
        <v>0</v>
      </c>
      <c r="CQ6">
        <v>-225905</v>
      </c>
      <c r="CR6">
        <v>2703.98</v>
      </c>
      <c r="CS6">
        <v>152280</v>
      </c>
      <c r="CT6">
        <v>6253.11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6253.11</v>
      </c>
      <c r="DB6">
        <v>0</v>
      </c>
      <c r="DC6">
        <v>0</v>
      </c>
      <c r="DD6">
        <v>0</v>
      </c>
      <c r="DE6">
        <v>0</v>
      </c>
      <c r="DF6">
        <v>6253.11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32.155099999999997</v>
      </c>
      <c r="DU6">
        <v>18.208200000000001</v>
      </c>
      <c r="DV6">
        <v>14.975199999999999</v>
      </c>
      <c r="DW6">
        <v>0</v>
      </c>
      <c r="DX6">
        <v>0.46038499999999999</v>
      </c>
      <c r="DY6">
        <v>7.3678400000000002</v>
      </c>
      <c r="DZ6">
        <v>27.3155</v>
      </c>
      <c r="EA6">
        <v>5.5136000000000003</v>
      </c>
      <c r="EB6">
        <v>100.32899999999999</v>
      </c>
      <c r="EC6">
        <v>0</v>
      </c>
      <c r="ED6">
        <v>0</v>
      </c>
      <c r="EE6">
        <v>0</v>
      </c>
      <c r="EF6">
        <v>-80.757800000000003</v>
      </c>
      <c r="EG6">
        <v>-14.210900000000001</v>
      </c>
      <c r="EH6">
        <v>105.843</v>
      </c>
      <c r="EI6">
        <v>73.718000000000004</v>
      </c>
      <c r="EJ6">
        <v>32.124699999999997</v>
      </c>
      <c r="EK6">
        <v>0</v>
      </c>
      <c r="EL6">
        <v>0</v>
      </c>
      <c r="EN6">
        <v>0</v>
      </c>
      <c r="EO6">
        <v>39</v>
      </c>
      <c r="EP6" t="s">
        <v>232</v>
      </c>
      <c r="EQ6">
        <v>0</v>
      </c>
      <c r="ER6">
        <v>4.7589100000000001E-5</v>
      </c>
      <c r="ES6">
        <v>16.912700000000001</v>
      </c>
      <c r="ET6">
        <v>3.6699799999999998</v>
      </c>
      <c r="EU6">
        <v>0</v>
      </c>
      <c r="EV6">
        <v>5.0624599999999999E-2</v>
      </c>
      <c r="EW6">
        <v>0</v>
      </c>
      <c r="EX6">
        <v>9.1348500000000001</v>
      </c>
      <c r="EY6">
        <v>29.7682</v>
      </c>
      <c r="EZ6">
        <v>29.569299999999998</v>
      </c>
      <c r="FA6">
        <v>0</v>
      </c>
      <c r="FB6">
        <v>0</v>
      </c>
      <c r="FC6">
        <v>0</v>
      </c>
      <c r="FD6">
        <v>0</v>
      </c>
      <c r="FE6">
        <v>0</v>
      </c>
      <c r="FF6">
        <v>59.337499999999999</v>
      </c>
      <c r="FG6">
        <v>5.4125600000000002E-5</v>
      </c>
      <c r="FH6">
        <v>13.8444</v>
      </c>
      <c r="FI6">
        <v>4.4877700000000003</v>
      </c>
      <c r="FJ6">
        <v>0</v>
      </c>
      <c r="FK6">
        <v>4.9655399999999996E-4</v>
      </c>
      <c r="FL6">
        <v>1.99962</v>
      </c>
      <c r="FM6">
        <v>9.1348500000000001</v>
      </c>
      <c r="FN6">
        <v>19.700800000000001</v>
      </c>
      <c r="FO6">
        <v>29.569299999999998</v>
      </c>
      <c r="FP6">
        <v>0</v>
      </c>
      <c r="FQ6">
        <v>0</v>
      </c>
      <c r="FR6">
        <v>0</v>
      </c>
      <c r="FS6">
        <v>-5.0967200000000004</v>
      </c>
      <c r="FT6">
        <v>-4.6696999999999997</v>
      </c>
      <c r="FU6">
        <v>49.270099999999999</v>
      </c>
      <c r="FV6" t="s">
        <v>220</v>
      </c>
      <c r="FW6" t="s">
        <v>221</v>
      </c>
      <c r="FX6" t="s">
        <v>222</v>
      </c>
      <c r="FY6" t="s">
        <v>223</v>
      </c>
      <c r="FZ6" t="s">
        <v>224</v>
      </c>
      <c r="GA6" t="s">
        <v>225</v>
      </c>
      <c r="GB6" t="s">
        <v>226</v>
      </c>
      <c r="GC6" t="s">
        <v>227</v>
      </c>
      <c r="GF6">
        <v>9.6888900000000003E-3</v>
      </c>
      <c r="GG6">
        <v>5.6878099999999998</v>
      </c>
      <c r="GH6">
        <v>3.9748299999999999</v>
      </c>
      <c r="GI6">
        <v>0</v>
      </c>
      <c r="GJ6">
        <v>0.84785299999999997</v>
      </c>
      <c r="GK6">
        <v>0</v>
      </c>
      <c r="GL6">
        <v>7.7587299999999999</v>
      </c>
      <c r="GM6">
        <v>18.28</v>
      </c>
      <c r="GN6">
        <v>25.452100000000002</v>
      </c>
      <c r="GO6">
        <v>0</v>
      </c>
      <c r="GP6">
        <v>0</v>
      </c>
      <c r="GQ6">
        <v>0</v>
      </c>
      <c r="GR6">
        <v>0</v>
      </c>
      <c r="GS6">
        <v>0</v>
      </c>
      <c r="GT6">
        <v>43.73</v>
      </c>
      <c r="GU6">
        <v>33.183999999999997</v>
      </c>
      <c r="GV6">
        <v>0</v>
      </c>
      <c r="GW6">
        <v>0</v>
      </c>
      <c r="GX6">
        <v>0</v>
      </c>
      <c r="GY6">
        <v>0</v>
      </c>
      <c r="GZ6">
        <v>4.4714099999999997</v>
      </c>
      <c r="HA6">
        <v>0</v>
      </c>
      <c r="HB6">
        <v>37.65</v>
      </c>
      <c r="HC6">
        <v>0</v>
      </c>
      <c r="HD6">
        <v>0</v>
      </c>
      <c r="HE6">
        <v>0</v>
      </c>
      <c r="HF6">
        <v>0</v>
      </c>
      <c r="HG6">
        <v>37.65</v>
      </c>
      <c r="HH6">
        <v>1.0249599999999999E-2</v>
      </c>
      <c r="HI6">
        <v>4.7160399999999996</v>
      </c>
      <c r="HJ6">
        <v>4.1859900000000003</v>
      </c>
      <c r="HK6">
        <v>0</v>
      </c>
      <c r="HL6">
        <v>0.14498800000000001</v>
      </c>
      <c r="HM6">
        <v>2.01444</v>
      </c>
      <c r="HN6">
        <v>7.7587299999999999</v>
      </c>
      <c r="HO6">
        <v>2.1800000000000002</v>
      </c>
      <c r="HP6">
        <v>25.452100000000002</v>
      </c>
      <c r="HQ6">
        <v>0</v>
      </c>
      <c r="HR6">
        <v>0</v>
      </c>
      <c r="HS6">
        <v>0</v>
      </c>
      <c r="HT6">
        <v>-10.7341</v>
      </c>
      <c r="HU6">
        <v>-5.9168000000000003</v>
      </c>
      <c r="HV6">
        <v>27.63</v>
      </c>
      <c r="HW6">
        <v>35.044199999999996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35.04</v>
      </c>
      <c r="IE6">
        <v>0</v>
      </c>
      <c r="IF6">
        <v>0</v>
      </c>
      <c r="IG6">
        <v>0</v>
      </c>
      <c r="IH6">
        <v>0</v>
      </c>
      <c r="II6">
        <v>35.04</v>
      </c>
      <c r="IJ6">
        <v>10.141400000000001</v>
      </c>
      <c r="IK6">
        <v>1.7216899999999999</v>
      </c>
      <c r="IL6">
        <v>1.2032</v>
      </c>
      <c r="IM6">
        <v>0</v>
      </c>
      <c r="IN6">
        <v>0.25665100000000002</v>
      </c>
      <c r="IO6">
        <v>1.3661099999999999</v>
      </c>
      <c r="IP6">
        <v>2.3486199999999999</v>
      </c>
      <c r="IQ6">
        <v>17.037700000000001</v>
      </c>
      <c r="IR6">
        <v>7.70451</v>
      </c>
      <c r="IS6">
        <v>0</v>
      </c>
      <c r="IT6">
        <v>0</v>
      </c>
      <c r="IU6">
        <v>0</v>
      </c>
      <c r="IV6">
        <v>0</v>
      </c>
      <c r="IW6">
        <v>0</v>
      </c>
      <c r="IX6">
        <v>24.7422</v>
      </c>
      <c r="IY6">
        <v>10.709899999999999</v>
      </c>
      <c r="IZ6">
        <v>1.42754</v>
      </c>
      <c r="JA6">
        <v>1.26711</v>
      </c>
      <c r="JB6">
        <v>0</v>
      </c>
      <c r="JC6">
        <v>4.3888900000000002E-2</v>
      </c>
      <c r="JD6">
        <v>0.60978500000000002</v>
      </c>
      <c r="JE6">
        <v>2.3486199999999999</v>
      </c>
      <c r="JF6">
        <v>11.3665</v>
      </c>
      <c r="JG6">
        <v>7.70451</v>
      </c>
      <c r="JH6">
        <v>0</v>
      </c>
      <c r="JI6">
        <v>0</v>
      </c>
      <c r="JJ6">
        <v>0</v>
      </c>
      <c r="JK6">
        <v>-3.2492200000000002</v>
      </c>
      <c r="JL6">
        <v>-1.7910600000000001</v>
      </c>
      <c r="JM6">
        <v>19.071100000000001</v>
      </c>
    </row>
    <row r="7" spans="1:273" x14ac:dyDescent="0.3">
      <c r="B7" s="62">
        <v>44855.40042824074</v>
      </c>
      <c r="C7" t="s">
        <v>116</v>
      </c>
      <c r="D7" t="s">
        <v>116</v>
      </c>
      <c r="E7" t="s">
        <v>228</v>
      </c>
      <c r="F7">
        <v>53627.8</v>
      </c>
      <c r="G7">
        <v>53627.8</v>
      </c>
      <c r="H7" t="s">
        <v>214</v>
      </c>
      <c r="I7" s="27">
        <v>6.0416666666666667E-2</v>
      </c>
      <c r="J7" t="s">
        <v>215</v>
      </c>
      <c r="K7">
        <v>-93.34</v>
      </c>
      <c r="L7" t="s">
        <v>216</v>
      </c>
      <c r="M7" t="s">
        <v>216</v>
      </c>
      <c r="N7" t="s">
        <v>229</v>
      </c>
      <c r="O7">
        <v>40.325400000000002</v>
      </c>
      <c r="P7">
        <v>49340.2</v>
      </c>
      <c r="Q7">
        <v>25943.1</v>
      </c>
      <c r="R7">
        <v>0</v>
      </c>
      <c r="S7">
        <v>3890.99</v>
      </c>
      <c r="T7">
        <v>0</v>
      </c>
      <c r="U7">
        <v>57633.4</v>
      </c>
      <c r="V7">
        <v>136848</v>
      </c>
      <c r="W7">
        <v>229701</v>
      </c>
      <c r="X7">
        <v>0</v>
      </c>
      <c r="Y7">
        <v>0</v>
      </c>
      <c r="Z7">
        <v>0</v>
      </c>
      <c r="AA7">
        <v>0</v>
      </c>
      <c r="AB7">
        <v>0</v>
      </c>
      <c r="AC7">
        <v>366549</v>
      </c>
      <c r="AD7">
        <v>5803.69</v>
      </c>
      <c r="AE7">
        <v>0</v>
      </c>
      <c r="AF7">
        <v>0</v>
      </c>
      <c r="AG7">
        <v>0</v>
      </c>
      <c r="AH7">
        <v>0</v>
      </c>
      <c r="AI7">
        <v>797.85599999999999</v>
      </c>
      <c r="AJ7">
        <v>0</v>
      </c>
      <c r="AK7">
        <v>6601.55</v>
      </c>
      <c r="AL7">
        <v>0</v>
      </c>
      <c r="AM7">
        <v>0</v>
      </c>
      <c r="AN7">
        <v>0</v>
      </c>
      <c r="AO7">
        <v>0</v>
      </c>
      <c r="AP7">
        <v>6601.55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29.815799999999999</v>
      </c>
      <c r="BE7">
        <v>22.406400000000001</v>
      </c>
      <c r="BF7">
        <v>13.1364</v>
      </c>
      <c r="BG7">
        <v>0</v>
      </c>
      <c r="BH7">
        <v>2.3759299999999999</v>
      </c>
      <c r="BI7">
        <v>3.7953199999999998</v>
      </c>
      <c r="BJ7">
        <v>27.3155</v>
      </c>
      <c r="BK7">
        <v>98.845399999999998</v>
      </c>
      <c r="BL7">
        <v>100.32899999999999</v>
      </c>
      <c r="BM7">
        <v>0</v>
      </c>
      <c r="BN7">
        <v>0</v>
      </c>
      <c r="BO7">
        <v>0</v>
      </c>
      <c r="BP7">
        <v>0</v>
      </c>
      <c r="BQ7">
        <v>0</v>
      </c>
      <c r="BR7">
        <v>199.17400000000001</v>
      </c>
      <c r="BS7">
        <v>165.59200000000001</v>
      </c>
      <c r="BT7">
        <v>33.582599999999999</v>
      </c>
      <c r="BU7">
        <v>0</v>
      </c>
      <c r="BV7">
        <v>0</v>
      </c>
      <c r="BX7">
        <v>0</v>
      </c>
      <c r="BY7">
        <v>70.25</v>
      </c>
      <c r="BZ7" t="s">
        <v>230</v>
      </c>
      <c r="CA7">
        <v>0</v>
      </c>
      <c r="CB7" t="s">
        <v>216</v>
      </c>
      <c r="CC7" t="s">
        <v>216</v>
      </c>
      <c r="CD7" t="s">
        <v>231</v>
      </c>
      <c r="CE7">
        <v>43.218699999999998</v>
      </c>
      <c r="CF7">
        <v>39775.300000000003</v>
      </c>
      <c r="CG7">
        <v>31631.599999999999</v>
      </c>
      <c r="CH7">
        <v>0</v>
      </c>
      <c r="CI7">
        <v>570.10400000000004</v>
      </c>
      <c r="CJ7">
        <v>16125.5</v>
      </c>
      <c r="CK7">
        <v>57633.4</v>
      </c>
      <c r="CL7">
        <v>-77421.3</v>
      </c>
      <c r="CM7">
        <v>229701</v>
      </c>
      <c r="CN7">
        <v>0</v>
      </c>
      <c r="CO7">
        <v>0</v>
      </c>
      <c r="CP7">
        <v>0</v>
      </c>
      <c r="CQ7">
        <v>-225905</v>
      </c>
      <c r="CR7">
        <v>2703.98</v>
      </c>
      <c r="CS7">
        <v>152280</v>
      </c>
      <c r="CT7">
        <v>6253.11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6253.11</v>
      </c>
      <c r="DB7">
        <v>0</v>
      </c>
      <c r="DC7">
        <v>0</v>
      </c>
      <c r="DD7">
        <v>0</v>
      </c>
      <c r="DE7">
        <v>0</v>
      </c>
      <c r="DF7">
        <v>6253.11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32.155099999999997</v>
      </c>
      <c r="DU7">
        <v>18.208200000000001</v>
      </c>
      <c r="DV7">
        <v>14.975199999999999</v>
      </c>
      <c r="DW7">
        <v>0</v>
      </c>
      <c r="DX7">
        <v>0.46038499999999999</v>
      </c>
      <c r="DY7">
        <v>7.3678400000000002</v>
      </c>
      <c r="DZ7">
        <v>27.3155</v>
      </c>
      <c r="EA7">
        <v>5.5136000000000003</v>
      </c>
      <c r="EB7">
        <v>100.32899999999999</v>
      </c>
      <c r="EC7">
        <v>0</v>
      </c>
      <c r="ED7">
        <v>0</v>
      </c>
      <c r="EE7">
        <v>0</v>
      </c>
      <c r="EF7">
        <v>-80.757800000000003</v>
      </c>
      <c r="EG7">
        <v>-14.210900000000001</v>
      </c>
      <c r="EH7">
        <v>105.843</v>
      </c>
      <c r="EI7">
        <v>73.718000000000004</v>
      </c>
      <c r="EJ7">
        <v>32.124699999999997</v>
      </c>
      <c r="EK7">
        <v>0</v>
      </c>
      <c r="EL7">
        <v>0</v>
      </c>
      <c r="EN7">
        <v>0</v>
      </c>
      <c r="EO7">
        <v>39</v>
      </c>
      <c r="EP7" t="s">
        <v>232</v>
      </c>
      <c r="EQ7">
        <v>0</v>
      </c>
      <c r="ER7">
        <v>4.6155300000000002E-5</v>
      </c>
      <c r="ES7">
        <v>17.0352</v>
      </c>
      <c r="ET7">
        <v>3.6916600000000002</v>
      </c>
      <c r="EU7">
        <v>0</v>
      </c>
      <c r="EV7">
        <v>5.0624599999999999E-2</v>
      </c>
      <c r="EW7">
        <v>0</v>
      </c>
      <c r="EX7">
        <v>9.1348500000000001</v>
      </c>
      <c r="EY7">
        <v>29.912400000000002</v>
      </c>
      <c r="EZ7">
        <v>29.569299999999998</v>
      </c>
      <c r="FA7">
        <v>0</v>
      </c>
      <c r="FB7">
        <v>0</v>
      </c>
      <c r="FC7">
        <v>0</v>
      </c>
      <c r="FD7">
        <v>0</v>
      </c>
      <c r="FE7">
        <v>0</v>
      </c>
      <c r="FF7">
        <v>59.481699999999996</v>
      </c>
      <c r="FG7">
        <v>5.4125600000000002E-5</v>
      </c>
      <c r="FH7">
        <v>13.8444</v>
      </c>
      <c r="FI7">
        <v>4.4877700000000003</v>
      </c>
      <c r="FJ7">
        <v>0</v>
      </c>
      <c r="FK7">
        <v>4.9655399999999996E-4</v>
      </c>
      <c r="FL7">
        <v>1.99962</v>
      </c>
      <c r="FM7">
        <v>9.1348500000000001</v>
      </c>
      <c r="FN7">
        <v>19.700800000000001</v>
      </c>
      <c r="FO7">
        <v>29.569299999999998</v>
      </c>
      <c r="FP7">
        <v>0</v>
      </c>
      <c r="FQ7">
        <v>0</v>
      </c>
      <c r="FR7">
        <v>0</v>
      </c>
      <c r="FS7">
        <v>-5.0967200000000004</v>
      </c>
      <c r="FT7">
        <v>-4.6696999999999997</v>
      </c>
      <c r="FU7">
        <v>49.270099999999999</v>
      </c>
      <c r="FV7" t="s">
        <v>220</v>
      </c>
      <c r="FW7" t="s">
        <v>221</v>
      </c>
      <c r="FX7" t="s">
        <v>222</v>
      </c>
      <c r="FY7" t="s">
        <v>223</v>
      </c>
      <c r="FZ7" t="s">
        <v>224</v>
      </c>
      <c r="GA7" t="s">
        <v>225</v>
      </c>
      <c r="GB7" t="s">
        <v>226</v>
      </c>
      <c r="GC7" t="s">
        <v>227</v>
      </c>
      <c r="GF7">
        <v>9.51339E-3</v>
      </c>
      <c r="GG7">
        <v>5.7186300000000001</v>
      </c>
      <c r="GH7">
        <v>3.9300299999999999</v>
      </c>
      <c r="GI7">
        <v>0</v>
      </c>
      <c r="GJ7">
        <v>0.84296099999999996</v>
      </c>
      <c r="GK7">
        <v>0</v>
      </c>
      <c r="GL7">
        <v>7.7587299999999999</v>
      </c>
      <c r="GM7">
        <v>18.260000000000002</v>
      </c>
      <c r="GN7">
        <v>25.452100000000002</v>
      </c>
      <c r="GO7">
        <v>0</v>
      </c>
      <c r="GP7">
        <v>0</v>
      </c>
      <c r="GQ7">
        <v>0</v>
      </c>
      <c r="GR7">
        <v>0</v>
      </c>
      <c r="GS7">
        <v>0</v>
      </c>
      <c r="GT7">
        <v>43.71</v>
      </c>
      <c r="GU7">
        <v>32.525500000000001</v>
      </c>
      <c r="GV7">
        <v>0</v>
      </c>
      <c r="GW7">
        <v>0</v>
      </c>
      <c r="GX7">
        <v>0</v>
      </c>
      <c r="GY7">
        <v>0</v>
      </c>
      <c r="GZ7">
        <v>4.4714099999999997</v>
      </c>
      <c r="HA7">
        <v>0</v>
      </c>
      <c r="HB7">
        <v>37</v>
      </c>
      <c r="HC7">
        <v>0</v>
      </c>
      <c r="HD7">
        <v>0</v>
      </c>
      <c r="HE7">
        <v>0</v>
      </c>
      <c r="HF7">
        <v>0</v>
      </c>
      <c r="HG7">
        <v>37</v>
      </c>
      <c r="HH7">
        <v>1.0249599999999999E-2</v>
      </c>
      <c r="HI7">
        <v>4.7160399999999996</v>
      </c>
      <c r="HJ7">
        <v>4.1859900000000003</v>
      </c>
      <c r="HK7">
        <v>0</v>
      </c>
      <c r="HL7">
        <v>0.14498800000000001</v>
      </c>
      <c r="HM7">
        <v>2.01444</v>
      </c>
      <c r="HN7">
        <v>7.7587299999999999</v>
      </c>
      <c r="HO7">
        <v>2.1800000000000002</v>
      </c>
      <c r="HP7">
        <v>25.452100000000002</v>
      </c>
      <c r="HQ7">
        <v>0</v>
      </c>
      <c r="HR7">
        <v>0</v>
      </c>
      <c r="HS7">
        <v>0</v>
      </c>
      <c r="HT7">
        <v>-10.7341</v>
      </c>
      <c r="HU7">
        <v>-5.9168000000000003</v>
      </c>
      <c r="HV7">
        <v>27.63</v>
      </c>
      <c r="HW7">
        <v>35.044199999999996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35.04</v>
      </c>
      <c r="IE7">
        <v>0</v>
      </c>
      <c r="IF7">
        <v>0</v>
      </c>
      <c r="IG7">
        <v>0</v>
      </c>
      <c r="IH7">
        <v>0</v>
      </c>
      <c r="II7">
        <v>35.04</v>
      </c>
      <c r="IJ7">
        <v>9.9401299999999999</v>
      </c>
      <c r="IK7">
        <v>1.73102</v>
      </c>
      <c r="IL7">
        <v>1.18964</v>
      </c>
      <c r="IM7">
        <v>0</v>
      </c>
      <c r="IN7">
        <v>0.25517099999999998</v>
      </c>
      <c r="IO7">
        <v>1.3661099999999999</v>
      </c>
      <c r="IP7">
        <v>2.3486199999999999</v>
      </c>
      <c r="IQ7">
        <v>16.8307</v>
      </c>
      <c r="IR7">
        <v>7.70451</v>
      </c>
      <c r="IS7">
        <v>0</v>
      </c>
      <c r="IT7">
        <v>0</v>
      </c>
      <c r="IU7">
        <v>0</v>
      </c>
      <c r="IV7">
        <v>0</v>
      </c>
      <c r="IW7">
        <v>0</v>
      </c>
      <c r="IX7">
        <v>24.5352</v>
      </c>
      <c r="IY7">
        <v>10.709899999999999</v>
      </c>
      <c r="IZ7">
        <v>1.42754</v>
      </c>
      <c r="JA7">
        <v>1.26711</v>
      </c>
      <c r="JB7">
        <v>0</v>
      </c>
      <c r="JC7">
        <v>4.3888900000000002E-2</v>
      </c>
      <c r="JD7">
        <v>0.60978500000000002</v>
      </c>
      <c r="JE7">
        <v>2.3486199999999999</v>
      </c>
      <c r="JF7">
        <v>11.3665</v>
      </c>
      <c r="JG7">
        <v>7.70451</v>
      </c>
      <c r="JH7">
        <v>0</v>
      </c>
      <c r="JI7">
        <v>0</v>
      </c>
      <c r="JJ7">
        <v>0</v>
      </c>
      <c r="JK7">
        <v>-3.2492200000000002</v>
      </c>
      <c r="JL7">
        <v>-1.7910600000000001</v>
      </c>
      <c r="JM7">
        <v>19.071100000000001</v>
      </c>
    </row>
    <row r="8" spans="1:273" x14ac:dyDescent="0.3">
      <c r="B8" s="62">
        <v>44855.401516203703</v>
      </c>
      <c r="C8" t="s">
        <v>117</v>
      </c>
      <c r="D8" t="s">
        <v>117</v>
      </c>
      <c r="E8" t="s">
        <v>228</v>
      </c>
      <c r="F8">
        <v>53627.8</v>
      </c>
      <c r="G8">
        <v>53627.8</v>
      </c>
      <c r="H8" t="s">
        <v>214</v>
      </c>
      <c r="I8" s="27">
        <v>5.9722222222222225E-2</v>
      </c>
      <c r="J8" t="s">
        <v>215</v>
      </c>
      <c r="K8">
        <v>-91.7</v>
      </c>
      <c r="L8" t="s">
        <v>216</v>
      </c>
      <c r="M8" t="s">
        <v>216</v>
      </c>
      <c r="N8" t="s">
        <v>229</v>
      </c>
      <c r="O8">
        <v>38.604100000000003</v>
      </c>
      <c r="P8">
        <v>49473.599999999999</v>
      </c>
      <c r="Q8">
        <v>25748.7</v>
      </c>
      <c r="R8">
        <v>0</v>
      </c>
      <c r="S8">
        <v>3776.43</v>
      </c>
      <c r="T8">
        <v>0</v>
      </c>
      <c r="U8">
        <v>57677.599999999999</v>
      </c>
      <c r="V8">
        <v>136715</v>
      </c>
      <c r="W8">
        <v>229701</v>
      </c>
      <c r="X8">
        <v>0</v>
      </c>
      <c r="Y8">
        <v>0</v>
      </c>
      <c r="Z8">
        <v>0</v>
      </c>
      <c r="AA8">
        <v>0</v>
      </c>
      <c r="AB8">
        <v>0</v>
      </c>
      <c r="AC8">
        <v>366416</v>
      </c>
      <c r="AD8">
        <v>5555.92</v>
      </c>
      <c r="AE8">
        <v>0</v>
      </c>
      <c r="AF8">
        <v>0</v>
      </c>
      <c r="AG8">
        <v>0</v>
      </c>
      <c r="AH8">
        <v>0</v>
      </c>
      <c r="AI8">
        <v>797.85500000000002</v>
      </c>
      <c r="AJ8">
        <v>0</v>
      </c>
      <c r="AK8">
        <v>6353.77</v>
      </c>
      <c r="AL8">
        <v>0</v>
      </c>
      <c r="AM8">
        <v>0</v>
      </c>
      <c r="AN8">
        <v>0</v>
      </c>
      <c r="AO8">
        <v>0</v>
      </c>
      <c r="AP8">
        <v>6353.77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28.566500000000001</v>
      </c>
      <c r="BE8">
        <v>22.366</v>
      </c>
      <c r="BF8">
        <v>12.846399999999999</v>
      </c>
      <c r="BG8">
        <v>0</v>
      </c>
      <c r="BH8">
        <v>2.3149999999999999</v>
      </c>
      <c r="BI8">
        <v>3.7953100000000002</v>
      </c>
      <c r="BJ8">
        <v>27.3322</v>
      </c>
      <c r="BK8">
        <v>97.221400000000003</v>
      </c>
      <c r="BL8">
        <v>100.32899999999999</v>
      </c>
      <c r="BM8">
        <v>0</v>
      </c>
      <c r="BN8">
        <v>0</v>
      </c>
      <c r="BO8">
        <v>0</v>
      </c>
      <c r="BP8">
        <v>0</v>
      </c>
      <c r="BQ8">
        <v>0</v>
      </c>
      <c r="BR8">
        <v>197.55</v>
      </c>
      <c r="BS8">
        <v>165.21600000000001</v>
      </c>
      <c r="BT8">
        <v>32.334499999999998</v>
      </c>
      <c r="BU8">
        <v>0</v>
      </c>
      <c r="BV8">
        <v>0</v>
      </c>
      <c r="BX8">
        <v>0</v>
      </c>
      <c r="BY8">
        <v>55.75</v>
      </c>
      <c r="BZ8" t="s">
        <v>232</v>
      </c>
      <c r="CA8">
        <v>0</v>
      </c>
      <c r="CB8" t="s">
        <v>216</v>
      </c>
      <c r="CC8" t="s">
        <v>216</v>
      </c>
      <c r="CD8" t="s">
        <v>231</v>
      </c>
      <c r="CE8">
        <v>43.218699999999998</v>
      </c>
      <c r="CF8">
        <v>39775.300000000003</v>
      </c>
      <c r="CG8">
        <v>31631.599999999999</v>
      </c>
      <c r="CH8">
        <v>0</v>
      </c>
      <c r="CI8">
        <v>570.10400000000004</v>
      </c>
      <c r="CJ8">
        <v>16125.5</v>
      </c>
      <c r="CK8">
        <v>57633.4</v>
      </c>
      <c r="CL8">
        <v>-77421.3</v>
      </c>
      <c r="CM8">
        <v>229701</v>
      </c>
      <c r="CN8">
        <v>0</v>
      </c>
      <c r="CO8">
        <v>0</v>
      </c>
      <c r="CP8">
        <v>0</v>
      </c>
      <c r="CQ8">
        <v>-225905</v>
      </c>
      <c r="CR8">
        <v>2703.98</v>
      </c>
      <c r="CS8">
        <v>152280</v>
      </c>
      <c r="CT8">
        <v>6253.11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6253.11</v>
      </c>
      <c r="DB8">
        <v>0</v>
      </c>
      <c r="DC8">
        <v>0</v>
      </c>
      <c r="DD8">
        <v>0</v>
      </c>
      <c r="DE8">
        <v>0</v>
      </c>
      <c r="DF8">
        <v>6253.11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32.155099999999997</v>
      </c>
      <c r="DU8">
        <v>18.208200000000001</v>
      </c>
      <c r="DV8">
        <v>14.975199999999999</v>
      </c>
      <c r="DW8">
        <v>0</v>
      </c>
      <c r="DX8">
        <v>0.46038499999999999</v>
      </c>
      <c r="DY8">
        <v>7.3678400000000002</v>
      </c>
      <c r="DZ8">
        <v>27.3155</v>
      </c>
      <c r="EA8">
        <v>5.5136000000000003</v>
      </c>
      <c r="EB8">
        <v>100.32899999999999</v>
      </c>
      <c r="EC8">
        <v>0</v>
      </c>
      <c r="ED8">
        <v>0</v>
      </c>
      <c r="EE8">
        <v>0</v>
      </c>
      <c r="EF8">
        <v>-80.757800000000003</v>
      </c>
      <c r="EG8">
        <v>-14.210900000000001</v>
      </c>
      <c r="EH8">
        <v>105.843</v>
      </c>
      <c r="EI8">
        <v>73.718000000000004</v>
      </c>
      <c r="EJ8">
        <v>32.124699999999997</v>
      </c>
      <c r="EK8">
        <v>0</v>
      </c>
      <c r="EL8">
        <v>0</v>
      </c>
      <c r="EN8">
        <v>0</v>
      </c>
      <c r="EO8">
        <v>39</v>
      </c>
      <c r="EP8" t="s">
        <v>232</v>
      </c>
      <c r="EQ8">
        <v>0</v>
      </c>
      <c r="ER8">
        <v>4.1164800000000003E-5</v>
      </c>
      <c r="ES8">
        <v>17.202200000000001</v>
      </c>
      <c r="ET8">
        <v>3.7250899999999998</v>
      </c>
      <c r="EU8">
        <v>0</v>
      </c>
      <c r="EV8">
        <v>5.03995E-2</v>
      </c>
      <c r="EW8">
        <v>0</v>
      </c>
      <c r="EX8">
        <v>9.1395499999999998</v>
      </c>
      <c r="EY8">
        <v>30.1173</v>
      </c>
      <c r="EZ8">
        <v>29.569299999999998</v>
      </c>
      <c r="FA8">
        <v>0</v>
      </c>
      <c r="FB8">
        <v>0</v>
      </c>
      <c r="FC8">
        <v>0</v>
      </c>
      <c r="FD8">
        <v>0</v>
      </c>
      <c r="FE8">
        <v>0</v>
      </c>
      <c r="FF8">
        <v>59.686700000000002</v>
      </c>
      <c r="FG8">
        <v>5.4125600000000002E-5</v>
      </c>
      <c r="FH8">
        <v>13.8444</v>
      </c>
      <c r="FI8">
        <v>4.4877700000000003</v>
      </c>
      <c r="FJ8">
        <v>0</v>
      </c>
      <c r="FK8">
        <v>4.9655399999999996E-4</v>
      </c>
      <c r="FL8">
        <v>1.99962</v>
      </c>
      <c r="FM8">
        <v>9.1348500000000001</v>
      </c>
      <c r="FN8">
        <v>19.700800000000001</v>
      </c>
      <c r="FO8">
        <v>29.569299999999998</v>
      </c>
      <c r="FP8">
        <v>0</v>
      </c>
      <c r="FQ8">
        <v>0</v>
      </c>
      <c r="FR8">
        <v>0</v>
      </c>
      <c r="FS8">
        <v>-5.0967200000000004</v>
      </c>
      <c r="FT8">
        <v>-4.6696999999999997</v>
      </c>
      <c r="FU8">
        <v>49.270099999999999</v>
      </c>
      <c r="FV8" t="s">
        <v>220</v>
      </c>
      <c r="FW8" t="s">
        <v>221</v>
      </c>
      <c r="FX8" t="s">
        <v>222</v>
      </c>
      <c r="FY8" t="s">
        <v>223</v>
      </c>
      <c r="FZ8" t="s">
        <v>224</v>
      </c>
      <c r="GA8" t="s">
        <v>225</v>
      </c>
      <c r="GB8" t="s">
        <v>226</v>
      </c>
      <c r="GC8" t="s">
        <v>227</v>
      </c>
      <c r="GF8">
        <v>9.1486699999999994E-3</v>
      </c>
      <c r="GG8">
        <v>5.6752500000000001</v>
      </c>
      <c r="GH8">
        <v>3.8163999999999998</v>
      </c>
      <c r="GI8">
        <v>0</v>
      </c>
      <c r="GJ8">
        <v>0.81690600000000002</v>
      </c>
      <c r="GK8">
        <v>0</v>
      </c>
      <c r="GL8">
        <v>7.7620500000000003</v>
      </c>
      <c r="GM8">
        <v>18.09</v>
      </c>
      <c r="GN8">
        <v>25.452100000000002</v>
      </c>
      <c r="GO8">
        <v>0</v>
      </c>
      <c r="GP8">
        <v>0</v>
      </c>
      <c r="GQ8">
        <v>0</v>
      </c>
      <c r="GR8">
        <v>0</v>
      </c>
      <c r="GS8">
        <v>0</v>
      </c>
      <c r="GT8">
        <v>43.54</v>
      </c>
      <c r="GU8">
        <v>31.136900000000001</v>
      </c>
      <c r="GV8">
        <v>0</v>
      </c>
      <c r="GW8">
        <v>0</v>
      </c>
      <c r="GX8">
        <v>0</v>
      </c>
      <c r="GY8">
        <v>0</v>
      </c>
      <c r="GZ8">
        <v>4.4714099999999997</v>
      </c>
      <c r="HA8">
        <v>0</v>
      </c>
      <c r="HB8">
        <v>35.61</v>
      </c>
      <c r="HC8">
        <v>0</v>
      </c>
      <c r="HD8">
        <v>0</v>
      </c>
      <c r="HE8">
        <v>0</v>
      </c>
      <c r="HF8">
        <v>0</v>
      </c>
      <c r="HG8">
        <v>35.61</v>
      </c>
      <c r="HH8">
        <v>1.0249599999999999E-2</v>
      </c>
      <c r="HI8">
        <v>4.7160399999999996</v>
      </c>
      <c r="HJ8">
        <v>4.1859900000000003</v>
      </c>
      <c r="HK8">
        <v>0</v>
      </c>
      <c r="HL8">
        <v>0.14498800000000001</v>
      </c>
      <c r="HM8">
        <v>2.01444</v>
      </c>
      <c r="HN8">
        <v>7.7587299999999999</v>
      </c>
      <c r="HO8">
        <v>2.1800000000000002</v>
      </c>
      <c r="HP8">
        <v>25.452100000000002</v>
      </c>
      <c r="HQ8">
        <v>0</v>
      </c>
      <c r="HR8">
        <v>0</v>
      </c>
      <c r="HS8">
        <v>0</v>
      </c>
      <c r="HT8">
        <v>-10.7341</v>
      </c>
      <c r="HU8">
        <v>-5.9168000000000003</v>
      </c>
      <c r="HV8">
        <v>27.63</v>
      </c>
      <c r="HW8">
        <v>35.044199999999996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35.04</v>
      </c>
      <c r="IE8">
        <v>0</v>
      </c>
      <c r="IF8">
        <v>0</v>
      </c>
      <c r="IG8">
        <v>0</v>
      </c>
      <c r="IH8">
        <v>0</v>
      </c>
      <c r="II8">
        <v>35.04</v>
      </c>
      <c r="IJ8">
        <v>9.5157799999999995</v>
      </c>
      <c r="IK8">
        <v>1.7178899999999999</v>
      </c>
      <c r="IL8">
        <v>1.15524</v>
      </c>
      <c r="IM8">
        <v>0</v>
      </c>
      <c r="IN8">
        <v>0.247283</v>
      </c>
      <c r="IO8">
        <v>1.3661099999999999</v>
      </c>
      <c r="IP8">
        <v>2.3496199999999998</v>
      </c>
      <c r="IQ8">
        <v>16.351900000000001</v>
      </c>
      <c r="IR8">
        <v>7.70451</v>
      </c>
      <c r="IS8">
        <v>0</v>
      </c>
      <c r="IT8">
        <v>0</v>
      </c>
      <c r="IU8">
        <v>0</v>
      </c>
      <c r="IV8">
        <v>0</v>
      </c>
      <c r="IW8">
        <v>0</v>
      </c>
      <c r="IX8">
        <v>24.0565</v>
      </c>
      <c r="IY8">
        <v>10.709899999999999</v>
      </c>
      <c r="IZ8">
        <v>1.42754</v>
      </c>
      <c r="JA8">
        <v>1.26711</v>
      </c>
      <c r="JB8">
        <v>0</v>
      </c>
      <c r="JC8">
        <v>4.3888900000000002E-2</v>
      </c>
      <c r="JD8">
        <v>0.60978500000000002</v>
      </c>
      <c r="JE8">
        <v>2.3486199999999999</v>
      </c>
      <c r="JF8">
        <v>11.3665</v>
      </c>
      <c r="JG8">
        <v>7.70451</v>
      </c>
      <c r="JH8">
        <v>0</v>
      </c>
      <c r="JI8">
        <v>0</v>
      </c>
      <c r="JJ8">
        <v>0</v>
      </c>
      <c r="JK8">
        <v>-3.2492200000000002</v>
      </c>
      <c r="JL8">
        <v>-1.7910600000000001</v>
      </c>
      <c r="JM8">
        <v>19.071100000000001</v>
      </c>
    </row>
    <row r="9" spans="1:273" x14ac:dyDescent="0.3">
      <c r="B9" s="62">
        <v>44855.402615740742</v>
      </c>
      <c r="C9" t="s">
        <v>118</v>
      </c>
      <c r="D9" t="s">
        <v>118</v>
      </c>
      <c r="E9" t="s">
        <v>228</v>
      </c>
      <c r="F9">
        <v>53627.8</v>
      </c>
      <c r="G9">
        <v>53627.8</v>
      </c>
      <c r="H9" t="s">
        <v>214</v>
      </c>
      <c r="I9" s="27">
        <v>6.0416666666666667E-2</v>
      </c>
      <c r="J9" t="s">
        <v>215</v>
      </c>
      <c r="K9">
        <v>-93.35</v>
      </c>
      <c r="L9" t="s">
        <v>216</v>
      </c>
      <c r="M9" t="s">
        <v>216</v>
      </c>
      <c r="N9" t="s">
        <v>229</v>
      </c>
      <c r="O9">
        <v>42.480400000000003</v>
      </c>
      <c r="P9">
        <v>45986.5</v>
      </c>
      <c r="Q9">
        <v>24992</v>
      </c>
      <c r="R9">
        <v>0</v>
      </c>
      <c r="S9">
        <v>4071.77</v>
      </c>
      <c r="T9">
        <v>0</v>
      </c>
      <c r="U9">
        <v>57633.4</v>
      </c>
      <c r="V9">
        <v>132726</v>
      </c>
      <c r="W9">
        <v>229701</v>
      </c>
      <c r="X9">
        <v>0</v>
      </c>
      <c r="Y9">
        <v>0</v>
      </c>
      <c r="Z9">
        <v>0</v>
      </c>
      <c r="AA9">
        <v>0</v>
      </c>
      <c r="AB9">
        <v>0</v>
      </c>
      <c r="AC9">
        <v>362427</v>
      </c>
      <c r="AD9">
        <v>6113.85</v>
      </c>
      <c r="AE9">
        <v>0</v>
      </c>
      <c r="AF9">
        <v>0</v>
      </c>
      <c r="AG9">
        <v>0</v>
      </c>
      <c r="AH9">
        <v>0</v>
      </c>
      <c r="AI9">
        <v>797.85599999999999</v>
      </c>
      <c r="AJ9">
        <v>0</v>
      </c>
      <c r="AK9">
        <v>6911.71</v>
      </c>
      <c r="AL9">
        <v>0</v>
      </c>
      <c r="AM9">
        <v>0</v>
      </c>
      <c r="AN9">
        <v>0</v>
      </c>
      <c r="AO9">
        <v>0</v>
      </c>
      <c r="AP9">
        <v>6911.71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31.393799999999999</v>
      </c>
      <c r="BE9">
        <v>20.982800000000001</v>
      </c>
      <c r="BF9">
        <v>12.9491</v>
      </c>
      <c r="BG9">
        <v>0</v>
      </c>
      <c r="BH9">
        <v>2.44387</v>
      </c>
      <c r="BI9">
        <v>3.7953100000000002</v>
      </c>
      <c r="BJ9">
        <v>27.3155</v>
      </c>
      <c r="BK9">
        <v>98.880399999999995</v>
      </c>
      <c r="BL9">
        <v>100.32899999999999</v>
      </c>
      <c r="BM9">
        <v>0</v>
      </c>
      <c r="BN9">
        <v>0</v>
      </c>
      <c r="BO9">
        <v>0</v>
      </c>
      <c r="BP9">
        <v>0</v>
      </c>
      <c r="BQ9">
        <v>0</v>
      </c>
      <c r="BR9">
        <v>199.209</v>
      </c>
      <c r="BS9">
        <v>164.05</v>
      </c>
      <c r="BT9">
        <v>35.159300000000002</v>
      </c>
      <c r="BU9">
        <v>0</v>
      </c>
      <c r="BV9">
        <v>0</v>
      </c>
      <c r="BX9">
        <v>0</v>
      </c>
      <c r="BY9">
        <v>102.25</v>
      </c>
      <c r="BZ9" t="s">
        <v>230</v>
      </c>
      <c r="CA9">
        <v>0</v>
      </c>
      <c r="CB9" t="s">
        <v>216</v>
      </c>
      <c r="CC9" t="s">
        <v>216</v>
      </c>
      <c r="CD9" t="s">
        <v>231</v>
      </c>
      <c r="CE9">
        <v>43.218699999999998</v>
      </c>
      <c r="CF9">
        <v>39775.300000000003</v>
      </c>
      <c r="CG9">
        <v>31631.599999999999</v>
      </c>
      <c r="CH9">
        <v>0</v>
      </c>
      <c r="CI9">
        <v>570.10400000000004</v>
      </c>
      <c r="CJ9">
        <v>16125.5</v>
      </c>
      <c r="CK9">
        <v>57633.4</v>
      </c>
      <c r="CL9">
        <v>-77421.3</v>
      </c>
      <c r="CM9">
        <v>229701</v>
      </c>
      <c r="CN9">
        <v>0</v>
      </c>
      <c r="CO9">
        <v>0</v>
      </c>
      <c r="CP9">
        <v>0</v>
      </c>
      <c r="CQ9">
        <v>-225905</v>
      </c>
      <c r="CR9">
        <v>2703.98</v>
      </c>
      <c r="CS9">
        <v>152280</v>
      </c>
      <c r="CT9">
        <v>6253.11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6253.11</v>
      </c>
      <c r="DB9">
        <v>0</v>
      </c>
      <c r="DC9">
        <v>0</v>
      </c>
      <c r="DD9">
        <v>0</v>
      </c>
      <c r="DE9">
        <v>0</v>
      </c>
      <c r="DF9">
        <v>6253.11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32.155099999999997</v>
      </c>
      <c r="DU9">
        <v>18.208200000000001</v>
      </c>
      <c r="DV9">
        <v>14.975199999999999</v>
      </c>
      <c r="DW9">
        <v>0</v>
      </c>
      <c r="DX9">
        <v>0.46038499999999999</v>
      </c>
      <c r="DY9">
        <v>7.3678400000000002</v>
      </c>
      <c r="DZ9">
        <v>27.3155</v>
      </c>
      <c r="EA9">
        <v>5.5136000000000003</v>
      </c>
      <c r="EB9">
        <v>100.32899999999999</v>
      </c>
      <c r="EC9">
        <v>0</v>
      </c>
      <c r="ED9">
        <v>0</v>
      </c>
      <c r="EE9">
        <v>0</v>
      </c>
      <c r="EF9">
        <v>-80.757800000000003</v>
      </c>
      <c r="EG9">
        <v>-14.210900000000001</v>
      </c>
      <c r="EH9">
        <v>105.843</v>
      </c>
      <c r="EI9">
        <v>73.718000000000004</v>
      </c>
      <c r="EJ9">
        <v>32.124699999999997</v>
      </c>
      <c r="EK9">
        <v>0</v>
      </c>
      <c r="EL9">
        <v>0</v>
      </c>
      <c r="EN9">
        <v>0</v>
      </c>
      <c r="EO9">
        <v>39</v>
      </c>
      <c r="EP9" t="s">
        <v>232</v>
      </c>
      <c r="EQ9">
        <v>0</v>
      </c>
      <c r="ER9">
        <v>4.9334900000000001E-5</v>
      </c>
      <c r="ES9">
        <v>15.8908</v>
      </c>
      <c r="ET9">
        <v>3.5288900000000001</v>
      </c>
      <c r="EU9">
        <v>0</v>
      </c>
      <c r="EV9">
        <v>5.20037E-2</v>
      </c>
      <c r="EW9">
        <v>0</v>
      </c>
      <c r="EX9">
        <v>9.1348500000000001</v>
      </c>
      <c r="EY9">
        <v>28.6066</v>
      </c>
      <c r="EZ9">
        <v>29.569299999999998</v>
      </c>
      <c r="FA9">
        <v>0</v>
      </c>
      <c r="FB9">
        <v>0</v>
      </c>
      <c r="FC9">
        <v>0</v>
      </c>
      <c r="FD9">
        <v>0</v>
      </c>
      <c r="FE9">
        <v>0</v>
      </c>
      <c r="FF9">
        <v>58.176000000000002</v>
      </c>
      <c r="FG9">
        <v>5.4125600000000002E-5</v>
      </c>
      <c r="FH9">
        <v>13.8444</v>
      </c>
      <c r="FI9">
        <v>4.4877700000000003</v>
      </c>
      <c r="FJ9">
        <v>0</v>
      </c>
      <c r="FK9">
        <v>4.9655399999999996E-4</v>
      </c>
      <c r="FL9">
        <v>1.99962</v>
      </c>
      <c r="FM9">
        <v>9.1348500000000001</v>
      </c>
      <c r="FN9">
        <v>19.700800000000001</v>
      </c>
      <c r="FO9">
        <v>29.569299999999998</v>
      </c>
      <c r="FP9">
        <v>0</v>
      </c>
      <c r="FQ9">
        <v>0</v>
      </c>
      <c r="FR9">
        <v>0</v>
      </c>
      <c r="FS9">
        <v>-5.0967200000000004</v>
      </c>
      <c r="FT9">
        <v>-4.6696999999999997</v>
      </c>
      <c r="FU9">
        <v>49.270099999999999</v>
      </c>
      <c r="FV9" t="s">
        <v>220</v>
      </c>
      <c r="FW9" t="s">
        <v>221</v>
      </c>
      <c r="FX9" t="s">
        <v>222</v>
      </c>
      <c r="FY9" t="s">
        <v>223</v>
      </c>
      <c r="FZ9" t="s">
        <v>224</v>
      </c>
      <c r="GA9" t="s">
        <v>225</v>
      </c>
      <c r="GB9" t="s">
        <v>226</v>
      </c>
      <c r="GC9" t="s">
        <v>227</v>
      </c>
      <c r="GF9">
        <v>9.9048999999999995E-3</v>
      </c>
      <c r="GG9">
        <v>5.3431899999999999</v>
      </c>
      <c r="GH9">
        <v>3.9340600000000001</v>
      </c>
      <c r="GI9">
        <v>0</v>
      </c>
      <c r="GJ9">
        <v>0.864147</v>
      </c>
      <c r="GK9">
        <v>0</v>
      </c>
      <c r="GL9">
        <v>7.7587299999999999</v>
      </c>
      <c r="GM9">
        <v>17.899999999999999</v>
      </c>
      <c r="GN9">
        <v>25.452100000000002</v>
      </c>
      <c r="GO9">
        <v>0</v>
      </c>
      <c r="GP9">
        <v>0</v>
      </c>
      <c r="GQ9">
        <v>0</v>
      </c>
      <c r="GR9">
        <v>0</v>
      </c>
      <c r="GS9">
        <v>0</v>
      </c>
      <c r="GT9">
        <v>43.35</v>
      </c>
      <c r="GU9">
        <v>34.263800000000003</v>
      </c>
      <c r="GV9">
        <v>0</v>
      </c>
      <c r="GW9">
        <v>0</v>
      </c>
      <c r="GX9">
        <v>0</v>
      </c>
      <c r="GY9">
        <v>0</v>
      </c>
      <c r="GZ9">
        <v>4.4714099999999997</v>
      </c>
      <c r="HA9">
        <v>0</v>
      </c>
      <c r="HB9">
        <v>38.729999999999997</v>
      </c>
      <c r="HC9">
        <v>0</v>
      </c>
      <c r="HD9">
        <v>0</v>
      </c>
      <c r="HE9">
        <v>0</v>
      </c>
      <c r="HF9">
        <v>0</v>
      </c>
      <c r="HG9">
        <v>38.729999999999997</v>
      </c>
      <c r="HH9">
        <v>1.0249599999999999E-2</v>
      </c>
      <c r="HI9">
        <v>4.7160399999999996</v>
      </c>
      <c r="HJ9">
        <v>4.1859900000000003</v>
      </c>
      <c r="HK9">
        <v>0</v>
      </c>
      <c r="HL9">
        <v>0.14498800000000001</v>
      </c>
      <c r="HM9">
        <v>2.01444</v>
      </c>
      <c r="HN9">
        <v>7.7587299999999999</v>
      </c>
      <c r="HO9">
        <v>2.1800000000000002</v>
      </c>
      <c r="HP9">
        <v>25.452100000000002</v>
      </c>
      <c r="HQ9">
        <v>0</v>
      </c>
      <c r="HR9">
        <v>0</v>
      </c>
      <c r="HS9">
        <v>0</v>
      </c>
      <c r="HT9">
        <v>-10.7341</v>
      </c>
      <c r="HU9">
        <v>-5.9168000000000003</v>
      </c>
      <c r="HV9">
        <v>27.63</v>
      </c>
      <c r="HW9">
        <v>35.044199999999996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35.04</v>
      </c>
      <c r="IE9">
        <v>0</v>
      </c>
      <c r="IF9">
        <v>0</v>
      </c>
      <c r="IG9">
        <v>0</v>
      </c>
      <c r="IH9">
        <v>0</v>
      </c>
      <c r="II9">
        <v>35.04</v>
      </c>
      <c r="IJ9">
        <v>10.471299999999999</v>
      </c>
      <c r="IK9">
        <v>1.61738</v>
      </c>
      <c r="IL9">
        <v>1.19086</v>
      </c>
      <c r="IM9">
        <v>0</v>
      </c>
      <c r="IN9">
        <v>0.26158399999999998</v>
      </c>
      <c r="IO9">
        <v>1.3661099999999999</v>
      </c>
      <c r="IP9">
        <v>2.3486199999999999</v>
      </c>
      <c r="IQ9">
        <v>17.2559</v>
      </c>
      <c r="IR9">
        <v>7.70451</v>
      </c>
      <c r="IS9">
        <v>0</v>
      </c>
      <c r="IT9">
        <v>0</v>
      </c>
      <c r="IU9">
        <v>0</v>
      </c>
      <c r="IV9">
        <v>0</v>
      </c>
      <c r="IW9">
        <v>0</v>
      </c>
      <c r="IX9">
        <v>24.9604</v>
      </c>
      <c r="IY9">
        <v>10.709899999999999</v>
      </c>
      <c r="IZ9">
        <v>1.42754</v>
      </c>
      <c r="JA9">
        <v>1.26711</v>
      </c>
      <c r="JB9">
        <v>0</v>
      </c>
      <c r="JC9">
        <v>4.3888900000000002E-2</v>
      </c>
      <c r="JD9">
        <v>0.60978500000000002</v>
      </c>
      <c r="JE9">
        <v>2.3486199999999999</v>
      </c>
      <c r="JF9">
        <v>11.3665</v>
      </c>
      <c r="JG9">
        <v>7.70451</v>
      </c>
      <c r="JH9">
        <v>0</v>
      </c>
      <c r="JI9">
        <v>0</v>
      </c>
      <c r="JJ9">
        <v>0</v>
      </c>
      <c r="JK9">
        <v>-3.2492200000000002</v>
      </c>
      <c r="JL9">
        <v>-1.7910600000000001</v>
      </c>
      <c r="JM9">
        <v>19.071100000000001</v>
      </c>
    </row>
    <row r="10" spans="1:273" x14ac:dyDescent="0.3">
      <c r="B10" s="62">
        <v>44855.403726851851</v>
      </c>
      <c r="C10" t="s">
        <v>119</v>
      </c>
      <c r="D10" t="s">
        <v>119</v>
      </c>
      <c r="E10" t="s">
        <v>228</v>
      </c>
      <c r="F10">
        <v>53627.8</v>
      </c>
      <c r="G10">
        <v>53627.8</v>
      </c>
      <c r="H10" t="s">
        <v>214</v>
      </c>
      <c r="I10" s="27">
        <v>6.0416666666666667E-2</v>
      </c>
      <c r="J10" t="s">
        <v>215</v>
      </c>
      <c r="K10">
        <v>-91.42</v>
      </c>
      <c r="L10" t="s">
        <v>216</v>
      </c>
      <c r="M10" t="s">
        <v>216</v>
      </c>
      <c r="N10" t="s">
        <v>229</v>
      </c>
      <c r="O10">
        <v>40.339300000000001</v>
      </c>
      <c r="P10">
        <v>46478</v>
      </c>
      <c r="Q10">
        <v>24770.6</v>
      </c>
      <c r="R10">
        <v>0</v>
      </c>
      <c r="S10">
        <v>3897.26</v>
      </c>
      <c r="T10" s="26">
        <v>0</v>
      </c>
      <c r="U10">
        <v>57677.599999999999</v>
      </c>
      <c r="V10" s="26">
        <v>132864</v>
      </c>
      <c r="W10" s="26">
        <v>229701</v>
      </c>
      <c r="X10">
        <v>0</v>
      </c>
      <c r="Y10">
        <v>0</v>
      </c>
      <c r="Z10">
        <v>0</v>
      </c>
      <c r="AA10" s="26">
        <v>0</v>
      </c>
      <c r="AB10">
        <v>0</v>
      </c>
      <c r="AC10">
        <v>362565</v>
      </c>
      <c r="AD10">
        <v>5805.63</v>
      </c>
      <c r="AE10">
        <v>0</v>
      </c>
      <c r="AF10">
        <v>0</v>
      </c>
      <c r="AG10">
        <v>0</v>
      </c>
      <c r="AH10">
        <v>0</v>
      </c>
      <c r="AI10">
        <v>797.85500000000002</v>
      </c>
      <c r="AJ10">
        <v>0</v>
      </c>
      <c r="AK10">
        <v>6603.49</v>
      </c>
      <c r="AL10">
        <v>0</v>
      </c>
      <c r="AM10">
        <v>0</v>
      </c>
      <c r="AN10">
        <v>0</v>
      </c>
      <c r="AO10">
        <v>0</v>
      </c>
      <c r="AP10">
        <v>6603.49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29.825299999999999</v>
      </c>
      <c r="BE10">
        <v>21.0929</v>
      </c>
      <c r="BF10">
        <v>12.539400000000001</v>
      </c>
      <c r="BG10">
        <v>0</v>
      </c>
      <c r="BH10">
        <v>2.3621400000000001</v>
      </c>
      <c r="BI10">
        <v>3.7953100000000002</v>
      </c>
      <c r="BJ10">
        <v>27.3322</v>
      </c>
      <c r="BK10">
        <v>96.947199999999995</v>
      </c>
      <c r="BL10">
        <v>100.32899999999999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197.27600000000001</v>
      </c>
      <c r="BS10">
        <v>163.684</v>
      </c>
      <c r="BT10">
        <v>33.592199999999998</v>
      </c>
      <c r="BU10">
        <v>0</v>
      </c>
      <c r="BV10">
        <v>0</v>
      </c>
      <c r="BX10">
        <v>0</v>
      </c>
      <c r="BY10">
        <v>62.5</v>
      </c>
      <c r="BZ10" t="s">
        <v>230</v>
      </c>
      <c r="CA10">
        <v>0</v>
      </c>
      <c r="CB10" t="s">
        <v>216</v>
      </c>
      <c r="CC10" t="s">
        <v>216</v>
      </c>
      <c r="CD10" t="s">
        <v>231</v>
      </c>
      <c r="CE10">
        <v>43.218699999999998</v>
      </c>
      <c r="CF10">
        <v>39775.300000000003</v>
      </c>
      <c r="CG10">
        <v>31631.599999999999</v>
      </c>
      <c r="CH10" s="26">
        <v>0</v>
      </c>
      <c r="CI10" s="26">
        <v>570.10400000000004</v>
      </c>
      <c r="CJ10">
        <v>16125.5</v>
      </c>
      <c r="CK10">
        <v>57633.4</v>
      </c>
      <c r="CL10">
        <v>-77421.3</v>
      </c>
      <c r="CM10" s="26">
        <v>229701</v>
      </c>
      <c r="CN10">
        <v>0</v>
      </c>
      <c r="CO10">
        <v>0</v>
      </c>
      <c r="CP10">
        <v>0</v>
      </c>
      <c r="CQ10">
        <v>-225905</v>
      </c>
      <c r="CR10">
        <v>2703.98</v>
      </c>
      <c r="CS10">
        <v>152280</v>
      </c>
      <c r="CT10">
        <v>6253.11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6253.11</v>
      </c>
      <c r="DB10">
        <v>0</v>
      </c>
      <c r="DC10">
        <v>0</v>
      </c>
      <c r="DD10">
        <v>0</v>
      </c>
      <c r="DE10">
        <v>0</v>
      </c>
      <c r="DF10">
        <v>6253.11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32.155099999999997</v>
      </c>
      <c r="DU10">
        <v>18.208200000000001</v>
      </c>
      <c r="DV10">
        <v>14.975199999999999</v>
      </c>
      <c r="DW10">
        <v>0</v>
      </c>
      <c r="DX10">
        <v>0.46038499999999999</v>
      </c>
      <c r="DY10">
        <v>7.3678400000000002</v>
      </c>
      <c r="DZ10">
        <v>27.3155</v>
      </c>
      <c r="EA10">
        <v>5.5136000000000003</v>
      </c>
      <c r="EB10">
        <v>100.32899999999999</v>
      </c>
      <c r="EC10">
        <v>0</v>
      </c>
      <c r="ED10">
        <v>0</v>
      </c>
      <c r="EE10">
        <v>0</v>
      </c>
      <c r="EF10">
        <v>-80.757800000000003</v>
      </c>
      <c r="EG10">
        <v>-14.210900000000001</v>
      </c>
      <c r="EH10">
        <v>105.843</v>
      </c>
      <c r="EI10">
        <v>73.718000000000004</v>
      </c>
      <c r="EJ10">
        <v>32.124699999999997</v>
      </c>
      <c r="EK10">
        <v>0</v>
      </c>
      <c r="EL10">
        <v>0</v>
      </c>
      <c r="EN10">
        <v>0</v>
      </c>
      <c r="EO10">
        <v>39</v>
      </c>
      <c r="EP10" t="s">
        <v>232</v>
      </c>
      <c r="EQ10">
        <v>0</v>
      </c>
      <c r="ER10">
        <v>4.8261399999999998E-5</v>
      </c>
      <c r="ES10">
        <v>16.1249</v>
      </c>
      <c r="ET10">
        <v>3.5714199999999998</v>
      </c>
      <c r="EU10">
        <v>0</v>
      </c>
      <c r="EV10">
        <v>5.0474499999999999E-2</v>
      </c>
      <c r="EW10">
        <v>0</v>
      </c>
      <c r="EX10">
        <v>9.1395499999999998</v>
      </c>
      <c r="EY10">
        <v>28.886399999999998</v>
      </c>
      <c r="EZ10">
        <v>29.569299999999998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58.4557</v>
      </c>
      <c r="FG10">
        <v>5.4125600000000002E-5</v>
      </c>
      <c r="FH10">
        <v>13.8444</v>
      </c>
      <c r="FI10">
        <v>4.4877700000000003</v>
      </c>
      <c r="FJ10">
        <v>0</v>
      </c>
      <c r="FK10">
        <v>4.9655399999999996E-4</v>
      </c>
      <c r="FL10">
        <v>1.99962</v>
      </c>
      <c r="FM10">
        <v>9.1348500000000001</v>
      </c>
      <c r="FN10">
        <v>19.700800000000001</v>
      </c>
      <c r="FO10">
        <v>29.569299999999998</v>
      </c>
      <c r="FP10">
        <v>0</v>
      </c>
      <c r="FQ10">
        <v>0</v>
      </c>
      <c r="FR10">
        <v>0</v>
      </c>
      <c r="FS10">
        <v>-5.0967200000000004</v>
      </c>
      <c r="FT10">
        <v>-4.6696999999999997</v>
      </c>
      <c r="FU10">
        <v>49.270099999999999</v>
      </c>
      <c r="FV10" t="s">
        <v>220</v>
      </c>
      <c r="FW10" t="s">
        <v>221</v>
      </c>
      <c r="FX10" t="s">
        <v>222</v>
      </c>
      <c r="FY10" t="s">
        <v>223</v>
      </c>
      <c r="FZ10" t="s">
        <v>224</v>
      </c>
      <c r="GA10" t="s">
        <v>225</v>
      </c>
      <c r="GB10" t="s">
        <v>226</v>
      </c>
      <c r="GC10" t="s">
        <v>227</v>
      </c>
      <c r="GF10">
        <v>9.4721000000000007E-3</v>
      </c>
      <c r="GG10">
        <v>5.37059</v>
      </c>
      <c r="GH10">
        <v>3.7922500000000001</v>
      </c>
      <c r="GI10">
        <v>0</v>
      </c>
      <c r="GJ10">
        <v>0.832345</v>
      </c>
      <c r="GK10">
        <v>0</v>
      </c>
      <c r="GL10">
        <v>7.7620500000000003</v>
      </c>
      <c r="GM10">
        <v>17.760000000000002</v>
      </c>
      <c r="GN10">
        <v>25.452100000000002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43.21</v>
      </c>
      <c r="GU10">
        <v>32.5364</v>
      </c>
      <c r="GV10">
        <v>0</v>
      </c>
      <c r="GW10">
        <v>0</v>
      </c>
      <c r="GX10">
        <v>0</v>
      </c>
      <c r="GY10">
        <v>0</v>
      </c>
      <c r="GZ10">
        <v>4.4714099999999997</v>
      </c>
      <c r="HA10">
        <v>0</v>
      </c>
      <c r="HB10">
        <v>37.01</v>
      </c>
      <c r="HC10">
        <v>0</v>
      </c>
      <c r="HD10">
        <v>0</v>
      </c>
      <c r="HE10">
        <v>0</v>
      </c>
      <c r="HF10">
        <v>0</v>
      </c>
      <c r="HG10">
        <v>37.01</v>
      </c>
      <c r="HH10">
        <v>1.0249599999999999E-2</v>
      </c>
      <c r="HI10">
        <v>4.7160399999999996</v>
      </c>
      <c r="HJ10">
        <v>4.1859900000000003</v>
      </c>
      <c r="HK10">
        <v>0</v>
      </c>
      <c r="HL10">
        <v>0.14498800000000001</v>
      </c>
      <c r="HM10">
        <v>2.01444</v>
      </c>
      <c r="HN10">
        <v>7.7587299999999999</v>
      </c>
      <c r="HO10">
        <v>2.1800000000000002</v>
      </c>
      <c r="HP10">
        <v>25.452100000000002</v>
      </c>
      <c r="HQ10">
        <v>0</v>
      </c>
      <c r="HR10">
        <v>0</v>
      </c>
      <c r="HS10">
        <v>0</v>
      </c>
      <c r="HT10">
        <v>-10.7341</v>
      </c>
      <c r="HU10">
        <v>-5.9168000000000003</v>
      </c>
      <c r="HV10">
        <v>27.63</v>
      </c>
      <c r="HW10">
        <v>35.044199999999996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35.04</v>
      </c>
      <c r="IE10">
        <v>0</v>
      </c>
      <c r="IF10">
        <v>0</v>
      </c>
      <c r="IG10">
        <v>0</v>
      </c>
      <c r="IH10">
        <v>0</v>
      </c>
      <c r="II10">
        <v>35.04</v>
      </c>
      <c r="IJ10">
        <v>9.9434500000000003</v>
      </c>
      <c r="IK10">
        <v>1.6256699999999999</v>
      </c>
      <c r="IL10">
        <v>1.1479299999999999</v>
      </c>
      <c r="IM10">
        <v>0</v>
      </c>
      <c r="IN10">
        <v>0.25195699999999999</v>
      </c>
      <c r="IO10">
        <v>1.3661099999999999</v>
      </c>
      <c r="IP10">
        <v>2.3496199999999998</v>
      </c>
      <c r="IQ10">
        <v>16.684699999999999</v>
      </c>
      <c r="IR10">
        <v>7.70451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24.389299999999999</v>
      </c>
      <c r="IY10">
        <v>10.709899999999999</v>
      </c>
      <c r="IZ10">
        <v>1.42754</v>
      </c>
      <c r="JA10">
        <v>1.26711</v>
      </c>
      <c r="JB10">
        <v>0</v>
      </c>
      <c r="JC10">
        <v>4.3888900000000002E-2</v>
      </c>
      <c r="JD10">
        <v>0.60978500000000002</v>
      </c>
      <c r="JE10">
        <v>2.3486199999999999</v>
      </c>
      <c r="JF10">
        <v>11.3665</v>
      </c>
      <c r="JG10">
        <v>7.70451</v>
      </c>
      <c r="JH10">
        <v>0</v>
      </c>
      <c r="JI10">
        <v>0</v>
      </c>
      <c r="JJ10">
        <v>0</v>
      </c>
      <c r="JK10">
        <v>-3.2492200000000002</v>
      </c>
      <c r="JL10">
        <v>-1.7910600000000001</v>
      </c>
      <c r="JM10">
        <v>19.071100000000001</v>
      </c>
    </row>
    <row r="11" spans="1:273" x14ac:dyDescent="0.3">
      <c r="B11" s="62">
        <v>44855.404513888891</v>
      </c>
      <c r="C11" t="s">
        <v>120</v>
      </c>
      <c r="D11" t="s">
        <v>120</v>
      </c>
      <c r="E11" t="s">
        <v>213</v>
      </c>
      <c r="F11">
        <v>53627.8</v>
      </c>
      <c r="G11">
        <v>53627.8</v>
      </c>
      <c r="H11" t="s">
        <v>214</v>
      </c>
      <c r="I11" s="27">
        <v>4.1666666666666664E-2</v>
      </c>
      <c r="J11" t="s">
        <v>215</v>
      </c>
      <c r="K11">
        <v>-120.66</v>
      </c>
      <c r="L11" t="s">
        <v>216</v>
      </c>
      <c r="M11" t="s">
        <v>216</v>
      </c>
      <c r="N11" t="s">
        <v>217</v>
      </c>
      <c r="O11">
        <v>7.2868599999999999</v>
      </c>
      <c r="P11">
        <v>106507</v>
      </c>
      <c r="Q11">
        <v>20994.3</v>
      </c>
      <c r="R11">
        <v>0</v>
      </c>
      <c r="S11">
        <v>1165.93</v>
      </c>
      <c r="T11" s="26">
        <v>0</v>
      </c>
      <c r="U11">
        <v>57192.1</v>
      </c>
      <c r="V11" s="26">
        <v>185867</v>
      </c>
      <c r="W11" s="26">
        <v>229701</v>
      </c>
      <c r="X11" s="26">
        <v>0</v>
      </c>
      <c r="Y11">
        <v>0</v>
      </c>
      <c r="Z11">
        <v>0</v>
      </c>
      <c r="AA11" s="26">
        <v>0</v>
      </c>
      <c r="AB11">
        <v>0</v>
      </c>
      <c r="AC11">
        <v>415568</v>
      </c>
      <c r="AD11">
        <v>1049</v>
      </c>
      <c r="AE11">
        <v>0</v>
      </c>
      <c r="AF11">
        <v>0</v>
      </c>
      <c r="AG11">
        <v>0</v>
      </c>
      <c r="AH11">
        <v>0</v>
      </c>
      <c r="AI11">
        <v>701.09199999999998</v>
      </c>
      <c r="AJ11">
        <v>0</v>
      </c>
      <c r="AK11">
        <v>1750.09</v>
      </c>
      <c r="AL11">
        <v>0</v>
      </c>
      <c r="AM11">
        <v>0</v>
      </c>
      <c r="AN11">
        <v>0</v>
      </c>
      <c r="AO11">
        <v>0</v>
      </c>
      <c r="AP11">
        <v>1750.09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5.5450600000000003</v>
      </c>
      <c r="BE11">
        <v>61.985599999999998</v>
      </c>
      <c r="BF11">
        <v>10.768800000000001</v>
      </c>
      <c r="BG11">
        <v>0</v>
      </c>
      <c r="BH11">
        <v>0.65451800000000004</v>
      </c>
      <c r="BI11">
        <v>3.3296899999999998</v>
      </c>
      <c r="BJ11">
        <v>29.015799999999999</v>
      </c>
      <c r="BK11">
        <v>111.29900000000001</v>
      </c>
      <c r="BL11">
        <v>110.64100000000001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221.941</v>
      </c>
      <c r="BS11">
        <v>213.071</v>
      </c>
      <c r="BT11">
        <v>8.87026</v>
      </c>
      <c r="BU11">
        <v>0</v>
      </c>
      <c r="BV11">
        <v>0</v>
      </c>
      <c r="BX11">
        <v>0</v>
      </c>
      <c r="BY11">
        <v>0</v>
      </c>
      <c r="CA11">
        <v>0</v>
      </c>
      <c r="CB11" t="s">
        <v>216</v>
      </c>
      <c r="CC11" t="s">
        <v>216</v>
      </c>
      <c r="CD11" t="s">
        <v>218</v>
      </c>
      <c r="CE11">
        <v>7.5369400000000004</v>
      </c>
      <c r="CF11">
        <v>87528.7</v>
      </c>
      <c r="CG11">
        <v>27708.400000000001</v>
      </c>
      <c r="CH11" s="26">
        <v>0</v>
      </c>
      <c r="CI11" s="26">
        <v>63.947899999999997</v>
      </c>
      <c r="CJ11">
        <v>13771.7</v>
      </c>
      <c r="CK11">
        <v>57192.1</v>
      </c>
      <c r="CL11">
        <v>-93481.9</v>
      </c>
      <c r="CM11" s="26">
        <v>229701</v>
      </c>
      <c r="CN11">
        <v>0</v>
      </c>
      <c r="CO11">
        <v>0</v>
      </c>
      <c r="CP11">
        <v>0</v>
      </c>
      <c r="CQ11">
        <v>-283271</v>
      </c>
      <c r="CR11">
        <v>3516.37</v>
      </c>
      <c r="CS11">
        <v>136219</v>
      </c>
      <c r="CT11">
        <v>1103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1103</v>
      </c>
      <c r="DB11">
        <v>0</v>
      </c>
      <c r="DC11">
        <v>0</v>
      </c>
      <c r="DD11">
        <v>0</v>
      </c>
      <c r="DE11">
        <v>0</v>
      </c>
      <c r="DF11">
        <v>1103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5.8036799999999999</v>
      </c>
      <c r="DU11">
        <v>51.218899999999998</v>
      </c>
      <c r="DV11">
        <v>14.151999999999999</v>
      </c>
      <c r="DW11">
        <v>0</v>
      </c>
      <c r="DX11">
        <v>4.0264899999999999E-2</v>
      </c>
      <c r="DY11">
        <v>6.7051499999999997</v>
      </c>
      <c r="DZ11">
        <v>29.015799999999999</v>
      </c>
      <c r="EA11">
        <v>-9.35046</v>
      </c>
      <c r="EB11">
        <v>110.64100000000001</v>
      </c>
      <c r="EC11">
        <v>0</v>
      </c>
      <c r="ED11">
        <v>0</v>
      </c>
      <c r="EE11">
        <v>0</v>
      </c>
      <c r="EF11">
        <v>-107.82899999999999</v>
      </c>
      <c r="EG11">
        <v>-8.4571500000000004</v>
      </c>
      <c r="EH11">
        <v>101.291</v>
      </c>
      <c r="EI11">
        <v>95.491900000000001</v>
      </c>
      <c r="EJ11">
        <v>5.7990599999999999</v>
      </c>
      <c r="EK11">
        <v>0</v>
      </c>
      <c r="EL11">
        <v>0</v>
      </c>
      <c r="EN11">
        <v>0</v>
      </c>
      <c r="EO11">
        <v>1.75</v>
      </c>
      <c r="EP11" t="s">
        <v>219</v>
      </c>
      <c r="EQ11">
        <v>0</v>
      </c>
      <c r="ER11">
        <v>0</v>
      </c>
      <c r="ES11">
        <v>24.358799999999999</v>
      </c>
      <c r="ET11">
        <v>2.8229099999999998</v>
      </c>
      <c r="EU11">
        <v>0</v>
      </c>
      <c r="EV11">
        <v>1.21214E-10</v>
      </c>
      <c r="EW11">
        <v>0</v>
      </c>
      <c r="EX11">
        <v>9.3590699999999991</v>
      </c>
      <c r="EY11">
        <v>36.540799999999997</v>
      </c>
      <c r="EZ11">
        <v>29.569299999999998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66.110200000000006</v>
      </c>
      <c r="FG11">
        <v>1.4345700000000001E-14</v>
      </c>
      <c r="FH11">
        <v>21.4678</v>
      </c>
      <c r="FI11">
        <v>3.3751199999999999</v>
      </c>
      <c r="FJ11">
        <v>0</v>
      </c>
      <c r="FK11">
        <v>9.3471599999999999E-13</v>
      </c>
      <c r="FL11">
        <v>1.78016</v>
      </c>
      <c r="FM11">
        <v>9.3590699999999991</v>
      </c>
      <c r="FN11">
        <v>27.4968</v>
      </c>
      <c r="FO11">
        <v>29.569299999999998</v>
      </c>
      <c r="FP11">
        <v>0</v>
      </c>
      <c r="FQ11">
        <v>0</v>
      </c>
      <c r="FR11">
        <v>0</v>
      </c>
      <c r="FS11">
        <v>-5.5884200000000002</v>
      </c>
      <c r="FT11">
        <v>-2.8969499999999999</v>
      </c>
      <c r="FU11">
        <v>57.066099999999999</v>
      </c>
      <c r="FV11" t="s">
        <v>220</v>
      </c>
      <c r="FW11" t="s">
        <v>221</v>
      </c>
      <c r="FX11" t="s">
        <v>222</v>
      </c>
      <c r="FY11" t="s">
        <v>223</v>
      </c>
      <c r="FZ11" t="s">
        <v>224</v>
      </c>
      <c r="GA11" t="s">
        <v>225</v>
      </c>
      <c r="GB11" t="s">
        <v>226</v>
      </c>
      <c r="GC11" t="s">
        <v>227</v>
      </c>
      <c r="GF11">
        <v>2.1724600000000002E-3</v>
      </c>
      <c r="GG11">
        <v>9.1231399999999994</v>
      </c>
      <c r="GH11">
        <v>2.6797599999999999</v>
      </c>
      <c r="GI11">
        <v>0</v>
      </c>
      <c r="GJ11">
        <v>0.31462499999999999</v>
      </c>
      <c r="GK11">
        <v>0</v>
      </c>
      <c r="GL11">
        <v>7.6951999999999998</v>
      </c>
      <c r="GM11">
        <v>19.809999999999999</v>
      </c>
      <c r="GN11">
        <v>25.452100000000002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45.26</v>
      </c>
      <c r="GU11">
        <v>5.8788999999999998</v>
      </c>
      <c r="GV11">
        <v>0</v>
      </c>
      <c r="GW11">
        <v>0</v>
      </c>
      <c r="GX11">
        <v>0</v>
      </c>
      <c r="GY11">
        <v>0</v>
      </c>
      <c r="GZ11">
        <v>3.9291200000000002</v>
      </c>
      <c r="HA11">
        <v>0</v>
      </c>
      <c r="HB11">
        <v>9.81</v>
      </c>
      <c r="HC11">
        <v>0</v>
      </c>
      <c r="HD11">
        <v>0</v>
      </c>
      <c r="HE11">
        <v>0</v>
      </c>
      <c r="HF11">
        <v>0</v>
      </c>
      <c r="HG11">
        <v>9.81</v>
      </c>
      <c r="HH11">
        <v>2.2231799999999999E-3</v>
      </c>
      <c r="HI11">
        <v>8.2536799999999992</v>
      </c>
      <c r="HJ11">
        <v>3.1577600000000001</v>
      </c>
      <c r="HK11">
        <v>0</v>
      </c>
      <c r="HL11">
        <v>1.9146400000000001E-2</v>
      </c>
      <c r="HM11">
        <v>1.7260500000000001</v>
      </c>
      <c r="HN11">
        <v>7.6951999999999998</v>
      </c>
      <c r="HO11">
        <v>-1.03</v>
      </c>
      <c r="HP11">
        <v>25.452100000000002</v>
      </c>
      <c r="HQ11">
        <v>0</v>
      </c>
      <c r="HR11">
        <v>0</v>
      </c>
      <c r="HS11">
        <v>0</v>
      </c>
      <c r="HT11">
        <v>-14.3477</v>
      </c>
      <c r="HU11">
        <v>-7.5370100000000004</v>
      </c>
      <c r="HV11">
        <v>24.42</v>
      </c>
      <c r="HW11">
        <v>6.1815199999999999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6.18</v>
      </c>
      <c r="IE11">
        <v>0</v>
      </c>
      <c r="IF11">
        <v>0</v>
      </c>
      <c r="IG11">
        <v>0</v>
      </c>
      <c r="IH11">
        <v>0</v>
      </c>
      <c r="II11">
        <v>6.18</v>
      </c>
      <c r="IJ11">
        <v>1.7967900000000001</v>
      </c>
      <c r="IK11">
        <v>2.76159</v>
      </c>
      <c r="IL11">
        <v>0.81117899999999998</v>
      </c>
      <c r="IM11">
        <v>0</v>
      </c>
      <c r="IN11">
        <v>9.5239099999999993E-2</v>
      </c>
      <c r="IO11">
        <v>1.2004300000000001</v>
      </c>
      <c r="IP11">
        <v>2.3293900000000001</v>
      </c>
      <c r="IQ11">
        <v>8.9946199999999994</v>
      </c>
      <c r="IR11">
        <v>7.70451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16.699100000000001</v>
      </c>
      <c r="IY11">
        <v>1.8892599999999999</v>
      </c>
      <c r="IZ11">
        <v>2.4984099999999998</v>
      </c>
      <c r="JA11">
        <v>0.955874</v>
      </c>
      <c r="JB11">
        <v>0</v>
      </c>
      <c r="JC11">
        <v>5.7957599999999996E-3</v>
      </c>
      <c r="JD11">
        <v>0.52248700000000003</v>
      </c>
      <c r="JE11">
        <v>2.3293900000000001</v>
      </c>
      <c r="JF11">
        <v>1.5766100000000001</v>
      </c>
      <c r="JG11">
        <v>7.70451</v>
      </c>
      <c r="JH11">
        <v>0</v>
      </c>
      <c r="JI11">
        <v>0</v>
      </c>
      <c r="JJ11">
        <v>0</v>
      </c>
      <c r="JK11">
        <v>-4.3431100000000002</v>
      </c>
      <c r="JL11">
        <v>-2.2814999999999999</v>
      </c>
      <c r="JM11">
        <v>9.2811199999999996</v>
      </c>
    </row>
    <row r="12" spans="1:273" x14ac:dyDescent="0.3">
      <c r="B12" s="62">
        <v>44855.405300925922</v>
      </c>
      <c r="C12" t="s">
        <v>121</v>
      </c>
      <c r="D12" t="s">
        <v>121</v>
      </c>
      <c r="E12" t="s">
        <v>213</v>
      </c>
      <c r="F12">
        <v>53627.8</v>
      </c>
      <c r="G12">
        <v>53627.8</v>
      </c>
      <c r="H12" t="s">
        <v>214</v>
      </c>
      <c r="I12" s="27">
        <v>4.0972222222222222E-2</v>
      </c>
      <c r="J12" t="s">
        <v>215</v>
      </c>
      <c r="K12">
        <v>-120.2</v>
      </c>
      <c r="L12" t="s">
        <v>216</v>
      </c>
      <c r="M12" t="s">
        <v>216</v>
      </c>
      <c r="N12" t="s">
        <v>217</v>
      </c>
      <c r="O12">
        <v>6.6282800000000002</v>
      </c>
      <c r="P12">
        <v>106842</v>
      </c>
      <c r="Q12">
        <v>21134.2</v>
      </c>
      <c r="R12">
        <v>0</v>
      </c>
      <c r="S12">
        <v>1109.26</v>
      </c>
      <c r="T12" s="26">
        <v>0</v>
      </c>
      <c r="U12">
        <v>57236.4</v>
      </c>
      <c r="V12" s="26">
        <v>186328</v>
      </c>
      <c r="W12" s="26">
        <v>229701</v>
      </c>
      <c r="X12" s="26">
        <v>0</v>
      </c>
      <c r="Y12">
        <v>0</v>
      </c>
      <c r="Z12">
        <v>0</v>
      </c>
      <c r="AA12" s="26">
        <v>0</v>
      </c>
      <c r="AB12">
        <v>0</v>
      </c>
      <c r="AC12">
        <v>416029</v>
      </c>
      <c r="AD12">
        <v>954.245</v>
      </c>
      <c r="AE12">
        <v>0</v>
      </c>
      <c r="AF12">
        <v>0</v>
      </c>
      <c r="AG12">
        <v>0</v>
      </c>
      <c r="AH12">
        <v>0</v>
      </c>
      <c r="AI12">
        <v>701.09199999999998</v>
      </c>
      <c r="AJ12">
        <v>0</v>
      </c>
      <c r="AK12">
        <v>1655.34</v>
      </c>
      <c r="AL12">
        <v>0</v>
      </c>
      <c r="AM12">
        <v>0</v>
      </c>
      <c r="AN12">
        <v>0</v>
      </c>
      <c r="AO12">
        <v>0</v>
      </c>
      <c r="AP12">
        <v>1655.34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5.0459500000000004</v>
      </c>
      <c r="BE12">
        <v>61.999200000000002</v>
      </c>
      <c r="BF12">
        <v>10.801</v>
      </c>
      <c r="BG12">
        <v>0</v>
      </c>
      <c r="BH12">
        <v>0.62708399999999997</v>
      </c>
      <c r="BI12">
        <v>3.3296899999999998</v>
      </c>
      <c r="BJ12">
        <v>29.0351</v>
      </c>
      <c r="BK12">
        <v>110.83799999999999</v>
      </c>
      <c r="BL12">
        <v>110.64100000000001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221.47900000000001</v>
      </c>
      <c r="BS12">
        <v>213.108</v>
      </c>
      <c r="BT12">
        <v>8.3715499999999992</v>
      </c>
      <c r="BU12">
        <v>0</v>
      </c>
      <c r="BV12">
        <v>0</v>
      </c>
      <c r="BX12">
        <v>0</v>
      </c>
      <c r="BY12">
        <v>0</v>
      </c>
      <c r="CA12">
        <v>0</v>
      </c>
      <c r="CB12" t="s">
        <v>216</v>
      </c>
      <c r="CC12" t="s">
        <v>216</v>
      </c>
      <c r="CD12" t="s">
        <v>218</v>
      </c>
      <c r="CE12">
        <v>7.5369400000000004</v>
      </c>
      <c r="CF12">
        <v>87528.7</v>
      </c>
      <c r="CG12">
        <v>27708.400000000001</v>
      </c>
      <c r="CH12" s="26">
        <v>0</v>
      </c>
      <c r="CI12" s="26">
        <v>63.947899999999997</v>
      </c>
      <c r="CJ12">
        <v>13771.7</v>
      </c>
      <c r="CK12">
        <v>57192.1</v>
      </c>
      <c r="CL12">
        <v>-93481.9</v>
      </c>
      <c r="CM12" s="26">
        <v>229701</v>
      </c>
      <c r="CN12">
        <v>0</v>
      </c>
      <c r="CO12">
        <v>0</v>
      </c>
      <c r="CP12">
        <v>0</v>
      </c>
      <c r="CQ12">
        <v>-283271</v>
      </c>
      <c r="CR12">
        <v>3516.37</v>
      </c>
      <c r="CS12">
        <v>136219</v>
      </c>
      <c r="CT12">
        <v>1103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1103</v>
      </c>
      <c r="DB12">
        <v>0</v>
      </c>
      <c r="DC12">
        <v>0</v>
      </c>
      <c r="DD12">
        <v>0</v>
      </c>
      <c r="DE12">
        <v>0</v>
      </c>
      <c r="DF12">
        <v>1103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5.8036799999999999</v>
      </c>
      <c r="DU12">
        <v>51.218899999999998</v>
      </c>
      <c r="DV12">
        <v>14.151999999999999</v>
      </c>
      <c r="DW12">
        <v>0</v>
      </c>
      <c r="DX12">
        <v>4.0264899999999999E-2</v>
      </c>
      <c r="DY12">
        <v>6.7051499999999997</v>
      </c>
      <c r="DZ12">
        <v>29.015799999999999</v>
      </c>
      <c r="EA12">
        <v>-9.35046</v>
      </c>
      <c r="EB12">
        <v>110.64100000000001</v>
      </c>
      <c r="EC12">
        <v>0</v>
      </c>
      <c r="ED12">
        <v>0</v>
      </c>
      <c r="EE12">
        <v>0</v>
      </c>
      <c r="EF12">
        <v>-107.82899999999999</v>
      </c>
      <c r="EG12">
        <v>-8.4571500000000004</v>
      </c>
      <c r="EH12">
        <v>101.291</v>
      </c>
      <c r="EI12">
        <v>95.491900000000001</v>
      </c>
      <c r="EJ12">
        <v>5.7990599999999999</v>
      </c>
      <c r="EK12">
        <v>0</v>
      </c>
      <c r="EL12">
        <v>0</v>
      </c>
      <c r="EN12">
        <v>0</v>
      </c>
      <c r="EO12">
        <v>1.75</v>
      </c>
      <c r="EP12" t="s">
        <v>219</v>
      </c>
      <c r="EQ12">
        <v>0</v>
      </c>
      <c r="ER12">
        <v>0</v>
      </c>
      <c r="ES12">
        <v>24.248799999999999</v>
      </c>
      <c r="ET12">
        <v>2.8141400000000001</v>
      </c>
      <c r="EU12">
        <v>0</v>
      </c>
      <c r="EV12">
        <v>0</v>
      </c>
      <c r="EW12">
        <v>0</v>
      </c>
      <c r="EX12">
        <v>9.3630200000000006</v>
      </c>
      <c r="EY12">
        <v>36.426000000000002</v>
      </c>
      <c r="EZ12">
        <v>29.569299999999998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65.9953</v>
      </c>
      <c r="FG12">
        <v>1.4345700000000001E-14</v>
      </c>
      <c r="FH12">
        <v>21.4678</v>
      </c>
      <c r="FI12">
        <v>3.3751199999999999</v>
      </c>
      <c r="FJ12">
        <v>0</v>
      </c>
      <c r="FK12">
        <v>9.3471599999999999E-13</v>
      </c>
      <c r="FL12">
        <v>1.78016</v>
      </c>
      <c r="FM12">
        <v>9.3590699999999991</v>
      </c>
      <c r="FN12">
        <v>27.4968</v>
      </c>
      <c r="FO12">
        <v>29.569299999999998</v>
      </c>
      <c r="FP12">
        <v>0</v>
      </c>
      <c r="FQ12">
        <v>0</v>
      </c>
      <c r="FR12">
        <v>0</v>
      </c>
      <c r="FS12">
        <v>-5.5884200000000002</v>
      </c>
      <c r="FT12">
        <v>-2.8969499999999999</v>
      </c>
      <c r="FU12">
        <v>57.066099999999999</v>
      </c>
      <c r="FV12" t="s">
        <v>220</v>
      </c>
      <c r="FW12" t="s">
        <v>221</v>
      </c>
      <c r="FX12" t="s">
        <v>222</v>
      </c>
      <c r="FY12" t="s">
        <v>223</v>
      </c>
      <c r="FZ12" t="s">
        <v>224</v>
      </c>
      <c r="GA12" t="s">
        <v>225</v>
      </c>
      <c r="GB12" t="s">
        <v>226</v>
      </c>
      <c r="GC12" t="s">
        <v>227</v>
      </c>
      <c r="GF12">
        <v>1.9800500000000001E-3</v>
      </c>
      <c r="GG12">
        <v>9.1741499999999991</v>
      </c>
      <c r="GH12">
        <v>2.69286</v>
      </c>
      <c r="GI12">
        <v>0</v>
      </c>
      <c r="GJ12">
        <v>0.30171700000000001</v>
      </c>
      <c r="GK12">
        <v>0</v>
      </c>
      <c r="GL12">
        <v>7.6983499999999996</v>
      </c>
      <c r="GM12">
        <v>19.86</v>
      </c>
      <c r="GN12">
        <v>25.452100000000002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45.31</v>
      </c>
      <c r="GU12">
        <v>5.3478599999999998</v>
      </c>
      <c r="GV12">
        <v>0</v>
      </c>
      <c r="GW12">
        <v>0</v>
      </c>
      <c r="GX12">
        <v>0</v>
      </c>
      <c r="GY12">
        <v>0</v>
      </c>
      <c r="GZ12">
        <v>3.9291200000000002</v>
      </c>
      <c r="HA12">
        <v>0</v>
      </c>
      <c r="HB12">
        <v>9.2799999999999994</v>
      </c>
      <c r="HC12">
        <v>0</v>
      </c>
      <c r="HD12">
        <v>0</v>
      </c>
      <c r="HE12">
        <v>0</v>
      </c>
      <c r="HF12">
        <v>0</v>
      </c>
      <c r="HG12">
        <v>9.2799999999999994</v>
      </c>
      <c r="HH12">
        <v>2.2231799999999999E-3</v>
      </c>
      <c r="HI12">
        <v>8.2536799999999992</v>
      </c>
      <c r="HJ12">
        <v>3.1577600000000001</v>
      </c>
      <c r="HK12">
        <v>0</v>
      </c>
      <c r="HL12">
        <v>1.9146400000000001E-2</v>
      </c>
      <c r="HM12">
        <v>1.7260500000000001</v>
      </c>
      <c r="HN12">
        <v>7.6951999999999998</v>
      </c>
      <c r="HO12">
        <v>-1.03</v>
      </c>
      <c r="HP12">
        <v>25.452100000000002</v>
      </c>
      <c r="HQ12">
        <v>0</v>
      </c>
      <c r="HR12">
        <v>0</v>
      </c>
      <c r="HS12">
        <v>0</v>
      </c>
      <c r="HT12">
        <v>-14.3477</v>
      </c>
      <c r="HU12">
        <v>-7.5370100000000004</v>
      </c>
      <c r="HV12">
        <v>24.42</v>
      </c>
      <c r="HW12">
        <v>6.1815199999999999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6.18</v>
      </c>
      <c r="IE12">
        <v>0</v>
      </c>
      <c r="IF12">
        <v>0</v>
      </c>
      <c r="IG12">
        <v>0</v>
      </c>
      <c r="IH12">
        <v>0</v>
      </c>
      <c r="II12">
        <v>6.18</v>
      </c>
      <c r="IJ12">
        <v>1.63449</v>
      </c>
      <c r="IK12">
        <v>2.7770299999999999</v>
      </c>
      <c r="IL12">
        <v>0.81514399999999998</v>
      </c>
      <c r="IM12">
        <v>0</v>
      </c>
      <c r="IN12">
        <v>9.1331700000000002E-2</v>
      </c>
      <c r="IO12">
        <v>1.2004300000000001</v>
      </c>
      <c r="IP12">
        <v>2.3303400000000001</v>
      </c>
      <c r="IQ12">
        <v>8.84877</v>
      </c>
      <c r="IR12">
        <v>7.70451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16.5533</v>
      </c>
      <c r="IY12">
        <v>1.8892599999999999</v>
      </c>
      <c r="IZ12">
        <v>2.4984099999999998</v>
      </c>
      <c r="JA12">
        <v>0.955874</v>
      </c>
      <c r="JB12">
        <v>0</v>
      </c>
      <c r="JC12">
        <v>5.7957599999999996E-3</v>
      </c>
      <c r="JD12">
        <v>0.52248700000000003</v>
      </c>
      <c r="JE12">
        <v>2.3293900000000001</v>
      </c>
      <c r="JF12">
        <v>1.5766100000000001</v>
      </c>
      <c r="JG12">
        <v>7.70451</v>
      </c>
      <c r="JH12">
        <v>0</v>
      </c>
      <c r="JI12">
        <v>0</v>
      </c>
      <c r="JJ12">
        <v>0</v>
      </c>
      <c r="JK12">
        <v>-4.3431100000000002</v>
      </c>
      <c r="JL12">
        <v>-2.2814999999999999</v>
      </c>
      <c r="JM12">
        <v>9.2811199999999996</v>
      </c>
    </row>
    <row r="13" spans="1:273" x14ac:dyDescent="0.3">
      <c r="B13" s="62">
        <v>44855.406076388892</v>
      </c>
      <c r="C13" t="s">
        <v>122</v>
      </c>
      <c r="D13" t="s">
        <v>122</v>
      </c>
      <c r="E13" t="s">
        <v>213</v>
      </c>
      <c r="F13">
        <v>53627.8</v>
      </c>
      <c r="G13">
        <v>53627.8</v>
      </c>
      <c r="H13" t="s">
        <v>214</v>
      </c>
      <c r="I13" s="27">
        <v>4.027777777777778E-2</v>
      </c>
      <c r="J13" t="s">
        <v>215</v>
      </c>
      <c r="K13">
        <v>-117.28</v>
      </c>
      <c r="L13" t="s">
        <v>216</v>
      </c>
      <c r="M13" t="s">
        <v>216</v>
      </c>
      <c r="N13" t="s">
        <v>217</v>
      </c>
      <c r="O13">
        <v>7.9213699999999996</v>
      </c>
      <c r="P13">
        <v>99711.8</v>
      </c>
      <c r="Q13">
        <v>19867.3</v>
      </c>
      <c r="R13">
        <v>0</v>
      </c>
      <c r="S13">
        <v>1243.27</v>
      </c>
      <c r="T13" s="26">
        <v>0</v>
      </c>
      <c r="U13">
        <v>57192.1</v>
      </c>
      <c r="V13" s="26">
        <v>178022</v>
      </c>
      <c r="W13" s="26">
        <v>229701</v>
      </c>
      <c r="X13" s="26">
        <v>0</v>
      </c>
      <c r="Y13">
        <v>0</v>
      </c>
      <c r="Z13">
        <v>0</v>
      </c>
      <c r="AA13" s="26">
        <v>0</v>
      </c>
      <c r="AB13">
        <v>0</v>
      </c>
      <c r="AC13">
        <v>407724</v>
      </c>
      <c r="AD13">
        <v>1140.3</v>
      </c>
      <c r="AE13">
        <v>0</v>
      </c>
      <c r="AF13">
        <v>0</v>
      </c>
      <c r="AG13">
        <v>0</v>
      </c>
      <c r="AH13">
        <v>0</v>
      </c>
      <c r="AI13">
        <v>701.09100000000001</v>
      </c>
      <c r="AJ13">
        <v>0</v>
      </c>
      <c r="AK13">
        <v>1841.39</v>
      </c>
      <c r="AL13">
        <v>0</v>
      </c>
      <c r="AM13">
        <v>0</v>
      </c>
      <c r="AN13">
        <v>0</v>
      </c>
      <c r="AO13">
        <v>0</v>
      </c>
      <c r="AP13">
        <v>1841.39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6.0196100000000001</v>
      </c>
      <c r="BE13">
        <v>58.563800000000001</v>
      </c>
      <c r="BF13">
        <v>10.311</v>
      </c>
      <c r="BG13">
        <v>0</v>
      </c>
      <c r="BH13">
        <v>0.69167500000000004</v>
      </c>
      <c r="BI13">
        <v>3.3296899999999998</v>
      </c>
      <c r="BJ13">
        <v>29.015799999999999</v>
      </c>
      <c r="BK13">
        <v>107.932</v>
      </c>
      <c r="BL13">
        <v>110.64100000000001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218.57300000000001</v>
      </c>
      <c r="BS13">
        <v>209.22900000000001</v>
      </c>
      <c r="BT13">
        <v>9.3444599999999998</v>
      </c>
      <c r="BU13">
        <v>0</v>
      </c>
      <c r="BV13">
        <v>0</v>
      </c>
      <c r="BX13">
        <v>0</v>
      </c>
      <c r="BY13">
        <v>0</v>
      </c>
      <c r="CA13">
        <v>0</v>
      </c>
      <c r="CB13" t="s">
        <v>216</v>
      </c>
      <c r="CC13" t="s">
        <v>216</v>
      </c>
      <c r="CD13" t="s">
        <v>218</v>
      </c>
      <c r="CE13">
        <v>7.5369400000000004</v>
      </c>
      <c r="CF13">
        <v>87528.7</v>
      </c>
      <c r="CG13">
        <v>27708.400000000001</v>
      </c>
      <c r="CH13" s="26">
        <v>0</v>
      </c>
      <c r="CI13" s="26">
        <v>63.947899999999997</v>
      </c>
      <c r="CJ13">
        <v>13771.7</v>
      </c>
      <c r="CK13">
        <v>57192.1</v>
      </c>
      <c r="CL13">
        <v>-93481.9</v>
      </c>
      <c r="CM13" s="26">
        <v>229701</v>
      </c>
      <c r="CN13">
        <v>0</v>
      </c>
      <c r="CO13">
        <v>0</v>
      </c>
      <c r="CP13">
        <v>0</v>
      </c>
      <c r="CQ13">
        <v>-283271</v>
      </c>
      <c r="CR13">
        <v>3516.37</v>
      </c>
      <c r="CS13">
        <v>136219</v>
      </c>
      <c r="CT13">
        <v>1103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1103</v>
      </c>
      <c r="DB13">
        <v>0</v>
      </c>
      <c r="DC13">
        <v>0</v>
      </c>
      <c r="DD13">
        <v>0</v>
      </c>
      <c r="DE13">
        <v>0</v>
      </c>
      <c r="DF13">
        <v>1103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5.8036799999999999</v>
      </c>
      <c r="DU13">
        <v>51.218899999999998</v>
      </c>
      <c r="DV13">
        <v>14.151999999999999</v>
      </c>
      <c r="DW13">
        <v>0</v>
      </c>
      <c r="DX13">
        <v>4.0264899999999999E-2</v>
      </c>
      <c r="DY13">
        <v>6.7051499999999997</v>
      </c>
      <c r="DZ13">
        <v>29.015799999999999</v>
      </c>
      <c r="EA13">
        <v>-9.35046</v>
      </c>
      <c r="EB13">
        <v>110.64100000000001</v>
      </c>
      <c r="EC13">
        <v>0</v>
      </c>
      <c r="ED13">
        <v>0</v>
      </c>
      <c r="EE13">
        <v>0</v>
      </c>
      <c r="EF13">
        <v>-107.82899999999999</v>
      </c>
      <c r="EG13">
        <v>-8.4571500000000004</v>
      </c>
      <c r="EH13">
        <v>101.291</v>
      </c>
      <c r="EI13">
        <v>95.491900000000001</v>
      </c>
      <c r="EJ13">
        <v>5.7990599999999999</v>
      </c>
      <c r="EK13">
        <v>0</v>
      </c>
      <c r="EL13">
        <v>0</v>
      </c>
      <c r="EN13">
        <v>0</v>
      </c>
      <c r="EO13">
        <v>1.75</v>
      </c>
      <c r="EP13" t="s">
        <v>219</v>
      </c>
      <c r="EQ13">
        <v>0</v>
      </c>
      <c r="ER13">
        <v>0</v>
      </c>
      <c r="ES13">
        <v>22.773800000000001</v>
      </c>
      <c r="ET13">
        <v>2.7208600000000001</v>
      </c>
      <c r="EU13">
        <v>0</v>
      </c>
      <c r="EV13">
        <v>0</v>
      </c>
      <c r="EW13">
        <v>0</v>
      </c>
      <c r="EX13">
        <v>9.3590699999999991</v>
      </c>
      <c r="EY13">
        <v>34.853700000000003</v>
      </c>
      <c r="EZ13">
        <v>29.569299999999998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64.423100000000005</v>
      </c>
      <c r="FG13">
        <v>1.4345700000000001E-14</v>
      </c>
      <c r="FH13">
        <v>21.4678</v>
      </c>
      <c r="FI13">
        <v>3.3751199999999999</v>
      </c>
      <c r="FJ13">
        <v>0</v>
      </c>
      <c r="FK13">
        <v>9.3471599999999999E-13</v>
      </c>
      <c r="FL13">
        <v>1.78016</v>
      </c>
      <c r="FM13">
        <v>9.3590699999999991</v>
      </c>
      <c r="FN13">
        <v>27.4968</v>
      </c>
      <c r="FO13">
        <v>29.569299999999998</v>
      </c>
      <c r="FP13">
        <v>0</v>
      </c>
      <c r="FQ13">
        <v>0</v>
      </c>
      <c r="FR13">
        <v>0</v>
      </c>
      <c r="FS13">
        <v>-5.5884200000000002</v>
      </c>
      <c r="FT13">
        <v>-2.8969499999999999</v>
      </c>
      <c r="FU13">
        <v>57.066099999999999</v>
      </c>
      <c r="FV13" t="s">
        <v>220</v>
      </c>
      <c r="FW13" t="s">
        <v>221</v>
      </c>
      <c r="FX13" t="s">
        <v>222</v>
      </c>
      <c r="FY13" t="s">
        <v>223</v>
      </c>
      <c r="FZ13" t="s">
        <v>224</v>
      </c>
      <c r="GA13" t="s">
        <v>225</v>
      </c>
      <c r="GB13" t="s">
        <v>226</v>
      </c>
      <c r="GC13" t="s">
        <v>227</v>
      </c>
      <c r="GF13">
        <v>2.34658E-3</v>
      </c>
      <c r="GG13">
        <v>8.6572499999999994</v>
      </c>
      <c r="GH13">
        <v>2.6410800000000001</v>
      </c>
      <c r="GI13">
        <v>0</v>
      </c>
      <c r="GJ13">
        <v>0.33210499999999998</v>
      </c>
      <c r="GK13">
        <v>0</v>
      </c>
      <c r="GL13">
        <v>7.6951999999999998</v>
      </c>
      <c r="GM13">
        <v>19.329999999999998</v>
      </c>
      <c r="GN13">
        <v>25.452100000000002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44.78</v>
      </c>
      <c r="GU13">
        <v>6.3905599999999998</v>
      </c>
      <c r="GV13">
        <v>0</v>
      </c>
      <c r="GW13">
        <v>0</v>
      </c>
      <c r="GX13">
        <v>0</v>
      </c>
      <c r="GY13">
        <v>0</v>
      </c>
      <c r="GZ13">
        <v>3.9291200000000002</v>
      </c>
      <c r="HA13">
        <v>0</v>
      </c>
      <c r="HB13">
        <v>10.32</v>
      </c>
      <c r="HC13">
        <v>0</v>
      </c>
      <c r="HD13">
        <v>0</v>
      </c>
      <c r="HE13">
        <v>0</v>
      </c>
      <c r="HF13">
        <v>0</v>
      </c>
      <c r="HG13">
        <v>10.32</v>
      </c>
      <c r="HH13">
        <v>2.2231799999999999E-3</v>
      </c>
      <c r="HI13">
        <v>8.2536799999999992</v>
      </c>
      <c r="HJ13">
        <v>3.1577600000000001</v>
      </c>
      <c r="HK13">
        <v>0</v>
      </c>
      <c r="HL13">
        <v>1.9146400000000001E-2</v>
      </c>
      <c r="HM13">
        <v>1.7260500000000001</v>
      </c>
      <c r="HN13">
        <v>7.6951999999999998</v>
      </c>
      <c r="HO13">
        <v>-1.03</v>
      </c>
      <c r="HP13">
        <v>25.452100000000002</v>
      </c>
      <c r="HQ13">
        <v>0</v>
      </c>
      <c r="HR13">
        <v>0</v>
      </c>
      <c r="HS13">
        <v>0</v>
      </c>
      <c r="HT13">
        <v>-14.3477</v>
      </c>
      <c r="HU13">
        <v>-7.5370100000000004</v>
      </c>
      <c r="HV13">
        <v>24.42</v>
      </c>
      <c r="HW13">
        <v>6.1815199999999999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6.18</v>
      </c>
      <c r="IE13">
        <v>0</v>
      </c>
      <c r="IF13">
        <v>0</v>
      </c>
      <c r="IG13">
        <v>0</v>
      </c>
      <c r="IH13">
        <v>0</v>
      </c>
      <c r="II13">
        <v>6.18</v>
      </c>
      <c r="IJ13">
        <v>1.9531700000000001</v>
      </c>
      <c r="IK13">
        <v>2.6205699999999998</v>
      </c>
      <c r="IL13">
        <v>0.79947299999999999</v>
      </c>
      <c r="IM13">
        <v>0</v>
      </c>
      <c r="IN13">
        <v>0.100531</v>
      </c>
      <c r="IO13">
        <v>1.2004300000000001</v>
      </c>
      <c r="IP13">
        <v>2.3293900000000001</v>
      </c>
      <c r="IQ13">
        <v>9.0035600000000002</v>
      </c>
      <c r="IR13">
        <v>7.70451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16.708100000000002</v>
      </c>
      <c r="IY13">
        <v>1.8892599999999999</v>
      </c>
      <c r="IZ13">
        <v>2.4984099999999998</v>
      </c>
      <c r="JA13">
        <v>0.955874</v>
      </c>
      <c r="JB13">
        <v>0</v>
      </c>
      <c r="JC13">
        <v>5.7957599999999996E-3</v>
      </c>
      <c r="JD13">
        <v>0.52248700000000003</v>
      </c>
      <c r="JE13">
        <v>2.3293900000000001</v>
      </c>
      <c r="JF13">
        <v>1.5766100000000001</v>
      </c>
      <c r="JG13">
        <v>7.70451</v>
      </c>
      <c r="JH13">
        <v>0</v>
      </c>
      <c r="JI13">
        <v>0</v>
      </c>
      <c r="JJ13">
        <v>0</v>
      </c>
      <c r="JK13">
        <v>-4.3431100000000002</v>
      </c>
      <c r="JL13">
        <v>-2.2814999999999999</v>
      </c>
      <c r="JM13">
        <v>9.2811199999999996</v>
      </c>
    </row>
    <row r="14" spans="1:273" x14ac:dyDescent="0.3">
      <c r="B14" s="62">
        <v>44855.406840277778</v>
      </c>
      <c r="C14" t="s">
        <v>123</v>
      </c>
      <c r="D14" t="s">
        <v>123</v>
      </c>
      <c r="E14" t="s">
        <v>213</v>
      </c>
      <c r="F14">
        <v>53627.8</v>
      </c>
      <c r="G14">
        <v>53627.8</v>
      </c>
      <c r="H14" t="s">
        <v>214</v>
      </c>
      <c r="I14" s="27">
        <v>4.027777777777778E-2</v>
      </c>
      <c r="J14" t="s">
        <v>215</v>
      </c>
      <c r="K14">
        <v>-117.09</v>
      </c>
      <c r="L14" t="s">
        <v>216</v>
      </c>
      <c r="M14" t="s">
        <v>216</v>
      </c>
      <c r="N14" t="s">
        <v>217</v>
      </c>
      <c r="O14">
        <v>7.0384099999999998</v>
      </c>
      <c r="P14">
        <v>100867</v>
      </c>
      <c r="Q14">
        <v>20052</v>
      </c>
      <c r="R14">
        <v>0</v>
      </c>
      <c r="S14">
        <v>1159.1199999999999</v>
      </c>
      <c r="T14" s="26">
        <v>0</v>
      </c>
      <c r="U14">
        <v>57236.4</v>
      </c>
      <c r="V14" s="26">
        <v>179321</v>
      </c>
      <c r="W14" s="26">
        <v>229701</v>
      </c>
      <c r="X14" s="26">
        <v>0</v>
      </c>
      <c r="Y14">
        <v>0</v>
      </c>
      <c r="Z14">
        <v>0</v>
      </c>
      <c r="AA14" s="26">
        <v>0</v>
      </c>
      <c r="AB14">
        <v>0</v>
      </c>
      <c r="AC14">
        <v>409023</v>
      </c>
      <c r="AD14">
        <v>1013.27</v>
      </c>
      <c r="AE14">
        <v>0</v>
      </c>
      <c r="AF14">
        <v>0</v>
      </c>
      <c r="AG14">
        <v>0</v>
      </c>
      <c r="AH14">
        <v>0</v>
      </c>
      <c r="AI14">
        <v>701.09100000000001</v>
      </c>
      <c r="AJ14">
        <v>0</v>
      </c>
      <c r="AK14">
        <v>1714.36</v>
      </c>
      <c r="AL14">
        <v>0</v>
      </c>
      <c r="AM14">
        <v>0</v>
      </c>
      <c r="AN14">
        <v>0</v>
      </c>
      <c r="AO14">
        <v>0</v>
      </c>
      <c r="AP14">
        <v>1714.36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5.3544700000000001</v>
      </c>
      <c r="BE14">
        <v>59.0137</v>
      </c>
      <c r="BF14">
        <v>10.360799999999999</v>
      </c>
      <c r="BG14">
        <v>0</v>
      </c>
      <c r="BH14">
        <v>0.650335</v>
      </c>
      <c r="BI14">
        <v>3.3296899999999998</v>
      </c>
      <c r="BJ14">
        <v>29.0351</v>
      </c>
      <c r="BK14">
        <v>107.744</v>
      </c>
      <c r="BL14">
        <v>110.64100000000001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218.386</v>
      </c>
      <c r="BS14">
        <v>209.70599999999999</v>
      </c>
      <c r="BT14">
        <v>8.6798300000000008</v>
      </c>
      <c r="BU14">
        <v>0</v>
      </c>
      <c r="BV14">
        <v>0</v>
      </c>
      <c r="BX14">
        <v>0</v>
      </c>
      <c r="BY14">
        <v>0</v>
      </c>
      <c r="CA14">
        <v>0</v>
      </c>
      <c r="CB14" t="s">
        <v>216</v>
      </c>
      <c r="CC14" t="s">
        <v>216</v>
      </c>
      <c r="CD14" t="s">
        <v>218</v>
      </c>
      <c r="CE14">
        <v>7.5369400000000004</v>
      </c>
      <c r="CF14">
        <v>87528.7</v>
      </c>
      <c r="CG14">
        <v>27708.400000000001</v>
      </c>
      <c r="CH14" s="26">
        <v>0</v>
      </c>
      <c r="CI14" s="26">
        <v>63.947899999999997</v>
      </c>
      <c r="CJ14">
        <v>13771.7</v>
      </c>
      <c r="CK14">
        <v>57192.1</v>
      </c>
      <c r="CL14">
        <v>-93481.9</v>
      </c>
      <c r="CM14" s="26">
        <v>229701</v>
      </c>
      <c r="CN14">
        <v>0</v>
      </c>
      <c r="CO14">
        <v>0</v>
      </c>
      <c r="CP14">
        <v>0</v>
      </c>
      <c r="CQ14">
        <v>-283271</v>
      </c>
      <c r="CR14">
        <v>3516.37</v>
      </c>
      <c r="CS14">
        <v>136219</v>
      </c>
      <c r="CT14">
        <v>1103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1103</v>
      </c>
      <c r="DB14">
        <v>0</v>
      </c>
      <c r="DC14">
        <v>0</v>
      </c>
      <c r="DD14">
        <v>0</v>
      </c>
      <c r="DE14">
        <v>0</v>
      </c>
      <c r="DF14">
        <v>1103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5.8036799999999999</v>
      </c>
      <c r="DU14">
        <v>51.218899999999998</v>
      </c>
      <c r="DV14">
        <v>14.151999999999999</v>
      </c>
      <c r="DW14">
        <v>0</v>
      </c>
      <c r="DX14">
        <v>4.0264899999999999E-2</v>
      </c>
      <c r="DY14">
        <v>6.7051499999999997</v>
      </c>
      <c r="DZ14">
        <v>29.015799999999999</v>
      </c>
      <c r="EA14">
        <v>-9.35046</v>
      </c>
      <c r="EB14">
        <v>110.64100000000001</v>
      </c>
      <c r="EC14">
        <v>0</v>
      </c>
      <c r="ED14">
        <v>0</v>
      </c>
      <c r="EE14">
        <v>0</v>
      </c>
      <c r="EF14">
        <v>-107.82899999999999</v>
      </c>
      <c r="EG14">
        <v>-8.4571500000000004</v>
      </c>
      <c r="EH14">
        <v>101.291</v>
      </c>
      <c r="EI14">
        <v>95.491900000000001</v>
      </c>
      <c r="EJ14">
        <v>5.7990599999999999</v>
      </c>
      <c r="EK14">
        <v>0</v>
      </c>
      <c r="EL14">
        <v>0</v>
      </c>
      <c r="EN14">
        <v>0</v>
      </c>
      <c r="EO14">
        <v>1.75</v>
      </c>
      <c r="EP14" t="s">
        <v>219</v>
      </c>
      <c r="EQ14">
        <v>0</v>
      </c>
      <c r="ER14">
        <v>0</v>
      </c>
      <c r="ES14">
        <v>22.960799999999999</v>
      </c>
      <c r="ET14">
        <v>2.7362299999999999</v>
      </c>
      <c r="EU14">
        <v>0</v>
      </c>
      <c r="EV14">
        <v>1.21214E-10</v>
      </c>
      <c r="EW14">
        <v>0</v>
      </c>
      <c r="EX14">
        <v>9.3630200000000006</v>
      </c>
      <c r="EY14">
        <v>35.060099999999998</v>
      </c>
      <c r="EZ14">
        <v>29.569299999999998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64.629400000000004</v>
      </c>
      <c r="FG14">
        <v>1.4345700000000001E-14</v>
      </c>
      <c r="FH14">
        <v>21.4678</v>
      </c>
      <c r="FI14">
        <v>3.3751199999999999</v>
      </c>
      <c r="FJ14">
        <v>0</v>
      </c>
      <c r="FK14">
        <v>9.3471599999999999E-13</v>
      </c>
      <c r="FL14">
        <v>1.78016</v>
      </c>
      <c r="FM14">
        <v>9.3590699999999991</v>
      </c>
      <c r="FN14">
        <v>27.4968</v>
      </c>
      <c r="FO14">
        <v>29.569299999999998</v>
      </c>
      <c r="FP14">
        <v>0</v>
      </c>
      <c r="FQ14">
        <v>0</v>
      </c>
      <c r="FR14">
        <v>0</v>
      </c>
      <c r="FS14">
        <v>-5.5884200000000002</v>
      </c>
      <c r="FT14">
        <v>-2.8969499999999999</v>
      </c>
      <c r="FU14">
        <v>57.066099999999999</v>
      </c>
      <c r="FV14" t="s">
        <v>220</v>
      </c>
      <c r="FW14" t="s">
        <v>221</v>
      </c>
      <c r="FX14" t="s">
        <v>222</v>
      </c>
      <c r="FY14" t="s">
        <v>223</v>
      </c>
      <c r="FZ14" t="s">
        <v>224</v>
      </c>
      <c r="GA14" t="s">
        <v>225</v>
      </c>
      <c r="GB14" t="s">
        <v>226</v>
      </c>
      <c r="GC14" t="s">
        <v>227</v>
      </c>
      <c r="GF14">
        <v>2.0929500000000001E-3</v>
      </c>
      <c r="GG14">
        <v>8.7453599999999998</v>
      </c>
      <c r="GH14">
        <v>2.6265700000000001</v>
      </c>
      <c r="GI14">
        <v>0</v>
      </c>
      <c r="GJ14">
        <v>0.31198300000000001</v>
      </c>
      <c r="GK14">
        <v>0</v>
      </c>
      <c r="GL14">
        <v>7.6983499999999996</v>
      </c>
      <c r="GM14">
        <v>19.39</v>
      </c>
      <c r="GN14">
        <v>25.452100000000002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44.84</v>
      </c>
      <c r="GU14">
        <v>5.6786399999999997</v>
      </c>
      <c r="GV14">
        <v>0</v>
      </c>
      <c r="GW14">
        <v>0</v>
      </c>
      <c r="GX14">
        <v>0</v>
      </c>
      <c r="GY14">
        <v>0</v>
      </c>
      <c r="GZ14">
        <v>3.9291100000000001</v>
      </c>
      <c r="HA14">
        <v>0</v>
      </c>
      <c r="HB14">
        <v>9.61</v>
      </c>
      <c r="HC14">
        <v>0</v>
      </c>
      <c r="HD14">
        <v>0</v>
      </c>
      <c r="HE14">
        <v>0</v>
      </c>
      <c r="HF14">
        <v>0</v>
      </c>
      <c r="HG14">
        <v>9.61</v>
      </c>
      <c r="HH14">
        <v>2.2231799999999999E-3</v>
      </c>
      <c r="HI14">
        <v>8.2536799999999992</v>
      </c>
      <c r="HJ14">
        <v>3.1577600000000001</v>
      </c>
      <c r="HK14">
        <v>0</v>
      </c>
      <c r="HL14">
        <v>1.9146400000000001E-2</v>
      </c>
      <c r="HM14">
        <v>1.7260500000000001</v>
      </c>
      <c r="HN14">
        <v>7.6951999999999998</v>
      </c>
      <c r="HO14">
        <v>-1.03</v>
      </c>
      <c r="HP14">
        <v>25.452100000000002</v>
      </c>
      <c r="HQ14">
        <v>0</v>
      </c>
      <c r="HR14">
        <v>0</v>
      </c>
      <c r="HS14">
        <v>0</v>
      </c>
      <c r="HT14">
        <v>-14.3477</v>
      </c>
      <c r="HU14">
        <v>-7.5370100000000004</v>
      </c>
      <c r="HV14">
        <v>24.42</v>
      </c>
      <c r="HW14">
        <v>6.1815199999999999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6.18</v>
      </c>
      <c r="IE14">
        <v>0</v>
      </c>
      <c r="IF14">
        <v>0</v>
      </c>
      <c r="IG14">
        <v>0</v>
      </c>
      <c r="IH14">
        <v>0</v>
      </c>
      <c r="II14">
        <v>6.18</v>
      </c>
      <c r="IJ14">
        <v>1.7355799999999999</v>
      </c>
      <c r="IK14">
        <v>2.64724</v>
      </c>
      <c r="IL14">
        <v>0.79508000000000001</v>
      </c>
      <c r="IM14">
        <v>0</v>
      </c>
      <c r="IN14">
        <v>9.4439099999999998E-2</v>
      </c>
      <c r="IO14">
        <v>1.2004300000000001</v>
      </c>
      <c r="IP14">
        <v>2.3303400000000001</v>
      </c>
      <c r="IQ14">
        <v>8.8031100000000002</v>
      </c>
      <c r="IR14">
        <v>7.70451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16.5076</v>
      </c>
      <c r="IY14">
        <v>1.8892599999999999</v>
      </c>
      <c r="IZ14">
        <v>2.4984099999999998</v>
      </c>
      <c r="JA14">
        <v>0.955874</v>
      </c>
      <c r="JB14">
        <v>0</v>
      </c>
      <c r="JC14">
        <v>5.7957599999999996E-3</v>
      </c>
      <c r="JD14">
        <v>0.52248700000000003</v>
      </c>
      <c r="JE14">
        <v>2.3293900000000001</v>
      </c>
      <c r="JF14">
        <v>1.5766100000000001</v>
      </c>
      <c r="JG14">
        <v>7.70451</v>
      </c>
      <c r="JH14">
        <v>0</v>
      </c>
      <c r="JI14">
        <v>0</v>
      </c>
      <c r="JJ14">
        <v>0</v>
      </c>
      <c r="JK14">
        <v>-4.3431100000000002</v>
      </c>
      <c r="JL14">
        <v>-2.2814999999999999</v>
      </c>
      <c r="JM14">
        <v>9.2811199999999996</v>
      </c>
    </row>
    <row r="15" spans="1:273" x14ac:dyDescent="0.3">
      <c r="B15" s="62">
        <v>44855.407939814817</v>
      </c>
      <c r="C15" t="s">
        <v>69</v>
      </c>
      <c r="D15" t="s">
        <v>69</v>
      </c>
      <c r="E15" t="s">
        <v>228</v>
      </c>
      <c r="F15">
        <v>53627.8</v>
      </c>
      <c r="G15">
        <v>53627.8</v>
      </c>
      <c r="H15" t="s">
        <v>214</v>
      </c>
      <c r="I15" s="27">
        <v>5.9722222222222225E-2</v>
      </c>
      <c r="J15" t="s">
        <v>215</v>
      </c>
      <c r="K15">
        <v>-94</v>
      </c>
      <c r="L15" t="s">
        <v>216</v>
      </c>
      <c r="M15" t="s">
        <v>216</v>
      </c>
      <c r="N15" t="s">
        <v>229</v>
      </c>
      <c r="O15">
        <v>41.141800000000003</v>
      </c>
      <c r="P15">
        <v>49058.1</v>
      </c>
      <c r="Q15">
        <v>25983.200000000001</v>
      </c>
      <c r="R15">
        <v>0</v>
      </c>
      <c r="S15">
        <v>3939.39</v>
      </c>
      <c r="T15" s="26">
        <v>0</v>
      </c>
      <c r="U15">
        <v>57633.4</v>
      </c>
      <c r="V15" s="26">
        <v>136655</v>
      </c>
      <c r="W15" s="26">
        <v>229701</v>
      </c>
      <c r="X15" s="26">
        <v>0</v>
      </c>
      <c r="Y15">
        <v>0</v>
      </c>
      <c r="Z15">
        <v>0</v>
      </c>
      <c r="AA15" s="26">
        <v>0</v>
      </c>
      <c r="AB15">
        <v>0</v>
      </c>
      <c r="AC15">
        <v>366357</v>
      </c>
      <c r="AD15">
        <v>5921.19</v>
      </c>
      <c r="AE15">
        <v>0</v>
      </c>
      <c r="AF15">
        <v>0</v>
      </c>
      <c r="AG15">
        <v>0</v>
      </c>
      <c r="AH15">
        <v>0</v>
      </c>
      <c r="AI15">
        <v>797.85599999999999</v>
      </c>
      <c r="AJ15">
        <v>0</v>
      </c>
      <c r="AK15">
        <v>6719.05</v>
      </c>
      <c r="AL15">
        <v>0</v>
      </c>
      <c r="AM15">
        <v>0</v>
      </c>
      <c r="AN15">
        <v>0</v>
      </c>
      <c r="AO15">
        <v>0</v>
      </c>
      <c r="AP15">
        <v>6719.05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30.4176</v>
      </c>
      <c r="BE15">
        <v>22.327300000000001</v>
      </c>
      <c r="BF15">
        <v>13.263299999999999</v>
      </c>
      <c r="BG15">
        <v>0</v>
      </c>
      <c r="BH15">
        <v>2.3979499999999998</v>
      </c>
      <c r="BI15">
        <v>3.7953199999999998</v>
      </c>
      <c r="BJ15">
        <v>27.3155</v>
      </c>
      <c r="BK15">
        <v>99.516999999999996</v>
      </c>
      <c r="BL15">
        <v>100.32899999999999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199.846</v>
      </c>
      <c r="BS15">
        <v>165.66200000000001</v>
      </c>
      <c r="BT15">
        <v>34.183900000000001</v>
      </c>
      <c r="BU15">
        <v>0</v>
      </c>
      <c r="BV15">
        <v>0</v>
      </c>
      <c r="BX15">
        <v>0</v>
      </c>
      <c r="BY15">
        <v>94</v>
      </c>
      <c r="BZ15" t="s">
        <v>230</v>
      </c>
      <c r="CA15">
        <v>0</v>
      </c>
      <c r="CB15" t="s">
        <v>216</v>
      </c>
      <c r="CC15" t="s">
        <v>216</v>
      </c>
      <c r="CD15" t="s">
        <v>231</v>
      </c>
      <c r="CE15">
        <v>43.218699999999998</v>
      </c>
      <c r="CF15">
        <v>39775.300000000003</v>
      </c>
      <c r="CG15">
        <v>31631.599999999999</v>
      </c>
      <c r="CH15" s="26">
        <v>0</v>
      </c>
      <c r="CI15" s="26">
        <v>570.10400000000004</v>
      </c>
      <c r="CJ15">
        <v>16125.5</v>
      </c>
      <c r="CK15">
        <v>57633.4</v>
      </c>
      <c r="CL15">
        <v>-77421.3</v>
      </c>
      <c r="CM15" s="26">
        <v>229701</v>
      </c>
      <c r="CN15">
        <v>0</v>
      </c>
      <c r="CO15">
        <v>0</v>
      </c>
      <c r="CP15">
        <v>0</v>
      </c>
      <c r="CQ15">
        <v>-225905</v>
      </c>
      <c r="CR15">
        <v>2703.98</v>
      </c>
      <c r="CS15">
        <v>152280</v>
      </c>
      <c r="CT15">
        <v>6253.11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6253.11</v>
      </c>
      <c r="DB15">
        <v>0</v>
      </c>
      <c r="DC15">
        <v>0</v>
      </c>
      <c r="DD15">
        <v>0</v>
      </c>
      <c r="DE15">
        <v>0</v>
      </c>
      <c r="DF15">
        <v>6253.11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32.155099999999997</v>
      </c>
      <c r="DU15">
        <v>18.208200000000001</v>
      </c>
      <c r="DV15">
        <v>14.975199999999999</v>
      </c>
      <c r="DW15">
        <v>0</v>
      </c>
      <c r="DX15">
        <v>0.46038499999999999</v>
      </c>
      <c r="DY15">
        <v>7.3678400000000002</v>
      </c>
      <c r="DZ15">
        <v>27.3155</v>
      </c>
      <c r="EA15">
        <v>5.5136000000000003</v>
      </c>
      <c r="EB15">
        <v>100.32899999999999</v>
      </c>
      <c r="EC15">
        <v>0</v>
      </c>
      <c r="ED15">
        <v>0</v>
      </c>
      <c r="EE15">
        <v>0</v>
      </c>
      <c r="EF15">
        <v>-80.757800000000003</v>
      </c>
      <c r="EG15">
        <v>-14.210900000000001</v>
      </c>
      <c r="EH15">
        <v>105.843</v>
      </c>
      <c r="EI15">
        <v>73.718000000000004</v>
      </c>
      <c r="EJ15">
        <v>32.124699999999997</v>
      </c>
      <c r="EK15">
        <v>0</v>
      </c>
      <c r="EL15">
        <v>0</v>
      </c>
      <c r="EN15">
        <v>0</v>
      </c>
      <c r="EO15">
        <v>39</v>
      </c>
      <c r="EP15" t="s">
        <v>232</v>
      </c>
      <c r="EQ15">
        <v>0</v>
      </c>
      <c r="ER15">
        <v>4.7589100000000001E-5</v>
      </c>
      <c r="ES15">
        <v>16.912700000000001</v>
      </c>
      <c r="ET15">
        <v>3.6699799999999998</v>
      </c>
      <c r="EU15">
        <v>0</v>
      </c>
      <c r="EV15">
        <v>5.0624599999999999E-2</v>
      </c>
      <c r="EW15">
        <v>0</v>
      </c>
      <c r="EX15">
        <v>9.1348500000000001</v>
      </c>
      <c r="EY15">
        <v>29.7682</v>
      </c>
      <c r="EZ15">
        <v>29.569299999999998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59.337499999999999</v>
      </c>
      <c r="FG15">
        <v>5.4125600000000002E-5</v>
      </c>
      <c r="FH15">
        <v>13.8444</v>
      </c>
      <c r="FI15">
        <v>4.4877700000000003</v>
      </c>
      <c r="FJ15">
        <v>0</v>
      </c>
      <c r="FK15">
        <v>4.9655399999999996E-4</v>
      </c>
      <c r="FL15">
        <v>1.99962</v>
      </c>
      <c r="FM15">
        <v>9.1348500000000001</v>
      </c>
      <c r="FN15">
        <v>19.700800000000001</v>
      </c>
      <c r="FO15">
        <v>29.569299999999998</v>
      </c>
      <c r="FP15">
        <v>0</v>
      </c>
      <c r="FQ15">
        <v>0</v>
      </c>
      <c r="FR15">
        <v>0</v>
      </c>
      <c r="FS15">
        <v>-5.0967200000000004</v>
      </c>
      <c r="FT15">
        <v>-4.6696999999999997</v>
      </c>
      <c r="FU15">
        <v>49.270099999999999</v>
      </c>
      <c r="FV15" t="s">
        <v>220</v>
      </c>
      <c r="FW15" t="s">
        <v>221</v>
      </c>
      <c r="FX15" t="s">
        <v>222</v>
      </c>
      <c r="FY15" t="s">
        <v>223</v>
      </c>
      <c r="FZ15" t="s">
        <v>224</v>
      </c>
      <c r="GA15" t="s">
        <v>225</v>
      </c>
      <c r="GB15" t="s">
        <v>226</v>
      </c>
      <c r="GC15" t="s">
        <v>227</v>
      </c>
      <c r="GF15">
        <v>9.6888900000000003E-3</v>
      </c>
      <c r="GG15">
        <v>5.6878099999999998</v>
      </c>
      <c r="GH15">
        <v>3.9748299999999999</v>
      </c>
      <c r="GI15">
        <v>0</v>
      </c>
      <c r="GJ15">
        <v>0.84785299999999997</v>
      </c>
      <c r="GK15">
        <v>0</v>
      </c>
      <c r="GL15">
        <v>7.7587299999999999</v>
      </c>
      <c r="GM15">
        <v>18.28</v>
      </c>
      <c r="GN15">
        <v>25.452100000000002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43.73</v>
      </c>
      <c r="GU15">
        <v>33.183999999999997</v>
      </c>
      <c r="GV15">
        <v>0</v>
      </c>
      <c r="GW15">
        <v>0</v>
      </c>
      <c r="GX15">
        <v>0</v>
      </c>
      <c r="GY15">
        <v>0</v>
      </c>
      <c r="GZ15">
        <v>4.4714099999999997</v>
      </c>
      <c r="HA15">
        <v>0</v>
      </c>
      <c r="HB15">
        <v>37.65</v>
      </c>
      <c r="HC15">
        <v>0</v>
      </c>
      <c r="HD15">
        <v>0</v>
      </c>
      <c r="HE15">
        <v>0</v>
      </c>
      <c r="HF15">
        <v>0</v>
      </c>
      <c r="HG15">
        <v>37.65</v>
      </c>
      <c r="HH15">
        <v>1.0249599999999999E-2</v>
      </c>
      <c r="HI15">
        <v>4.7160399999999996</v>
      </c>
      <c r="HJ15">
        <v>4.1859900000000003</v>
      </c>
      <c r="HK15">
        <v>0</v>
      </c>
      <c r="HL15">
        <v>0.14498800000000001</v>
      </c>
      <c r="HM15">
        <v>2.01444</v>
      </c>
      <c r="HN15">
        <v>7.7587299999999999</v>
      </c>
      <c r="HO15">
        <v>2.1800000000000002</v>
      </c>
      <c r="HP15">
        <v>25.452100000000002</v>
      </c>
      <c r="HQ15">
        <v>0</v>
      </c>
      <c r="HR15">
        <v>0</v>
      </c>
      <c r="HS15">
        <v>0</v>
      </c>
      <c r="HT15">
        <v>-10.7341</v>
      </c>
      <c r="HU15">
        <v>-5.9168000000000003</v>
      </c>
      <c r="HV15">
        <v>27.63</v>
      </c>
      <c r="HW15">
        <v>35.044199999999996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35.04</v>
      </c>
      <c r="IE15">
        <v>0</v>
      </c>
      <c r="IF15">
        <v>0</v>
      </c>
      <c r="IG15">
        <v>0</v>
      </c>
      <c r="IH15">
        <v>0</v>
      </c>
      <c r="II15">
        <v>35.04</v>
      </c>
      <c r="IJ15">
        <v>10.141400000000001</v>
      </c>
      <c r="IK15">
        <v>1.7216899999999999</v>
      </c>
      <c r="IL15">
        <v>1.2032</v>
      </c>
      <c r="IM15">
        <v>0</v>
      </c>
      <c r="IN15">
        <v>0.25665100000000002</v>
      </c>
      <c r="IO15">
        <v>1.3661099999999999</v>
      </c>
      <c r="IP15">
        <v>2.3486199999999999</v>
      </c>
      <c r="IQ15">
        <v>17.037700000000001</v>
      </c>
      <c r="IR15">
        <v>7.70451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24.7422</v>
      </c>
      <c r="IY15">
        <v>10.709899999999999</v>
      </c>
      <c r="IZ15">
        <v>1.42754</v>
      </c>
      <c r="JA15">
        <v>1.26711</v>
      </c>
      <c r="JB15">
        <v>0</v>
      </c>
      <c r="JC15">
        <v>4.3888900000000002E-2</v>
      </c>
      <c r="JD15">
        <v>0.60978500000000002</v>
      </c>
      <c r="JE15">
        <v>2.3486199999999999</v>
      </c>
      <c r="JF15">
        <v>11.3665</v>
      </c>
      <c r="JG15">
        <v>7.70451</v>
      </c>
      <c r="JH15">
        <v>0</v>
      </c>
      <c r="JI15">
        <v>0</v>
      </c>
      <c r="JJ15">
        <v>0</v>
      </c>
      <c r="JK15">
        <v>-3.2492200000000002</v>
      </c>
      <c r="JL15">
        <v>-1.7910600000000001</v>
      </c>
      <c r="JM15">
        <v>19.071100000000001</v>
      </c>
    </row>
    <row r="16" spans="1:273" x14ac:dyDescent="0.3">
      <c r="B16" s="62">
        <v>44855.40902777778</v>
      </c>
      <c r="C16" t="s">
        <v>70</v>
      </c>
      <c r="D16" t="s">
        <v>70</v>
      </c>
      <c r="E16" t="s">
        <v>228</v>
      </c>
      <c r="F16">
        <v>53627.8</v>
      </c>
      <c r="G16">
        <v>53627.8</v>
      </c>
      <c r="H16" t="s">
        <v>214</v>
      </c>
      <c r="I16" s="27">
        <v>5.9722222222222225E-2</v>
      </c>
      <c r="J16" t="s">
        <v>215</v>
      </c>
      <c r="K16">
        <v>-107.22</v>
      </c>
      <c r="L16" t="s">
        <v>216</v>
      </c>
      <c r="M16" t="s">
        <v>216</v>
      </c>
      <c r="N16" t="s">
        <v>229</v>
      </c>
      <c r="O16">
        <v>38.957799999999999</v>
      </c>
      <c r="P16">
        <v>51317</v>
      </c>
      <c r="Q16">
        <v>27003.9</v>
      </c>
      <c r="R16">
        <v>0</v>
      </c>
      <c r="S16">
        <v>3786.01</v>
      </c>
      <c r="T16" s="26">
        <v>0</v>
      </c>
      <c r="U16">
        <v>86450</v>
      </c>
      <c r="V16" s="26">
        <v>168596</v>
      </c>
      <c r="W16" s="26">
        <v>229701</v>
      </c>
      <c r="X16" s="26">
        <v>0</v>
      </c>
      <c r="Y16">
        <v>0</v>
      </c>
      <c r="Z16">
        <v>0</v>
      </c>
      <c r="AA16" s="26">
        <v>0</v>
      </c>
      <c r="AB16">
        <v>0</v>
      </c>
      <c r="AC16">
        <v>398297</v>
      </c>
      <c r="AD16">
        <v>5606.9</v>
      </c>
      <c r="AE16">
        <v>0</v>
      </c>
      <c r="AF16">
        <v>0</v>
      </c>
      <c r="AG16">
        <v>0</v>
      </c>
      <c r="AH16">
        <v>0</v>
      </c>
      <c r="AI16">
        <v>797.85699999999997</v>
      </c>
      <c r="AJ16">
        <v>0</v>
      </c>
      <c r="AK16">
        <v>6404.76</v>
      </c>
      <c r="AL16">
        <v>0</v>
      </c>
      <c r="AM16">
        <v>0</v>
      </c>
      <c r="AN16">
        <v>0</v>
      </c>
      <c r="AO16">
        <v>0</v>
      </c>
      <c r="AP16">
        <v>6404.76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28.833600000000001</v>
      </c>
      <c r="BE16">
        <v>23.306699999999999</v>
      </c>
      <c r="BF16">
        <v>13.5136</v>
      </c>
      <c r="BG16">
        <v>0</v>
      </c>
      <c r="BH16">
        <v>2.3308</v>
      </c>
      <c r="BI16">
        <v>3.7953199999999998</v>
      </c>
      <c r="BJ16">
        <v>40.973199999999999</v>
      </c>
      <c r="BK16">
        <v>112.753</v>
      </c>
      <c r="BL16">
        <v>100.32899999999999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213.08199999999999</v>
      </c>
      <c r="BS16">
        <v>180.48099999999999</v>
      </c>
      <c r="BT16">
        <v>32.601199999999999</v>
      </c>
      <c r="BU16">
        <v>0</v>
      </c>
      <c r="BV16">
        <v>0</v>
      </c>
      <c r="BX16">
        <v>0</v>
      </c>
      <c r="BY16">
        <v>76.5</v>
      </c>
      <c r="BZ16" t="s">
        <v>230</v>
      </c>
      <c r="CA16">
        <v>0</v>
      </c>
      <c r="CB16" t="s">
        <v>216</v>
      </c>
      <c r="CC16" t="s">
        <v>216</v>
      </c>
      <c r="CD16" t="s">
        <v>231</v>
      </c>
      <c r="CE16">
        <v>43.218699999999998</v>
      </c>
      <c r="CF16">
        <v>39775.300000000003</v>
      </c>
      <c r="CG16">
        <v>31631.599999999999</v>
      </c>
      <c r="CH16" s="26">
        <v>0</v>
      </c>
      <c r="CI16" s="26">
        <v>570.10400000000004</v>
      </c>
      <c r="CJ16">
        <v>16125.5</v>
      </c>
      <c r="CK16">
        <v>57633.4</v>
      </c>
      <c r="CL16">
        <v>-77421.3</v>
      </c>
      <c r="CM16" s="26">
        <v>229701</v>
      </c>
      <c r="CN16">
        <v>0</v>
      </c>
      <c r="CO16">
        <v>0</v>
      </c>
      <c r="CP16">
        <v>0</v>
      </c>
      <c r="CQ16">
        <v>-225905</v>
      </c>
      <c r="CR16">
        <v>2703.98</v>
      </c>
      <c r="CS16">
        <v>152280</v>
      </c>
      <c r="CT16">
        <v>6253.11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6253.11</v>
      </c>
      <c r="DB16">
        <v>0</v>
      </c>
      <c r="DC16">
        <v>0</v>
      </c>
      <c r="DD16">
        <v>0</v>
      </c>
      <c r="DE16">
        <v>0</v>
      </c>
      <c r="DF16">
        <v>6253.11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32.155099999999997</v>
      </c>
      <c r="DU16">
        <v>18.208200000000001</v>
      </c>
      <c r="DV16">
        <v>14.975199999999999</v>
      </c>
      <c r="DW16">
        <v>0</v>
      </c>
      <c r="DX16">
        <v>0.46038499999999999</v>
      </c>
      <c r="DY16">
        <v>7.3678400000000002</v>
      </c>
      <c r="DZ16">
        <v>27.3155</v>
      </c>
      <c r="EA16">
        <v>5.5136000000000003</v>
      </c>
      <c r="EB16">
        <v>100.32899999999999</v>
      </c>
      <c r="EC16">
        <v>0</v>
      </c>
      <c r="ED16">
        <v>0</v>
      </c>
      <c r="EE16">
        <v>0</v>
      </c>
      <c r="EF16">
        <v>-80.757800000000003</v>
      </c>
      <c r="EG16">
        <v>-14.210900000000001</v>
      </c>
      <c r="EH16">
        <v>105.843</v>
      </c>
      <c r="EI16">
        <v>73.718000000000004</v>
      </c>
      <c r="EJ16">
        <v>32.124699999999997</v>
      </c>
      <c r="EK16">
        <v>0</v>
      </c>
      <c r="EL16">
        <v>0</v>
      </c>
      <c r="EN16">
        <v>0</v>
      </c>
      <c r="EO16">
        <v>39</v>
      </c>
      <c r="EP16" t="s">
        <v>232</v>
      </c>
      <c r="EQ16">
        <v>0</v>
      </c>
      <c r="ER16">
        <v>3.4337900000000002E-5</v>
      </c>
      <c r="ES16">
        <v>18.0749</v>
      </c>
      <c r="ET16">
        <v>3.8859300000000001</v>
      </c>
      <c r="EU16">
        <v>0</v>
      </c>
      <c r="EV16">
        <v>4.2223700000000003E-2</v>
      </c>
      <c r="EW16">
        <v>0</v>
      </c>
      <c r="EX16">
        <v>13.702299999999999</v>
      </c>
      <c r="EY16">
        <v>35.705399999999997</v>
      </c>
      <c r="EZ16">
        <v>29.569299999999998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65.274699999999996</v>
      </c>
      <c r="FG16">
        <v>5.4125600000000002E-5</v>
      </c>
      <c r="FH16">
        <v>13.8444</v>
      </c>
      <c r="FI16">
        <v>4.4877700000000003</v>
      </c>
      <c r="FJ16">
        <v>0</v>
      </c>
      <c r="FK16">
        <v>4.9655399999999996E-4</v>
      </c>
      <c r="FL16">
        <v>1.99962</v>
      </c>
      <c r="FM16">
        <v>9.1348500000000001</v>
      </c>
      <c r="FN16">
        <v>19.700800000000001</v>
      </c>
      <c r="FO16">
        <v>29.569299999999998</v>
      </c>
      <c r="FP16">
        <v>0</v>
      </c>
      <c r="FQ16">
        <v>0</v>
      </c>
      <c r="FR16">
        <v>0</v>
      </c>
      <c r="FS16">
        <v>-5.0967200000000004</v>
      </c>
      <c r="FT16">
        <v>-4.6696999999999997</v>
      </c>
      <c r="FU16">
        <v>49.270099999999999</v>
      </c>
      <c r="FV16" t="s">
        <v>220</v>
      </c>
      <c r="FW16" t="s">
        <v>221</v>
      </c>
      <c r="FX16" t="s">
        <v>222</v>
      </c>
      <c r="FY16" t="s">
        <v>223</v>
      </c>
      <c r="FZ16" t="s">
        <v>224</v>
      </c>
      <c r="GA16" t="s">
        <v>225</v>
      </c>
      <c r="GB16" t="s">
        <v>226</v>
      </c>
      <c r="GC16" t="s">
        <v>227</v>
      </c>
      <c r="GF16">
        <v>9.3047400000000006E-3</v>
      </c>
      <c r="GG16">
        <v>5.9367799999999997</v>
      </c>
      <c r="GH16">
        <v>3.9897499999999999</v>
      </c>
      <c r="GI16">
        <v>0</v>
      </c>
      <c r="GJ16">
        <v>0.82726</v>
      </c>
      <c r="GK16">
        <v>0</v>
      </c>
      <c r="GL16">
        <v>11.6381</v>
      </c>
      <c r="GM16">
        <v>22.41</v>
      </c>
      <c r="GN16">
        <v>25.452100000000002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47.86</v>
      </c>
      <c r="GU16">
        <v>31.422699999999999</v>
      </c>
      <c r="GV16">
        <v>0</v>
      </c>
      <c r="GW16">
        <v>0</v>
      </c>
      <c r="GX16">
        <v>0</v>
      </c>
      <c r="GY16">
        <v>0</v>
      </c>
      <c r="GZ16">
        <v>4.4714099999999997</v>
      </c>
      <c r="HA16">
        <v>0</v>
      </c>
      <c r="HB16">
        <v>35.89</v>
      </c>
      <c r="HC16">
        <v>0</v>
      </c>
      <c r="HD16">
        <v>0</v>
      </c>
      <c r="HE16">
        <v>0</v>
      </c>
      <c r="HF16">
        <v>0</v>
      </c>
      <c r="HG16">
        <v>35.89</v>
      </c>
      <c r="HH16">
        <v>1.0249599999999999E-2</v>
      </c>
      <c r="HI16">
        <v>4.7160399999999996</v>
      </c>
      <c r="HJ16">
        <v>4.1859900000000003</v>
      </c>
      <c r="HK16">
        <v>0</v>
      </c>
      <c r="HL16">
        <v>0.14498800000000001</v>
      </c>
      <c r="HM16">
        <v>2.01444</v>
      </c>
      <c r="HN16">
        <v>7.7587299999999999</v>
      </c>
      <c r="HO16">
        <v>2.1800000000000002</v>
      </c>
      <c r="HP16">
        <v>25.452100000000002</v>
      </c>
      <c r="HQ16">
        <v>0</v>
      </c>
      <c r="HR16">
        <v>0</v>
      </c>
      <c r="HS16">
        <v>0</v>
      </c>
      <c r="HT16">
        <v>-10.7341</v>
      </c>
      <c r="HU16">
        <v>-5.9168000000000003</v>
      </c>
      <c r="HV16">
        <v>27.63</v>
      </c>
      <c r="HW16">
        <v>35.044199999999996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35.04</v>
      </c>
      <c r="IE16">
        <v>0</v>
      </c>
      <c r="IF16">
        <v>0</v>
      </c>
      <c r="IG16">
        <v>0</v>
      </c>
      <c r="IH16">
        <v>0</v>
      </c>
      <c r="II16">
        <v>35.04</v>
      </c>
      <c r="IJ16">
        <v>9.6031200000000005</v>
      </c>
      <c r="IK16">
        <v>1.7970600000000001</v>
      </c>
      <c r="IL16">
        <v>1.2077199999999999</v>
      </c>
      <c r="IM16">
        <v>0</v>
      </c>
      <c r="IN16">
        <v>0.25041799999999997</v>
      </c>
      <c r="IO16">
        <v>1.3661099999999999</v>
      </c>
      <c r="IP16">
        <v>3.5229300000000001</v>
      </c>
      <c r="IQ16">
        <v>17.747399999999999</v>
      </c>
      <c r="IR16">
        <v>7.70451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25.451899999999998</v>
      </c>
      <c r="IY16">
        <v>10.709899999999999</v>
      </c>
      <c r="IZ16">
        <v>1.42754</v>
      </c>
      <c r="JA16">
        <v>1.26711</v>
      </c>
      <c r="JB16">
        <v>0</v>
      </c>
      <c r="JC16">
        <v>4.3888900000000002E-2</v>
      </c>
      <c r="JD16">
        <v>0.60978500000000002</v>
      </c>
      <c r="JE16">
        <v>2.3486199999999999</v>
      </c>
      <c r="JF16">
        <v>11.3665</v>
      </c>
      <c r="JG16">
        <v>7.70451</v>
      </c>
      <c r="JH16">
        <v>0</v>
      </c>
      <c r="JI16">
        <v>0</v>
      </c>
      <c r="JJ16">
        <v>0</v>
      </c>
      <c r="JK16">
        <v>-3.2492200000000002</v>
      </c>
      <c r="JL16">
        <v>-1.7910600000000001</v>
      </c>
      <c r="JM16">
        <v>19.071100000000001</v>
      </c>
    </row>
    <row r="17" spans="1:273" x14ac:dyDescent="0.3">
      <c r="B17" s="62">
        <v>44855.409814814811</v>
      </c>
      <c r="C17" t="s">
        <v>76</v>
      </c>
      <c r="D17" t="s">
        <v>76</v>
      </c>
      <c r="E17" t="s">
        <v>213</v>
      </c>
      <c r="F17">
        <v>53627.8</v>
      </c>
      <c r="G17">
        <v>53627.8</v>
      </c>
      <c r="H17" t="s">
        <v>214</v>
      </c>
      <c r="I17" s="27">
        <v>4.0972222222222222E-2</v>
      </c>
      <c r="J17" t="s">
        <v>215</v>
      </c>
      <c r="K17">
        <v>-120.26</v>
      </c>
      <c r="L17" t="s">
        <v>216</v>
      </c>
      <c r="M17" t="s">
        <v>216</v>
      </c>
      <c r="N17" t="s">
        <v>217</v>
      </c>
      <c r="O17">
        <v>7.4796699999999996</v>
      </c>
      <c r="P17">
        <v>105608</v>
      </c>
      <c r="Q17">
        <v>20909.5</v>
      </c>
      <c r="R17">
        <v>0</v>
      </c>
      <c r="S17">
        <v>1188.74</v>
      </c>
      <c r="T17" s="26">
        <v>0</v>
      </c>
      <c r="U17">
        <v>57192.1</v>
      </c>
      <c r="V17" s="26">
        <v>184906</v>
      </c>
      <c r="W17" s="26">
        <v>229701</v>
      </c>
      <c r="X17" s="26">
        <v>0</v>
      </c>
      <c r="Y17">
        <v>0</v>
      </c>
      <c r="Z17">
        <v>0</v>
      </c>
      <c r="AA17" s="26">
        <v>0</v>
      </c>
      <c r="AB17">
        <v>0</v>
      </c>
      <c r="AC17">
        <v>414608</v>
      </c>
      <c r="AD17">
        <v>1076.73</v>
      </c>
      <c r="AE17">
        <v>0</v>
      </c>
      <c r="AF17">
        <v>0</v>
      </c>
      <c r="AG17">
        <v>0</v>
      </c>
      <c r="AH17">
        <v>0</v>
      </c>
      <c r="AI17">
        <v>701.09199999999998</v>
      </c>
      <c r="AJ17">
        <v>0</v>
      </c>
      <c r="AK17">
        <v>1777.82</v>
      </c>
      <c r="AL17">
        <v>0</v>
      </c>
      <c r="AM17">
        <v>0</v>
      </c>
      <c r="AN17">
        <v>0</v>
      </c>
      <c r="AO17">
        <v>0</v>
      </c>
      <c r="AP17">
        <v>1777.82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5.6903499999999996</v>
      </c>
      <c r="BE17">
        <v>61.4711</v>
      </c>
      <c r="BF17">
        <v>10.7293</v>
      </c>
      <c r="BG17">
        <v>0</v>
      </c>
      <c r="BH17">
        <v>0.66645799999999999</v>
      </c>
      <c r="BI17">
        <v>3.3296899999999998</v>
      </c>
      <c r="BJ17">
        <v>29.015799999999999</v>
      </c>
      <c r="BK17">
        <v>110.90300000000001</v>
      </c>
      <c r="BL17">
        <v>110.64100000000001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221.54400000000001</v>
      </c>
      <c r="BS17">
        <v>212.529</v>
      </c>
      <c r="BT17">
        <v>9.0154499999999995</v>
      </c>
      <c r="BU17">
        <v>0</v>
      </c>
      <c r="BV17">
        <v>0</v>
      </c>
      <c r="BX17">
        <v>0</v>
      </c>
      <c r="BY17">
        <v>0</v>
      </c>
      <c r="CA17">
        <v>0</v>
      </c>
      <c r="CB17" t="s">
        <v>216</v>
      </c>
      <c r="CC17" t="s">
        <v>216</v>
      </c>
      <c r="CD17" t="s">
        <v>218</v>
      </c>
      <c r="CE17">
        <v>7.5369400000000004</v>
      </c>
      <c r="CF17">
        <v>87528.7</v>
      </c>
      <c r="CG17">
        <v>27708.400000000001</v>
      </c>
      <c r="CH17" s="26">
        <v>0</v>
      </c>
      <c r="CI17" s="26">
        <v>63.947899999999997</v>
      </c>
      <c r="CJ17">
        <v>13771.7</v>
      </c>
      <c r="CK17">
        <v>57192.1</v>
      </c>
      <c r="CL17">
        <v>-93481.9</v>
      </c>
      <c r="CM17" s="26">
        <v>229701</v>
      </c>
      <c r="CN17">
        <v>0</v>
      </c>
      <c r="CO17">
        <v>0</v>
      </c>
      <c r="CP17">
        <v>0</v>
      </c>
      <c r="CQ17">
        <v>-283271</v>
      </c>
      <c r="CR17">
        <v>3516.37</v>
      </c>
      <c r="CS17">
        <v>136219</v>
      </c>
      <c r="CT17">
        <v>1103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1103</v>
      </c>
      <c r="DB17">
        <v>0</v>
      </c>
      <c r="DC17">
        <v>0</v>
      </c>
      <c r="DD17">
        <v>0</v>
      </c>
      <c r="DE17">
        <v>0</v>
      </c>
      <c r="DF17">
        <v>1103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5.8036799999999999</v>
      </c>
      <c r="DU17">
        <v>51.218899999999998</v>
      </c>
      <c r="DV17">
        <v>14.151999999999999</v>
      </c>
      <c r="DW17">
        <v>0</v>
      </c>
      <c r="DX17">
        <v>4.0264899999999999E-2</v>
      </c>
      <c r="DY17">
        <v>6.7051499999999997</v>
      </c>
      <c r="DZ17">
        <v>29.015799999999999</v>
      </c>
      <c r="EA17">
        <v>-9.35046</v>
      </c>
      <c r="EB17">
        <v>110.64100000000001</v>
      </c>
      <c r="EC17">
        <v>0</v>
      </c>
      <c r="ED17">
        <v>0</v>
      </c>
      <c r="EE17">
        <v>0</v>
      </c>
      <c r="EF17">
        <v>-107.82899999999999</v>
      </c>
      <c r="EG17">
        <v>-8.4571500000000004</v>
      </c>
      <c r="EH17">
        <v>101.291</v>
      </c>
      <c r="EI17">
        <v>95.491900000000001</v>
      </c>
      <c r="EJ17">
        <v>5.7990599999999999</v>
      </c>
      <c r="EK17">
        <v>0</v>
      </c>
      <c r="EL17">
        <v>0</v>
      </c>
      <c r="EN17">
        <v>0</v>
      </c>
      <c r="EO17">
        <v>1.75</v>
      </c>
      <c r="EP17" t="s">
        <v>219</v>
      </c>
      <c r="EQ17">
        <v>0</v>
      </c>
      <c r="ER17">
        <v>0</v>
      </c>
      <c r="ES17">
        <v>23.821999999999999</v>
      </c>
      <c r="ET17">
        <v>2.7834699999999999</v>
      </c>
      <c r="EU17">
        <v>0</v>
      </c>
      <c r="EV17">
        <v>1.21214E-10</v>
      </c>
      <c r="EW17">
        <v>0</v>
      </c>
      <c r="EX17">
        <v>9.3590699999999991</v>
      </c>
      <c r="EY17">
        <v>35.964599999999997</v>
      </c>
      <c r="EZ17">
        <v>29.569299999999998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65.533900000000003</v>
      </c>
      <c r="FG17">
        <v>1.4345700000000001E-14</v>
      </c>
      <c r="FH17">
        <v>21.4678</v>
      </c>
      <c r="FI17">
        <v>3.3751199999999999</v>
      </c>
      <c r="FJ17">
        <v>0</v>
      </c>
      <c r="FK17">
        <v>9.3471599999999999E-13</v>
      </c>
      <c r="FL17">
        <v>1.78016</v>
      </c>
      <c r="FM17">
        <v>9.3590699999999991</v>
      </c>
      <c r="FN17">
        <v>27.4968</v>
      </c>
      <c r="FO17">
        <v>29.569299999999998</v>
      </c>
      <c r="FP17">
        <v>0</v>
      </c>
      <c r="FQ17">
        <v>0</v>
      </c>
      <c r="FR17">
        <v>0</v>
      </c>
      <c r="FS17">
        <v>-5.5884200000000002</v>
      </c>
      <c r="FT17">
        <v>-2.8969499999999999</v>
      </c>
      <c r="FU17">
        <v>57.066099999999999</v>
      </c>
      <c r="FV17" t="s">
        <v>220</v>
      </c>
      <c r="FW17" t="s">
        <v>221</v>
      </c>
      <c r="FX17" t="s">
        <v>222</v>
      </c>
      <c r="FY17" t="s">
        <v>223</v>
      </c>
      <c r="FZ17" t="s">
        <v>224</v>
      </c>
      <c r="GA17" t="s">
        <v>225</v>
      </c>
      <c r="GB17" t="s">
        <v>226</v>
      </c>
      <c r="GC17" t="s">
        <v>227</v>
      </c>
      <c r="GF17">
        <v>2.2276000000000002E-3</v>
      </c>
      <c r="GG17">
        <v>9.1011500000000005</v>
      </c>
      <c r="GH17">
        <v>2.7006899999999998</v>
      </c>
      <c r="GI17">
        <v>0</v>
      </c>
      <c r="GJ17">
        <v>0.321052</v>
      </c>
      <c r="GK17">
        <v>0</v>
      </c>
      <c r="GL17">
        <v>7.6951999999999998</v>
      </c>
      <c r="GM17">
        <v>19.82</v>
      </c>
      <c r="GN17">
        <v>25.452100000000002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45.27</v>
      </c>
      <c r="GU17">
        <v>6.0343</v>
      </c>
      <c r="GV17">
        <v>0</v>
      </c>
      <c r="GW17">
        <v>0</v>
      </c>
      <c r="GX17">
        <v>0</v>
      </c>
      <c r="GY17">
        <v>0</v>
      </c>
      <c r="GZ17">
        <v>3.9291200000000002</v>
      </c>
      <c r="HA17">
        <v>0</v>
      </c>
      <c r="HB17">
        <v>9.9600000000000009</v>
      </c>
      <c r="HC17">
        <v>0</v>
      </c>
      <c r="HD17">
        <v>0</v>
      </c>
      <c r="HE17">
        <v>0</v>
      </c>
      <c r="HF17">
        <v>0</v>
      </c>
      <c r="HG17">
        <v>9.9600000000000009</v>
      </c>
      <c r="HH17">
        <v>2.2231799999999999E-3</v>
      </c>
      <c r="HI17">
        <v>8.2536799999999992</v>
      </c>
      <c r="HJ17">
        <v>3.1577600000000001</v>
      </c>
      <c r="HK17">
        <v>0</v>
      </c>
      <c r="HL17">
        <v>1.9146400000000001E-2</v>
      </c>
      <c r="HM17">
        <v>1.7260500000000001</v>
      </c>
      <c r="HN17">
        <v>7.6951999999999998</v>
      </c>
      <c r="HO17">
        <v>-1.03</v>
      </c>
      <c r="HP17">
        <v>25.452100000000002</v>
      </c>
      <c r="HQ17">
        <v>0</v>
      </c>
      <c r="HR17">
        <v>0</v>
      </c>
      <c r="HS17">
        <v>0</v>
      </c>
      <c r="HT17">
        <v>-14.3477</v>
      </c>
      <c r="HU17">
        <v>-7.5370100000000004</v>
      </c>
      <c r="HV17">
        <v>24.42</v>
      </c>
      <c r="HW17">
        <v>6.1815199999999999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6.18</v>
      </c>
      <c r="IE17">
        <v>0</v>
      </c>
      <c r="IF17">
        <v>0</v>
      </c>
      <c r="IG17">
        <v>0</v>
      </c>
      <c r="IH17">
        <v>0</v>
      </c>
      <c r="II17">
        <v>6.18</v>
      </c>
      <c r="IJ17">
        <v>1.8442799999999999</v>
      </c>
      <c r="IK17">
        <v>2.7549399999999999</v>
      </c>
      <c r="IL17">
        <v>0.81751399999999996</v>
      </c>
      <c r="IM17">
        <v>0</v>
      </c>
      <c r="IN17">
        <v>9.7184599999999996E-2</v>
      </c>
      <c r="IO17">
        <v>1.2004300000000001</v>
      </c>
      <c r="IP17">
        <v>2.3293900000000001</v>
      </c>
      <c r="IQ17">
        <v>9.0437399999999997</v>
      </c>
      <c r="IR17">
        <v>7.70451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16.7483</v>
      </c>
      <c r="IY17">
        <v>1.8892599999999999</v>
      </c>
      <c r="IZ17">
        <v>2.4984099999999998</v>
      </c>
      <c r="JA17">
        <v>0.955874</v>
      </c>
      <c r="JB17">
        <v>0</v>
      </c>
      <c r="JC17">
        <v>5.7957599999999996E-3</v>
      </c>
      <c r="JD17">
        <v>0.52248700000000003</v>
      </c>
      <c r="JE17">
        <v>2.3293900000000001</v>
      </c>
      <c r="JF17">
        <v>1.5766100000000001</v>
      </c>
      <c r="JG17">
        <v>7.70451</v>
      </c>
      <c r="JH17">
        <v>0</v>
      </c>
      <c r="JI17">
        <v>0</v>
      </c>
      <c r="JJ17">
        <v>0</v>
      </c>
      <c r="JK17">
        <v>-4.3431100000000002</v>
      </c>
      <c r="JL17">
        <v>-2.2814999999999999</v>
      </c>
      <c r="JM17">
        <v>9.2811199999999996</v>
      </c>
    </row>
    <row r="18" spans="1:273" x14ac:dyDescent="0.3">
      <c r="B18" s="62">
        <v>44855.410590277781</v>
      </c>
      <c r="C18" t="s">
        <v>77</v>
      </c>
      <c r="D18" t="s">
        <v>77</v>
      </c>
      <c r="E18" t="s">
        <v>213</v>
      </c>
      <c r="F18">
        <v>53627.8</v>
      </c>
      <c r="G18">
        <v>53627.8</v>
      </c>
      <c r="H18" t="s">
        <v>214</v>
      </c>
      <c r="I18" s="27">
        <v>4.0972222222222222E-2</v>
      </c>
      <c r="J18" t="s">
        <v>215</v>
      </c>
      <c r="K18">
        <v>-137.93</v>
      </c>
      <c r="L18" t="s">
        <v>216</v>
      </c>
      <c r="M18" t="s">
        <v>216</v>
      </c>
      <c r="N18" t="s">
        <v>217</v>
      </c>
      <c r="O18">
        <v>6.7214799999999997</v>
      </c>
      <c r="P18">
        <v>111116</v>
      </c>
      <c r="Q18">
        <v>22327.9</v>
      </c>
      <c r="R18">
        <v>0</v>
      </c>
      <c r="S18">
        <v>1107.07</v>
      </c>
      <c r="T18" s="26">
        <v>0</v>
      </c>
      <c r="U18">
        <v>85788.2</v>
      </c>
      <c r="V18" s="26">
        <v>220346</v>
      </c>
      <c r="W18" s="26">
        <v>229701</v>
      </c>
      <c r="X18" s="26">
        <v>0</v>
      </c>
      <c r="Y18">
        <v>0</v>
      </c>
      <c r="Z18">
        <v>0</v>
      </c>
      <c r="AA18" s="26">
        <v>0</v>
      </c>
      <c r="AB18">
        <v>0</v>
      </c>
      <c r="AC18">
        <v>450047</v>
      </c>
      <c r="AD18">
        <v>967.64099999999996</v>
      </c>
      <c r="AE18">
        <v>0</v>
      </c>
      <c r="AF18">
        <v>0</v>
      </c>
      <c r="AG18">
        <v>0</v>
      </c>
      <c r="AH18">
        <v>0</v>
      </c>
      <c r="AI18">
        <v>701.09199999999998</v>
      </c>
      <c r="AJ18">
        <v>0</v>
      </c>
      <c r="AK18">
        <v>1668.73</v>
      </c>
      <c r="AL18">
        <v>0</v>
      </c>
      <c r="AM18">
        <v>0</v>
      </c>
      <c r="AN18">
        <v>0</v>
      </c>
      <c r="AO18">
        <v>0</v>
      </c>
      <c r="AP18">
        <v>1668.73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5.1144699999999998</v>
      </c>
      <c r="BE18">
        <v>64.587599999999995</v>
      </c>
      <c r="BF18">
        <v>11.401899999999999</v>
      </c>
      <c r="BG18">
        <v>0</v>
      </c>
      <c r="BH18">
        <v>0.62592199999999998</v>
      </c>
      <c r="BI18">
        <v>3.3296899999999998</v>
      </c>
      <c r="BJ18">
        <v>43.523699999999998</v>
      </c>
      <c r="BK18">
        <v>128.583</v>
      </c>
      <c r="BL18">
        <v>110.64100000000001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239.22499999999999</v>
      </c>
      <c r="BS18">
        <v>230.785</v>
      </c>
      <c r="BT18">
        <v>8.4400200000000005</v>
      </c>
      <c r="BU18">
        <v>0</v>
      </c>
      <c r="BV18">
        <v>0</v>
      </c>
      <c r="BX18">
        <v>0</v>
      </c>
      <c r="BY18">
        <v>0</v>
      </c>
      <c r="CA18">
        <v>0</v>
      </c>
      <c r="CB18" t="s">
        <v>216</v>
      </c>
      <c r="CC18" t="s">
        <v>216</v>
      </c>
      <c r="CD18" t="s">
        <v>218</v>
      </c>
      <c r="CE18">
        <v>7.5369400000000004</v>
      </c>
      <c r="CF18">
        <v>87528.7</v>
      </c>
      <c r="CG18">
        <v>27708.400000000001</v>
      </c>
      <c r="CH18" s="26">
        <v>0</v>
      </c>
      <c r="CI18" s="26">
        <v>63.947899999999997</v>
      </c>
      <c r="CJ18">
        <v>13771.7</v>
      </c>
      <c r="CK18">
        <v>57192.1</v>
      </c>
      <c r="CL18">
        <v>-93481.9</v>
      </c>
      <c r="CM18" s="26">
        <v>229701</v>
      </c>
      <c r="CN18">
        <v>0</v>
      </c>
      <c r="CO18">
        <v>0</v>
      </c>
      <c r="CP18">
        <v>0</v>
      </c>
      <c r="CQ18">
        <v>-283271</v>
      </c>
      <c r="CR18">
        <v>3516.37</v>
      </c>
      <c r="CS18">
        <v>136219</v>
      </c>
      <c r="CT18">
        <v>1103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1103</v>
      </c>
      <c r="DB18">
        <v>0</v>
      </c>
      <c r="DC18">
        <v>0</v>
      </c>
      <c r="DD18">
        <v>0</v>
      </c>
      <c r="DE18">
        <v>0</v>
      </c>
      <c r="DF18">
        <v>1103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5.8036799999999999</v>
      </c>
      <c r="DU18">
        <v>51.218899999999998</v>
      </c>
      <c r="DV18">
        <v>14.151999999999999</v>
      </c>
      <c r="DW18">
        <v>0</v>
      </c>
      <c r="DX18">
        <v>4.0264899999999999E-2</v>
      </c>
      <c r="DY18">
        <v>6.7051499999999997</v>
      </c>
      <c r="DZ18">
        <v>29.015799999999999</v>
      </c>
      <c r="EA18">
        <v>-9.35046</v>
      </c>
      <c r="EB18">
        <v>110.64100000000001</v>
      </c>
      <c r="EC18">
        <v>0</v>
      </c>
      <c r="ED18">
        <v>0</v>
      </c>
      <c r="EE18">
        <v>0</v>
      </c>
      <c r="EF18">
        <v>-107.82899999999999</v>
      </c>
      <c r="EG18">
        <v>-8.4571500000000004</v>
      </c>
      <c r="EH18">
        <v>101.291</v>
      </c>
      <c r="EI18">
        <v>95.491900000000001</v>
      </c>
      <c r="EJ18">
        <v>5.7990599999999999</v>
      </c>
      <c r="EK18">
        <v>0</v>
      </c>
      <c r="EL18">
        <v>0</v>
      </c>
      <c r="EN18">
        <v>0</v>
      </c>
      <c r="EO18">
        <v>1.75</v>
      </c>
      <c r="EP18" t="s">
        <v>219</v>
      </c>
      <c r="EQ18">
        <v>0</v>
      </c>
      <c r="ER18">
        <v>0</v>
      </c>
      <c r="ES18">
        <v>25.828499999999998</v>
      </c>
      <c r="ET18">
        <v>2.9455200000000001</v>
      </c>
      <c r="EU18">
        <v>0</v>
      </c>
      <c r="EV18">
        <v>1.21214E-10</v>
      </c>
      <c r="EW18">
        <v>0</v>
      </c>
      <c r="EX18">
        <v>14.038600000000001</v>
      </c>
      <c r="EY18">
        <v>42.8127</v>
      </c>
      <c r="EZ18">
        <v>29.569299999999998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72.382000000000005</v>
      </c>
      <c r="FG18">
        <v>1.4345700000000001E-14</v>
      </c>
      <c r="FH18">
        <v>21.4678</v>
      </c>
      <c r="FI18">
        <v>3.3751199999999999</v>
      </c>
      <c r="FJ18">
        <v>0</v>
      </c>
      <c r="FK18">
        <v>9.3471599999999999E-13</v>
      </c>
      <c r="FL18">
        <v>1.78016</v>
      </c>
      <c r="FM18">
        <v>9.3590699999999991</v>
      </c>
      <c r="FN18">
        <v>27.4968</v>
      </c>
      <c r="FO18">
        <v>29.569299999999998</v>
      </c>
      <c r="FP18">
        <v>0</v>
      </c>
      <c r="FQ18">
        <v>0</v>
      </c>
      <c r="FR18">
        <v>0</v>
      </c>
      <c r="FS18">
        <v>-5.5884200000000002</v>
      </c>
      <c r="FT18">
        <v>-2.8969499999999999</v>
      </c>
      <c r="FU18">
        <v>57.066099999999999</v>
      </c>
      <c r="FV18" t="s">
        <v>220</v>
      </c>
      <c r="FW18" t="s">
        <v>221</v>
      </c>
      <c r="FX18" t="s">
        <v>222</v>
      </c>
      <c r="FY18" t="s">
        <v>223</v>
      </c>
      <c r="FZ18" t="s">
        <v>224</v>
      </c>
      <c r="GA18" t="s">
        <v>225</v>
      </c>
      <c r="GB18" t="s">
        <v>226</v>
      </c>
      <c r="GC18" t="s">
        <v>227</v>
      </c>
      <c r="GF18">
        <v>2.0056599999999998E-3</v>
      </c>
      <c r="GG18">
        <v>9.5614000000000008</v>
      </c>
      <c r="GH18">
        <v>2.7903699999999998</v>
      </c>
      <c r="GI18">
        <v>0</v>
      </c>
      <c r="GJ18">
        <v>0.30106899999999998</v>
      </c>
      <c r="GK18">
        <v>0</v>
      </c>
      <c r="GL18">
        <v>11.5428</v>
      </c>
      <c r="GM18">
        <v>24.19</v>
      </c>
      <c r="GN18">
        <v>25.452100000000002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49.64</v>
      </c>
      <c r="GU18">
        <v>5.4229399999999996</v>
      </c>
      <c r="GV18">
        <v>0</v>
      </c>
      <c r="GW18">
        <v>0</v>
      </c>
      <c r="GX18">
        <v>0</v>
      </c>
      <c r="GY18">
        <v>0</v>
      </c>
      <c r="GZ18">
        <v>3.9291200000000002</v>
      </c>
      <c r="HA18">
        <v>0</v>
      </c>
      <c r="HB18">
        <v>9.35</v>
      </c>
      <c r="HC18">
        <v>0</v>
      </c>
      <c r="HD18">
        <v>0</v>
      </c>
      <c r="HE18">
        <v>0</v>
      </c>
      <c r="HF18">
        <v>0</v>
      </c>
      <c r="HG18">
        <v>9.35</v>
      </c>
      <c r="HH18">
        <v>2.2231799999999999E-3</v>
      </c>
      <c r="HI18">
        <v>8.2536799999999992</v>
      </c>
      <c r="HJ18">
        <v>3.1577600000000001</v>
      </c>
      <c r="HK18">
        <v>0</v>
      </c>
      <c r="HL18">
        <v>1.9146400000000001E-2</v>
      </c>
      <c r="HM18">
        <v>1.7260500000000001</v>
      </c>
      <c r="HN18">
        <v>7.6951999999999998</v>
      </c>
      <c r="HO18">
        <v>-1.03</v>
      </c>
      <c r="HP18">
        <v>25.452100000000002</v>
      </c>
      <c r="HQ18">
        <v>0</v>
      </c>
      <c r="HR18">
        <v>0</v>
      </c>
      <c r="HS18">
        <v>0</v>
      </c>
      <c r="HT18">
        <v>-14.3477</v>
      </c>
      <c r="HU18">
        <v>-7.5370100000000004</v>
      </c>
      <c r="HV18">
        <v>24.42</v>
      </c>
      <c r="HW18">
        <v>6.1815199999999999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6.18</v>
      </c>
      <c r="IE18">
        <v>0</v>
      </c>
      <c r="IF18">
        <v>0</v>
      </c>
      <c r="IG18">
        <v>0</v>
      </c>
      <c r="IH18">
        <v>0</v>
      </c>
      <c r="II18">
        <v>6.18</v>
      </c>
      <c r="IJ18">
        <v>1.65743</v>
      </c>
      <c r="IK18">
        <v>2.89425</v>
      </c>
      <c r="IL18">
        <v>0.84466300000000005</v>
      </c>
      <c r="IM18">
        <v>0</v>
      </c>
      <c r="IN18">
        <v>9.1135400000000005E-2</v>
      </c>
      <c r="IO18">
        <v>1.2004300000000001</v>
      </c>
      <c r="IP18">
        <v>3.4940899999999999</v>
      </c>
      <c r="IQ18">
        <v>10.182</v>
      </c>
      <c r="IR18">
        <v>7.70451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17.886500000000002</v>
      </c>
      <c r="IY18">
        <v>1.8892599999999999</v>
      </c>
      <c r="IZ18">
        <v>2.4984099999999998</v>
      </c>
      <c r="JA18">
        <v>0.955874</v>
      </c>
      <c r="JB18">
        <v>0</v>
      </c>
      <c r="JC18">
        <v>5.7957599999999996E-3</v>
      </c>
      <c r="JD18">
        <v>0.52248700000000003</v>
      </c>
      <c r="JE18">
        <v>2.3293900000000001</v>
      </c>
      <c r="JF18">
        <v>1.5766100000000001</v>
      </c>
      <c r="JG18">
        <v>7.70451</v>
      </c>
      <c r="JH18">
        <v>0</v>
      </c>
      <c r="JI18">
        <v>0</v>
      </c>
      <c r="JJ18">
        <v>0</v>
      </c>
      <c r="JK18">
        <v>-4.3431100000000002</v>
      </c>
      <c r="JL18">
        <v>-2.2814999999999999</v>
      </c>
      <c r="JM18">
        <v>9.2811199999999996</v>
      </c>
    </row>
    <row r="19" spans="1:273" x14ac:dyDescent="0.3">
      <c r="B19" s="62">
        <v>44855.411678240744</v>
      </c>
      <c r="C19" t="s">
        <v>71</v>
      </c>
      <c r="D19" t="s">
        <v>71</v>
      </c>
      <c r="E19" t="s">
        <v>228</v>
      </c>
      <c r="F19">
        <v>53627.8</v>
      </c>
      <c r="G19">
        <v>53627.8</v>
      </c>
      <c r="H19" t="s">
        <v>214</v>
      </c>
      <c r="I19" s="27">
        <v>5.9027777777777783E-2</v>
      </c>
      <c r="J19" t="s">
        <v>215</v>
      </c>
      <c r="K19">
        <v>-90.12</v>
      </c>
      <c r="L19" t="s">
        <v>216</v>
      </c>
      <c r="M19" t="s">
        <v>216</v>
      </c>
      <c r="N19" t="s">
        <v>229</v>
      </c>
      <c r="O19">
        <v>41.555300000000003</v>
      </c>
      <c r="P19">
        <v>47868.4</v>
      </c>
      <c r="Q19">
        <v>18900.599999999999</v>
      </c>
      <c r="R19">
        <v>0</v>
      </c>
      <c r="S19">
        <v>3961.16</v>
      </c>
      <c r="T19">
        <v>0</v>
      </c>
      <c r="U19">
        <v>57633.4</v>
      </c>
      <c r="V19">
        <v>128405</v>
      </c>
      <c r="W19">
        <v>229701</v>
      </c>
      <c r="X19">
        <v>0</v>
      </c>
      <c r="Y19">
        <v>0</v>
      </c>
      <c r="Z19">
        <v>0</v>
      </c>
      <c r="AA19">
        <v>0</v>
      </c>
      <c r="AB19">
        <v>0</v>
      </c>
      <c r="AC19">
        <v>358106</v>
      </c>
      <c r="AD19">
        <v>5980.7</v>
      </c>
      <c r="AE19">
        <v>0</v>
      </c>
      <c r="AF19">
        <v>0</v>
      </c>
      <c r="AG19">
        <v>0</v>
      </c>
      <c r="AH19">
        <v>0</v>
      </c>
      <c r="AI19">
        <v>797.85599999999999</v>
      </c>
      <c r="AJ19">
        <v>0</v>
      </c>
      <c r="AK19">
        <v>6778.56</v>
      </c>
      <c r="AL19">
        <v>0</v>
      </c>
      <c r="AM19">
        <v>0</v>
      </c>
      <c r="AN19">
        <v>0</v>
      </c>
      <c r="AO19">
        <v>0</v>
      </c>
      <c r="AP19">
        <v>6778.56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30.717099999999999</v>
      </c>
      <c r="BE19">
        <v>21.7501</v>
      </c>
      <c r="BF19">
        <v>9.64954</v>
      </c>
      <c r="BG19">
        <v>0</v>
      </c>
      <c r="BH19">
        <v>2.40761</v>
      </c>
      <c r="BI19">
        <v>3.7953199999999998</v>
      </c>
      <c r="BJ19">
        <v>27.3155</v>
      </c>
      <c r="BK19">
        <v>95.635199999999998</v>
      </c>
      <c r="BL19">
        <v>100.32899999999999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195.964</v>
      </c>
      <c r="BS19">
        <v>161.48099999999999</v>
      </c>
      <c r="BT19">
        <v>34.483199999999997</v>
      </c>
      <c r="BU19">
        <v>0</v>
      </c>
      <c r="BV19">
        <v>0</v>
      </c>
      <c r="BX19">
        <v>0</v>
      </c>
      <c r="BY19">
        <v>94</v>
      </c>
      <c r="BZ19" t="s">
        <v>230</v>
      </c>
      <c r="CA19">
        <v>0</v>
      </c>
      <c r="CB19" t="s">
        <v>216</v>
      </c>
      <c r="CC19" t="s">
        <v>216</v>
      </c>
      <c r="CD19" t="s">
        <v>231</v>
      </c>
      <c r="CE19">
        <v>43.218699999999998</v>
      </c>
      <c r="CF19">
        <v>39775.300000000003</v>
      </c>
      <c r="CG19">
        <v>31631.599999999999</v>
      </c>
      <c r="CH19">
        <v>0</v>
      </c>
      <c r="CI19">
        <v>570.10400000000004</v>
      </c>
      <c r="CJ19">
        <v>16125.5</v>
      </c>
      <c r="CK19">
        <v>57633.4</v>
      </c>
      <c r="CL19">
        <v>-77421.3</v>
      </c>
      <c r="CM19">
        <v>229701</v>
      </c>
      <c r="CN19">
        <v>0</v>
      </c>
      <c r="CO19">
        <v>0</v>
      </c>
      <c r="CP19">
        <v>0</v>
      </c>
      <c r="CQ19">
        <v>-225905</v>
      </c>
      <c r="CR19">
        <v>2703.98</v>
      </c>
      <c r="CS19">
        <v>152280</v>
      </c>
      <c r="CT19">
        <v>6253.11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6253.11</v>
      </c>
      <c r="DB19">
        <v>0</v>
      </c>
      <c r="DC19">
        <v>0</v>
      </c>
      <c r="DD19">
        <v>0</v>
      </c>
      <c r="DE19">
        <v>0</v>
      </c>
      <c r="DF19">
        <v>6253.11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32.155099999999997</v>
      </c>
      <c r="DU19">
        <v>18.208200000000001</v>
      </c>
      <c r="DV19">
        <v>14.975199999999999</v>
      </c>
      <c r="DW19">
        <v>0</v>
      </c>
      <c r="DX19">
        <v>0.46038499999999999</v>
      </c>
      <c r="DY19">
        <v>7.3678400000000002</v>
      </c>
      <c r="DZ19">
        <v>27.3155</v>
      </c>
      <c r="EA19">
        <v>5.5136000000000003</v>
      </c>
      <c r="EB19">
        <v>100.32899999999999</v>
      </c>
      <c r="EC19">
        <v>0</v>
      </c>
      <c r="ED19">
        <v>0</v>
      </c>
      <c r="EE19">
        <v>0</v>
      </c>
      <c r="EF19">
        <v>-80.757800000000003</v>
      </c>
      <c r="EG19">
        <v>-14.210900000000001</v>
      </c>
      <c r="EH19">
        <v>105.843</v>
      </c>
      <c r="EI19">
        <v>73.718000000000004</v>
      </c>
      <c r="EJ19">
        <v>32.124699999999997</v>
      </c>
      <c r="EK19">
        <v>0</v>
      </c>
      <c r="EL19">
        <v>0</v>
      </c>
      <c r="EN19">
        <v>0</v>
      </c>
      <c r="EO19">
        <v>39</v>
      </c>
      <c r="EP19" t="s">
        <v>232</v>
      </c>
      <c r="EQ19">
        <v>0</v>
      </c>
      <c r="ER19">
        <v>5.5369099999999998E-5</v>
      </c>
      <c r="ES19">
        <v>16.6142</v>
      </c>
      <c r="ET19">
        <v>2.6684899999999998</v>
      </c>
      <c r="EU19">
        <v>0</v>
      </c>
      <c r="EV19">
        <v>5.1778699999999997E-2</v>
      </c>
      <c r="EW19">
        <v>0</v>
      </c>
      <c r="EX19">
        <v>9.1348500000000001</v>
      </c>
      <c r="EY19">
        <v>28.4693</v>
      </c>
      <c r="EZ19">
        <v>29.569299999999998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58.038699999999999</v>
      </c>
      <c r="FG19">
        <v>5.4125600000000002E-5</v>
      </c>
      <c r="FH19">
        <v>13.8444</v>
      </c>
      <c r="FI19">
        <v>4.4877700000000003</v>
      </c>
      <c r="FJ19">
        <v>0</v>
      </c>
      <c r="FK19">
        <v>4.9655399999999996E-4</v>
      </c>
      <c r="FL19">
        <v>1.99962</v>
      </c>
      <c r="FM19">
        <v>9.1348500000000001</v>
      </c>
      <c r="FN19">
        <v>19.700800000000001</v>
      </c>
      <c r="FO19">
        <v>29.569299999999998</v>
      </c>
      <c r="FP19">
        <v>0</v>
      </c>
      <c r="FQ19">
        <v>0</v>
      </c>
      <c r="FR19">
        <v>0</v>
      </c>
      <c r="FS19">
        <v>-5.0967200000000004</v>
      </c>
      <c r="FT19">
        <v>-4.6696999999999997</v>
      </c>
      <c r="FU19">
        <v>49.270099999999999</v>
      </c>
      <c r="FV19" t="s">
        <v>220</v>
      </c>
      <c r="FW19" t="s">
        <v>221</v>
      </c>
      <c r="FX19" t="s">
        <v>222</v>
      </c>
      <c r="FY19" t="s">
        <v>223</v>
      </c>
      <c r="FZ19" t="s">
        <v>224</v>
      </c>
      <c r="GA19" t="s">
        <v>225</v>
      </c>
      <c r="GB19" t="s">
        <v>226</v>
      </c>
      <c r="GC19" t="s">
        <v>227</v>
      </c>
      <c r="GF19">
        <v>9.7661699999999994E-3</v>
      </c>
      <c r="GG19">
        <v>5.5295800000000002</v>
      </c>
      <c r="GH19">
        <v>2.8933900000000001</v>
      </c>
      <c r="GI19">
        <v>0</v>
      </c>
      <c r="GJ19">
        <v>0.85048100000000004</v>
      </c>
      <c r="GK19">
        <v>0</v>
      </c>
      <c r="GL19">
        <v>7.7587299999999999</v>
      </c>
      <c r="GM19">
        <v>17.04</v>
      </c>
      <c r="GN19">
        <v>25.452100000000002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42.49</v>
      </c>
      <c r="GU19">
        <v>33.517499999999998</v>
      </c>
      <c r="GV19">
        <v>0</v>
      </c>
      <c r="GW19">
        <v>0</v>
      </c>
      <c r="GX19">
        <v>0</v>
      </c>
      <c r="GY19">
        <v>0</v>
      </c>
      <c r="GZ19">
        <v>4.4714099999999997</v>
      </c>
      <c r="HA19">
        <v>0</v>
      </c>
      <c r="HB19">
        <v>37.99</v>
      </c>
      <c r="HC19">
        <v>0</v>
      </c>
      <c r="HD19">
        <v>0</v>
      </c>
      <c r="HE19">
        <v>0</v>
      </c>
      <c r="HF19">
        <v>0</v>
      </c>
      <c r="HG19">
        <v>37.99</v>
      </c>
      <c r="HH19">
        <v>1.0249599999999999E-2</v>
      </c>
      <c r="HI19">
        <v>4.7160399999999996</v>
      </c>
      <c r="HJ19">
        <v>4.1859900000000003</v>
      </c>
      <c r="HK19">
        <v>0</v>
      </c>
      <c r="HL19">
        <v>0.14498800000000001</v>
      </c>
      <c r="HM19">
        <v>2.01444</v>
      </c>
      <c r="HN19">
        <v>7.7587299999999999</v>
      </c>
      <c r="HO19">
        <v>2.1800000000000002</v>
      </c>
      <c r="HP19">
        <v>25.452100000000002</v>
      </c>
      <c r="HQ19">
        <v>0</v>
      </c>
      <c r="HR19">
        <v>0</v>
      </c>
      <c r="HS19">
        <v>0</v>
      </c>
      <c r="HT19">
        <v>-10.7341</v>
      </c>
      <c r="HU19">
        <v>-5.9168000000000003</v>
      </c>
      <c r="HV19">
        <v>27.63</v>
      </c>
      <c r="HW19">
        <v>35.044199999999996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35.04</v>
      </c>
      <c r="IE19">
        <v>0</v>
      </c>
      <c r="IF19">
        <v>0</v>
      </c>
      <c r="IG19">
        <v>0</v>
      </c>
      <c r="IH19">
        <v>0</v>
      </c>
      <c r="II19">
        <v>35.04</v>
      </c>
      <c r="IJ19">
        <v>10.2433</v>
      </c>
      <c r="IK19">
        <v>1.6737899999999999</v>
      </c>
      <c r="IL19">
        <v>0.87584300000000004</v>
      </c>
      <c r="IM19">
        <v>0</v>
      </c>
      <c r="IN19">
        <v>0.25744699999999998</v>
      </c>
      <c r="IO19">
        <v>1.3661099999999999</v>
      </c>
      <c r="IP19">
        <v>2.3486199999999999</v>
      </c>
      <c r="IQ19">
        <v>16.7651</v>
      </c>
      <c r="IR19">
        <v>7.70451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24.4696</v>
      </c>
      <c r="IY19">
        <v>10.709899999999999</v>
      </c>
      <c r="IZ19">
        <v>1.42754</v>
      </c>
      <c r="JA19">
        <v>1.26711</v>
      </c>
      <c r="JB19">
        <v>0</v>
      </c>
      <c r="JC19">
        <v>4.3888900000000002E-2</v>
      </c>
      <c r="JD19">
        <v>0.60978500000000002</v>
      </c>
      <c r="JE19">
        <v>2.3486199999999999</v>
      </c>
      <c r="JF19">
        <v>11.3665</v>
      </c>
      <c r="JG19">
        <v>7.70451</v>
      </c>
      <c r="JH19">
        <v>0</v>
      </c>
      <c r="JI19">
        <v>0</v>
      </c>
      <c r="JJ19">
        <v>0</v>
      </c>
      <c r="JK19">
        <v>-3.2492200000000002</v>
      </c>
      <c r="JL19">
        <v>-1.7910600000000001</v>
      </c>
      <c r="JM19">
        <v>19.071100000000001</v>
      </c>
    </row>
    <row r="20" spans="1:273" x14ac:dyDescent="0.3">
      <c r="B20" s="62">
        <v>44855.412997685184</v>
      </c>
      <c r="C20" t="s">
        <v>72</v>
      </c>
      <c r="D20" t="s">
        <v>72</v>
      </c>
      <c r="E20" t="s">
        <v>228</v>
      </c>
      <c r="F20">
        <v>53627.8</v>
      </c>
      <c r="G20">
        <v>53627.8</v>
      </c>
      <c r="H20" t="s">
        <v>214</v>
      </c>
      <c r="I20" s="27">
        <v>7.3611111111111113E-2</v>
      </c>
      <c r="J20" t="s">
        <v>215</v>
      </c>
      <c r="K20">
        <v>-121.09</v>
      </c>
      <c r="L20" t="s">
        <v>216</v>
      </c>
      <c r="M20" t="s">
        <v>216</v>
      </c>
      <c r="N20" t="s">
        <v>229</v>
      </c>
      <c r="O20">
        <v>56.609400000000001</v>
      </c>
      <c r="P20">
        <v>75555.199999999997</v>
      </c>
      <c r="Q20">
        <v>29188.799999999999</v>
      </c>
      <c r="R20">
        <v>0</v>
      </c>
      <c r="S20">
        <v>4532.4799999999996</v>
      </c>
      <c r="T20">
        <v>0</v>
      </c>
      <c r="U20">
        <v>57633.4</v>
      </c>
      <c r="V20">
        <v>166966</v>
      </c>
      <c r="W20">
        <v>229701</v>
      </c>
      <c r="X20">
        <v>0</v>
      </c>
      <c r="Y20">
        <v>0</v>
      </c>
      <c r="Z20">
        <v>0</v>
      </c>
      <c r="AA20">
        <v>0</v>
      </c>
      <c r="AB20">
        <v>0</v>
      </c>
      <c r="AC20">
        <v>396668</v>
      </c>
      <c r="AD20">
        <v>8146.93</v>
      </c>
      <c r="AE20">
        <v>0</v>
      </c>
      <c r="AF20">
        <v>0</v>
      </c>
      <c r="AG20">
        <v>0</v>
      </c>
      <c r="AH20">
        <v>0</v>
      </c>
      <c r="AI20">
        <v>797.86</v>
      </c>
      <c r="AJ20">
        <v>0</v>
      </c>
      <c r="AK20">
        <v>8944.7900000000009</v>
      </c>
      <c r="AL20">
        <v>0</v>
      </c>
      <c r="AM20">
        <v>0</v>
      </c>
      <c r="AN20">
        <v>0</v>
      </c>
      <c r="AO20">
        <v>0</v>
      </c>
      <c r="AP20">
        <v>8944.7900000000009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41.328499999999998</v>
      </c>
      <c r="BE20">
        <v>35.8431</v>
      </c>
      <c r="BF20">
        <v>15.620699999999999</v>
      </c>
      <c r="BG20">
        <v>0</v>
      </c>
      <c r="BH20">
        <v>2.71421</v>
      </c>
      <c r="BI20">
        <v>3.7953299999999999</v>
      </c>
      <c r="BJ20">
        <v>27.3155</v>
      </c>
      <c r="BK20">
        <v>126.617</v>
      </c>
      <c r="BL20">
        <v>100.32899999999999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226.946</v>
      </c>
      <c r="BS20">
        <v>181.86</v>
      </c>
      <c r="BT20">
        <v>45.086500000000001</v>
      </c>
      <c r="BU20">
        <v>0</v>
      </c>
      <c r="BV20">
        <v>0.5</v>
      </c>
      <c r="BW20" t="s">
        <v>233</v>
      </c>
      <c r="BX20">
        <v>0</v>
      </c>
      <c r="BY20">
        <v>785</v>
      </c>
      <c r="BZ20" t="s">
        <v>234</v>
      </c>
      <c r="CA20">
        <v>4</v>
      </c>
      <c r="CB20" t="s">
        <v>216</v>
      </c>
      <c r="CC20" t="s">
        <v>216</v>
      </c>
      <c r="CD20" t="s">
        <v>231</v>
      </c>
      <c r="CE20">
        <v>43.218699999999998</v>
      </c>
      <c r="CF20">
        <v>39775.300000000003</v>
      </c>
      <c r="CG20">
        <v>31631.599999999999</v>
      </c>
      <c r="CH20">
        <v>0</v>
      </c>
      <c r="CI20">
        <v>570.10400000000004</v>
      </c>
      <c r="CJ20">
        <v>16125.5</v>
      </c>
      <c r="CK20">
        <v>57633.4</v>
      </c>
      <c r="CL20">
        <v>-77421.3</v>
      </c>
      <c r="CM20">
        <v>229701</v>
      </c>
      <c r="CN20">
        <v>0</v>
      </c>
      <c r="CO20">
        <v>0</v>
      </c>
      <c r="CP20">
        <v>0</v>
      </c>
      <c r="CQ20">
        <v>-225905</v>
      </c>
      <c r="CR20">
        <v>2703.98</v>
      </c>
      <c r="CS20">
        <v>152280</v>
      </c>
      <c r="CT20">
        <v>6253.11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6253.11</v>
      </c>
      <c r="DB20">
        <v>0</v>
      </c>
      <c r="DC20">
        <v>0</v>
      </c>
      <c r="DD20">
        <v>0</v>
      </c>
      <c r="DE20">
        <v>0</v>
      </c>
      <c r="DF20">
        <v>6253.11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32.155099999999997</v>
      </c>
      <c r="DU20">
        <v>18.208200000000001</v>
      </c>
      <c r="DV20">
        <v>14.975199999999999</v>
      </c>
      <c r="DW20">
        <v>0</v>
      </c>
      <c r="DX20">
        <v>0.46038499999999999</v>
      </c>
      <c r="DY20">
        <v>7.3678400000000002</v>
      </c>
      <c r="DZ20">
        <v>27.3155</v>
      </c>
      <c r="EA20">
        <v>5.5136000000000003</v>
      </c>
      <c r="EB20">
        <v>100.32899999999999</v>
      </c>
      <c r="EC20">
        <v>0</v>
      </c>
      <c r="ED20">
        <v>0</v>
      </c>
      <c r="EE20">
        <v>0</v>
      </c>
      <c r="EF20">
        <v>-80.757800000000003</v>
      </c>
      <c r="EG20">
        <v>-14.210900000000001</v>
      </c>
      <c r="EH20">
        <v>105.843</v>
      </c>
      <c r="EI20">
        <v>73.718000000000004</v>
      </c>
      <c r="EJ20">
        <v>32.124699999999997</v>
      </c>
      <c r="EK20">
        <v>0</v>
      </c>
      <c r="EL20">
        <v>0</v>
      </c>
      <c r="EN20">
        <v>0</v>
      </c>
      <c r="EO20">
        <v>39</v>
      </c>
      <c r="EP20" t="s">
        <v>232</v>
      </c>
      <c r="EQ20">
        <v>0</v>
      </c>
      <c r="ER20">
        <v>1.48972E-6</v>
      </c>
      <c r="ES20">
        <v>19.001999999999999</v>
      </c>
      <c r="ET20">
        <v>2.7876699999999999</v>
      </c>
      <c r="EU20">
        <v>0</v>
      </c>
      <c r="EV20">
        <v>6.1063000000000003E-3</v>
      </c>
      <c r="EW20">
        <v>0</v>
      </c>
      <c r="EX20">
        <v>9.1348500000000001</v>
      </c>
      <c r="EY20">
        <v>30.930700000000002</v>
      </c>
      <c r="EZ20">
        <v>29.569299999999998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60.5</v>
      </c>
      <c r="FG20">
        <v>5.4125600000000002E-5</v>
      </c>
      <c r="FH20">
        <v>13.8444</v>
      </c>
      <c r="FI20">
        <v>4.4877700000000003</v>
      </c>
      <c r="FJ20">
        <v>0</v>
      </c>
      <c r="FK20">
        <v>4.9655399999999996E-4</v>
      </c>
      <c r="FL20">
        <v>1.99962</v>
      </c>
      <c r="FM20">
        <v>9.1348500000000001</v>
      </c>
      <c r="FN20">
        <v>19.700800000000001</v>
      </c>
      <c r="FO20">
        <v>29.569299999999998</v>
      </c>
      <c r="FP20">
        <v>0</v>
      </c>
      <c r="FQ20">
        <v>0</v>
      </c>
      <c r="FR20">
        <v>0</v>
      </c>
      <c r="FS20">
        <v>-5.0967200000000004</v>
      </c>
      <c r="FT20">
        <v>-4.6696999999999997</v>
      </c>
      <c r="FU20">
        <v>49.270099999999999</v>
      </c>
      <c r="FV20" t="s">
        <v>220</v>
      </c>
      <c r="FW20" t="s">
        <v>221</v>
      </c>
      <c r="FX20" t="s">
        <v>222</v>
      </c>
      <c r="FY20" t="s">
        <v>223</v>
      </c>
      <c r="FZ20" t="s">
        <v>224</v>
      </c>
      <c r="GA20" t="s">
        <v>225</v>
      </c>
      <c r="GB20" t="s">
        <v>226</v>
      </c>
      <c r="GC20" t="s">
        <v>227</v>
      </c>
      <c r="GF20">
        <v>1.3459799999999999E-2</v>
      </c>
      <c r="GG20">
        <v>10.690200000000001</v>
      </c>
      <c r="GH20">
        <v>5.6569700000000003</v>
      </c>
      <c r="GI20">
        <v>0</v>
      </c>
      <c r="GJ20">
        <v>0.98536199999999996</v>
      </c>
      <c r="GK20">
        <v>0</v>
      </c>
      <c r="GL20">
        <v>7.7587299999999999</v>
      </c>
      <c r="GM20">
        <v>25.11</v>
      </c>
      <c r="GN20">
        <v>25.452100000000002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50.56</v>
      </c>
      <c r="GU20">
        <v>45.657699999999998</v>
      </c>
      <c r="GV20">
        <v>0</v>
      </c>
      <c r="GW20">
        <v>0</v>
      </c>
      <c r="GX20">
        <v>0</v>
      </c>
      <c r="GY20">
        <v>0</v>
      </c>
      <c r="GZ20">
        <v>4.4714299999999998</v>
      </c>
      <c r="HA20">
        <v>0</v>
      </c>
      <c r="HB20">
        <v>50.13</v>
      </c>
      <c r="HC20">
        <v>0</v>
      </c>
      <c r="HD20">
        <v>0</v>
      </c>
      <c r="HE20">
        <v>0</v>
      </c>
      <c r="HF20">
        <v>0</v>
      </c>
      <c r="HG20">
        <v>50.13</v>
      </c>
      <c r="HH20">
        <v>1.0249599999999999E-2</v>
      </c>
      <c r="HI20">
        <v>4.7160399999999996</v>
      </c>
      <c r="HJ20">
        <v>4.1859900000000003</v>
      </c>
      <c r="HK20">
        <v>0</v>
      </c>
      <c r="HL20">
        <v>0.14498800000000001</v>
      </c>
      <c r="HM20">
        <v>2.01444</v>
      </c>
      <c r="HN20">
        <v>7.7587299999999999</v>
      </c>
      <c r="HO20">
        <v>2.1800000000000002</v>
      </c>
      <c r="HP20">
        <v>25.452100000000002</v>
      </c>
      <c r="HQ20">
        <v>0</v>
      </c>
      <c r="HR20">
        <v>0</v>
      </c>
      <c r="HS20">
        <v>0</v>
      </c>
      <c r="HT20">
        <v>-10.7341</v>
      </c>
      <c r="HU20">
        <v>-5.9168000000000003</v>
      </c>
      <c r="HV20">
        <v>27.63</v>
      </c>
      <c r="HW20">
        <v>35.044199999999996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35.04</v>
      </c>
      <c r="IE20">
        <v>0</v>
      </c>
      <c r="IF20">
        <v>0</v>
      </c>
      <c r="IG20">
        <v>0</v>
      </c>
      <c r="IH20">
        <v>0</v>
      </c>
      <c r="II20">
        <v>35.04</v>
      </c>
      <c r="IJ20">
        <v>13.9535</v>
      </c>
      <c r="IK20">
        <v>3.2359499999999999</v>
      </c>
      <c r="IL20">
        <v>1.7123999999999999</v>
      </c>
      <c r="IM20">
        <v>0</v>
      </c>
      <c r="IN20">
        <v>0.29827599999999999</v>
      </c>
      <c r="IO20">
        <v>1.36612</v>
      </c>
      <c r="IP20">
        <v>2.3486199999999999</v>
      </c>
      <c r="IQ20">
        <v>22.914899999999999</v>
      </c>
      <c r="IR20">
        <v>7.70451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30.619399999999999</v>
      </c>
      <c r="IY20">
        <v>10.709899999999999</v>
      </c>
      <c r="IZ20">
        <v>1.42754</v>
      </c>
      <c r="JA20">
        <v>1.26711</v>
      </c>
      <c r="JB20">
        <v>0</v>
      </c>
      <c r="JC20">
        <v>4.3888900000000002E-2</v>
      </c>
      <c r="JD20">
        <v>0.60978500000000002</v>
      </c>
      <c r="JE20">
        <v>2.3486199999999999</v>
      </c>
      <c r="JF20">
        <v>11.3665</v>
      </c>
      <c r="JG20">
        <v>7.70451</v>
      </c>
      <c r="JH20">
        <v>0</v>
      </c>
      <c r="JI20">
        <v>0</v>
      </c>
      <c r="JJ20">
        <v>0</v>
      </c>
      <c r="JK20">
        <v>-3.2492200000000002</v>
      </c>
      <c r="JL20">
        <v>-1.7910600000000001</v>
      </c>
      <c r="JM20">
        <v>19.071100000000001</v>
      </c>
    </row>
    <row r="21" spans="1:273" x14ac:dyDescent="0.3">
      <c r="B21" s="62">
        <v>44855.414085648146</v>
      </c>
      <c r="C21" t="s">
        <v>73</v>
      </c>
      <c r="D21" t="s">
        <v>73</v>
      </c>
      <c r="E21" t="s">
        <v>228</v>
      </c>
      <c r="F21">
        <v>53627.8</v>
      </c>
      <c r="G21">
        <v>53627.8</v>
      </c>
      <c r="H21" t="s">
        <v>214</v>
      </c>
      <c r="I21" s="27">
        <v>5.9027777777777783E-2</v>
      </c>
      <c r="J21" t="s">
        <v>215</v>
      </c>
      <c r="K21">
        <v>-94.23</v>
      </c>
      <c r="L21" t="s">
        <v>216</v>
      </c>
      <c r="M21" t="s">
        <v>216</v>
      </c>
      <c r="N21" t="s">
        <v>229</v>
      </c>
      <c r="O21">
        <v>41.135100000000001</v>
      </c>
      <c r="P21">
        <v>49669.5</v>
      </c>
      <c r="Q21">
        <v>25985.9</v>
      </c>
      <c r="R21">
        <v>0</v>
      </c>
      <c r="S21">
        <v>3938.27</v>
      </c>
      <c r="T21">
        <v>0</v>
      </c>
      <c r="U21">
        <v>57633.4</v>
      </c>
      <c r="V21">
        <v>137268</v>
      </c>
      <c r="W21">
        <v>229701</v>
      </c>
      <c r="X21">
        <v>0</v>
      </c>
      <c r="Y21">
        <v>0</v>
      </c>
      <c r="Z21">
        <v>0</v>
      </c>
      <c r="AA21">
        <v>0</v>
      </c>
      <c r="AB21">
        <v>0</v>
      </c>
      <c r="AC21">
        <v>366969</v>
      </c>
      <c r="AD21">
        <v>5920.22</v>
      </c>
      <c r="AE21">
        <v>0</v>
      </c>
      <c r="AF21">
        <v>0</v>
      </c>
      <c r="AG21">
        <v>0</v>
      </c>
      <c r="AH21">
        <v>0</v>
      </c>
      <c r="AI21">
        <v>797.85599999999999</v>
      </c>
      <c r="AJ21">
        <v>0</v>
      </c>
      <c r="AK21">
        <v>6718.08</v>
      </c>
      <c r="AL21">
        <v>0</v>
      </c>
      <c r="AM21">
        <v>0</v>
      </c>
      <c r="AN21">
        <v>0</v>
      </c>
      <c r="AO21">
        <v>0</v>
      </c>
      <c r="AP21">
        <v>6718.08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30.412400000000002</v>
      </c>
      <c r="BE21">
        <v>22.571300000000001</v>
      </c>
      <c r="BF21">
        <v>13.263999999999999</v>
      </c>
      <c r="BG21">
        <v>0</v>
      </c>
      <c r="BH21">
        <v>2.39676</v>
      </c>
      <c r="BI21">
        <v>3.7953199999999998</v>
      </c>
      <c r="BJ21">
        <v>27.3155</v>
      </c>
      <c r="BK21">
        <v>99.755300000000005</v>
      </c>
      <c r="BL21">
        <v>100.32899999999999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200.084</v>
      </c>
      <c r="BS21">
        <v>165.90600000000001</v>
      </c>
      <c r="BT21">
        <v>34.178699999999999</v>
      </c>
      <c r="BU21">
        <v>0</v>
      </c>
      <c r="BV21">
        <v>0</v>
      </c>
      <c r="BX21">
        <v>0</v>
      </c>
      <c r="BY21">
        <v>94</v>
      </c>
      <c r="BZ21" t="s">
        <v>230</v>
      </c>
      <c r="CA21">
        <v>0</v>
      </c>
      <c r="CB21" t="s">
        <v>216</v>
      </c>
      <c r="CC21" t="s">
        <v>216</v>
      </c>
      <c r="CD21" t="s">
        <v>231</v>
      </c>
      <c r="CE21">
        <v>43.218699999999998</v>
      </c>
      <c r="CF21">
        <v>39775.300000000003</v>
      </c>
      <c r="CG21">
        <v>31631.599999999999</v>
      </c>
      <c r="CH21">
        <v>0</v>
      </c>
      <c r="CI21">
        <v>570.10400000000004</v>
      </c>
      <c r="CJ21">
        <v>16125.5</v>
      </c>
      <c r="CK21">
        <v>57633.4</v>
      </c>
      <c r="CL21">
        <v>-77421.3</v>
      </c>
      <c r="CM21">
        <v>229701</v>
      </c>
      <c r="CN21">
        <v>0</v>
      </c>
      <c r="CO21">
        <v>0</v>
      </c>
      <c r="CP21">
        <v>0</v>
      </c>
      <c r="CQ21">
        <v>-225905</v>
      </c>
      <c r="CR21">
        <v>2703.98</v>
      </c>
      <c r="CS21">
        <v>152280</v>
      </c>
      <c r="CT21">
        <v>6253.11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6253.11</v>
      </c>
      <c r="DB21">
        <v>0</v>
      </c>
      <c r="DC21">
        <v>0</v>
      </c>
      <c r="DD21">
        <v>0</v>
      </c>
      <c r="DE21">
        <v>0</v>
      </c>
      <c r="DF21">
        <v>6253.11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32.155099999999997</v>
      </c>
      <c r="DU21">
        <v>18.208200000000001</v>
      </c>
      <c r="DV21">
        <v>14.975199999999999</v>
      </c>
      <c r="DW21">
        <v>0</v>
      </c>
      <c r="DX21">
        <v>0.46038499999999999</v>
      </c>
      <c r="DY21">
        <v>7.3678400000000002</v>
      </c>
      <c r="DZ21">
        <v>27.3155</v>
      </c>
      <c r="EA21">
        <v>5.5136000000000003</v>
      </c>
      <c r="EB21">
        <v>100.32899999999999</v>
      </c>
      <c r="EC21">
        <v>0</v>
      </c>
      <c r="ED21">
        <v>0</v>
      </c>
      <c r="EE21">
        <v>0</v>
      </c>
      <c r="EF21">
        <v>-80.757800000000003</v>
      </c>
      <c r="EG21">
        <v>-14.210900000000001</v>
      </c>
      <c r="EH21">
        <v>105.843</v>
      </c>
      <c r="EI21">
        <v>73.718000000000004</v>
      </c>
      <c r="EJ21">
        <v>32.124699999999997</v>
      </c>
      <c r="EK21">
        <v>0</v>
      </c>
      <c r="EL21">
        <v>0</v>
      </c>
      <c r="EN21">
        <v>0</v>
      </c>
      <c r="EO21">
        <v>39</v>
      </c>
      <c r="EP21" t="s">
        <v>232</v>
      </c>
      <c r="EQ21">
        <v>0</v>
      </c>
      <c r="ER21">
        <v>4.7574000000000002E-5</v>
      </c>
      <c r="ES21">
        <v>17.148099999999999</v>
      </c>
      <c r="ET21">
        <v>3.6710799999999999</v>
      </c>
      <c r="EU21">
        <v>0</v>
      </c>
      <c r="EV21">
        <v>5.0624599999999999E-2</v>
      </c>
      <c r="EW21">
        <v>0</v>
      </c>
      <c r="EX21">
        <v>9.1348500000000001</v>
      </c>
      <c r="EY21">
        <v>30.0047</v>
      </c>
      <c r="EZ21">
        <v>29.569299999999998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59.573999999999998</v>
      </c>
      <c r="FG21">
        <v>5.4125600000000002E-5</v>
      </c>
      <c r="FH21">
        <v>13.8444</v>
      </c>
      <c r="FI21">
        <v>4.4877700000000003</v>
      </c>
      <c r="FJ21">
        <v>0</v>
      </c>
      <c r="FK21">
        <v>4.9655399999999996E-4</v>
      </c>
      <c r="FL21">
        <v>1.99962</v>
      </c>
      <c r="FM21">
        <v>9.1348500000000001</v>
      </c>
      <c r="FN21">
        <v>19.700800000000001</v>
      </c>
      <c r="FO21">
        <v>29.569299999999998</v>
      </c>
      <c r="FP21">
        <v>0</v>
      </c>
      <c r="FQ21">
        <v>0</v>
      </c>
      <c r="FR21">
        <v>0</v>
      </c>
      <c r="FS21">
        <v>-5.0967200000000004</v>
      </c>
      <c r="FT21">
        <v>-4.6696999999999997</v>
      </c>
      <c r="FU21">
        <v>49.270099999999999</v>
      </c>
      <c r="FV21" t="s">
        <v>220</v>
      </c>
      <c r="FW21" t="s">
        <v>221</v>
      </c>
      <c r="FX21" t="s">
        <v>222</v>
      </c>
      <c r="FY21" t="s">
        <v>223</v>
      </c>
      <c r="FZ21" t="s">
        <v>224</v>
      </c>
      <c r="GA21" t="s">
        <v>225</v>
      </c>
      <c r="GB21" t="s">
        <v>226</v>
      </c>
      <c r="GC21" t="s">
        <v>227</v>
      </c>
      <c r="GF21">
        <v>9.6867199999999994E-3</v>
      </c>
      <c r="GG21">
        <v>5.7313200000000002</v>
      </c>
      <c r="GH21">
        <v>3.9748199999999998</v>
      </c>
      <c r="GI21">
        <v>0</v>
      </c>
      <c r="GJ21">
        <v>0.84687999999999997</v>
      </c>
      <c r="GK21">
        <v>0</v>
      </c>
      <c r="GL21">
        <v>7.7587299999999999</v>
      </c>
      <c r="GM21">
        <v>18.32</v>
      </c>
      <c r="GN21">
        <v>25.452100000000002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43.77</v>
      </c>
      <c r="GU21">
        <v>33.178600000000003</v>
      </c>
      <c r="GV21">
        <v>0</v>
      </c>
      <c r="GW21">
        <v>0</v>
      </c>
      <c r="GX21">
        <v>0</v>
      </c>
      <c r="GY21">
        <v>0</v>
      </c>
      <c r="GZ21">
        <v>4.4714099999999997</v>
      </c>
      <c r="HA21">
        <v>0</v>
      </c>
      <c r="HB21">
        <v>37.65</v>
      </c>
      <c r="HC21">
        <v>0</v>
      </c>
      <c r="HD21">
        <v>0</v>
      </c>
      <c r="HE21">
        <v>0</v>
      </c>
      <c r="HF21">
        <v>0</v>
      </c>
      <c r="HG21">
        <v>37.65</v>
      </c>
      <c r="HH21">
        <v>1.0249599999999999E-2</v>
      </c>
      <c r="HI21">
        <v>4.7160399999999996</v>
      </c>
      <c r="HJ21">
        <v>4.1859900000000003</v>
      </c>
      <c r="HK21">
        <v>0</v>
      </c>
      <c r="HL21">
        <v>0.14498800000000001</v>
      </c>
      <c r="HM21">
        <v>2.01444</v>
      </c>
      <c r="HN21">
        <v>7.7587299999999999</v>
      </c>
      <c r="HO21">
        <v>2.1800000000000002</v>
      </c>
      <c r="HP21">
        <v>25.452100000000002</v>
      </c>
      <c r="HQ21">
        <v>0</v>
      </c>
      <c r="HR21">
        <v>0</v>
      </c>
      <c r="HS21">
        <v>0</v>
      </c>
      <c r="HT21">
        <v>-10.7341</v>
      </c>
      <c r="HU21">
        <v>-5.9168000000000003</v>
      </c>
      <c r="HV21">
        <v>27.63</v>
      </c>
      <c r="HW21">
        <v>35.044199999999996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35.04</v>
      </c>
      <c r="IE21">
        <v>0</v>
      </c>
      <c r="IF21">
        <v>0</v>
      </c>
      <c r="IG21">
        <v>0</v>
      </c>
      <c r="IH21">
        <v>0</v>
      </c>
      <c r="II21">
        <v>35.04</v>
      </c>
      <c r="IJ21">
        <v>10.139699999999999</v>
      </c>
      <c r="IK21">
        <v>1.7348600000000001</v>
      </c>
      <c r="IL21">
        <v>1.2032</v>
      </c>
      <c r="IM21">
        <v>0</v>
      </c>
      <c r="IN21">
        <v>0.256357</v>
      </c>
      <c r="IO21">
        <v>1.3661099999999999</v>
      </c>
      <c r="IP21">
        <v>2.3486199999999999</v>
      </c>
      <c r="IQ21">
        <v>17.0489</v>
      </c>
      <c r="IR21">
        <v>7.70451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24.753399999999999</v>
      </c>
      <c r="IY21">
        <v>10.709899999999999</v>
      </c>
      <c r="IZ21">
        <v>1.42754</v>
      </c>
      <c r="JA21">
        <v>1.26711</v>
      </c>
      <c r="JB21">
        <v>0</v>
      </c>
      <c r="JC21">
        <v>4.3888900000000002E-2</v>
      </c>
      <c r="JD21">
        <v>0.60978500000000002</v>
      </c>
      <c r="JE21">
        <v>2.3486199999999999</v>
      </c>
      <c r="JF21">
        <v>11.3665</v>
      </c>
      <c r="JG21">
        <v>7.70451</v>
      </c>
      <c r="JH21">
        <v>0</v>
      </c>
      <c r="JI21">
        <v>0</v>
      </c>
      <c r="JJ21">
        <v>0</v>
      </c>
      <c r="JK21">
        <v>-3.2492200000000002</v>
      </c>
      <c r="JL21">
        <v>-1.7910600000000001</v>
      </c>
      <c r="JM21">
        <v>19.071100000000001</v>
      </c>
    </row>
    <row r="22" spans="1:273" x14ac:dyDescent="0.3">
      <c r="B22" s="62">
        <v>44855.414907407408</v>
      </c>
      <c r="C22" t="s">
        <v>78</v>
      </c>
      <c r="D22" t="s">
        <v>78</v>
      </c>
      <c r="E22" t="s">
        <v>213</v>
      </c>
      <c r="F22">
        <v>53627.8</v>
      </c>
      <c r="G22">
        <v>53627.8</v>
      </c>
      <c r="H22" t="s">
        <v>214</v>
      </c>
      <c r="I22" s="27">
        <v>4.3055555555555562E-2</v>
      </c>
      <c r="J22" t="s">
        <v>215</v>
      </c>
      <c r="K22">
        <v>-116.49</v>
      </c>
      <c r="L22" t="s">
        <v>216</v>
      </c>
      <c r="M22" t="s">
        <v>216</v>
      </c>
      <c r="N22" t="s">
        <v>217</v>
      </c>
      <c r="O22">
        <v>7.61815</v>
      </c>
      <c r="P22">
        <v>103728</v>
      </c>
      <c r="Q22">
        <v>15198.9</v>
      </c>
      <c r="R22">
        <v>0</v>
      </c>
      <c r="S22">
        <v>1201.08</v>
      </c>
      <c r="T22">
        <v>0</v>
      </c>
      <c r="U22">
        <v>57192.1</v>
      </c>
      <c r="V22">
        <v>177328</v>
      </c>
      <c r="W22">
        <v>229701</v>
      </c>
      <c r="X22">
        <v>0</v>
      </c>
      <c r="Y22">
        <v>0</v>
      </c>
      <c r="Z22">
        <v>0</v>
      </c>
      <c r="AA22">
        <v>0</v>
      </c>
      <c r="AB22">
        <v>0</v>
      </c>
      <c r="AC22">
        <v>407029</v>
      </c>
      <c r="AD22">
        <v>1096.6600000000001</v>
      </c>
      <c r="AE22">
        <v>0</v>
      </c>
      <c r="AF22">
        <v>0</v>
      </c>
      <c r="AG22">
        <v>0</v>
      </c>
      <c r="AH22">
        <v>0</v>
      </c>
      <c r="AI22">
        <v>701.09199999999998</v>
      </c>
      <c r="AJ22">
        <v>0</v>
      </c>
      <c r="AK22">
        <v>1797.75</v>
      </c>
      <c r="AL22">
        <v>0</v>
      </c>
      <c r="AM22">
        <v>0</v>
      </c>
      <c r="AN22">
        <v>0</v>
      </c>
      <c r="AO22">
        <v>0</v>
      </c>
      <c r="AP22">
        <v>1797.75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5.7940300000000002</v>
      </c>
      <c r="BE22">
        <v>60.525100000000002</v>
      </c>
      <c r="BF22">
        <v>7.8002099999999999</v>
      </c>
      <c r="BG22">
        <v>0</v>
      </c>
      <c r="BH22">
        <v>0.67269699999999999</v>
      </c>
      <c r="BI22">
        <v>3.3296899999999998</v>
      </c>
      <c r="BJ22">
        <v>29.015799999999999</v>
      </c>
      <c r="BK22">
        <v>107.13800000000001</v>
      </c>
      <c r="BL22">
        <v>110.64100000000001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217.779</v>
      </c>
      <c r="BS22">
        <v>208.66</v>
      </c>
      <c r="BT22">
        <v>9.1190599999999993</v>
      </c>
      <c r="BU22">
        <v>0</v>
      </c>
      <c r="BV22">
        <v>0</v>
      </c>
      <c r="BX22">
        <v>0</v>
      </c>
      <c r="BY22">
        <v>0</v>
      </c>
      <c r="CA22">
        <v>0</v>
      </c>
      <c r="CB22" t="s">
        <v>216</v>
      </c>
      <c r="CC22" t="s">
        <v>216</v>
      </c>
      <c r="CD22" t="s">
        <v>218</v>
      </c>
      <c r="CE22">
        <v>7.5369400000000004</v>
      </c>
      <c r="CF22">
        <v>87528.7</v>
      </c>
      <c r="CG22">
        <v>27708.400000000001</v>
      </c>
      <c r="CH22">
        <v>0</v>
      </c>
      <c r="CI22">
        <v>63.947899999999997</v>
      </c>
      <c r="CJ22">
        <v>13771.7</v>
      </c>
      <c r="CK22">
        <v>57192.1</v>
      </c>
      <c r="CL22">
        <v>-93481.9</v>
      </c>
      <c r="CM22">
        <v>229701</v>
      </c>
      <c r="CN22">
        <v>0</v>
      </c>
      <c r="CO22">
        <v>0</v>
      </c>
      <c r="CP22">
        <v>0</v>
      </c>
      <c r="CQ22">
        <v>-283271</v>
      </c>
      <c r="CR22">
        <v>3516.37</v>
      </c>
      <c r="CS22">
        <v>136219</v>
      </c>
      <c r="CT22">
        <v>1103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1103</v>
      </c>
      <c r="DB22">
        <v>0</v>
      </c>
      <c r="DC22">
        <v>0</v>
      </c>
      <c r="DD22">
        <v>0</v>
      </c>
      <c r="DE22">
        <v>0</v>
      </c>
      <c r="DF22">
        <v>1103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5.8036799999999999</v>
      </c>
      <c r="DU22">
        <v>51.218899999999998</v>
      </c>
      <c r="DV22">
        <v>14.151999999999999</v>
      </c>
      <c r="DW22">
        <v>0</v>
      </c>
      <c r="DX22">
        <v>4.0264899999999999E-2</v>
      </c>
      <c r="DY22">
        <v>6.7051499999999997</v>
      </c>
      <c r="DZ22">
        <v>29.015799999999999</v>
      </c>
      <c r="EA22">
        <v>-9.35046</v>
      </c>
      <c r="EB22">
        <v>110.64100000000001</v>
      </c>
      <c r="EC22">
        <v>0</v>
      </c>
      <c r="ED22">
        <v>0</v>
      </c>
      <c r="EE22">
        <v>0</v>
      </c>
      <c r="EF22">
        <v>-107.82899999999999</v>
      </c>
      <c r="EG22">
        <v>-8.4571500000000004</v>
      </c>
      <c r="EH22">
        <v>101.291</v>
      </c>
      <c r="EI22">
        <v>95.491900000000001</v>
      </c>
      <c r="EJ22">
        <v>5.7990599999999999</v>
      </c>
      <c r="EK22">
        <v>0</v>
      </c>
      <c r="EL22">
        <v>0</v>
      </c>
      <c r="EN22">
        <v>0</v>
      </c>
      <c r="EO22">
        <v>1.75</v>
      </c>
      <c r="EP22" t="s">
        <v>219</v>
      </c>
      <c r="EQ22">
        <v>0</v>
      </c>
      <c r="ER22">
        <v>5.5426999999999999E-15</v>
      </c>
      <c r="ES22">
        <v>23.449000000000002</v>
      </c>
      <c r="ET22">
        <v>2.0239099999999999</v>
      </c>
      <c r="EU22">
        <v>0</v>
      </c>
      <c r="EV22">
        <v>1.21214E-10</v>
      </c>
      <c r="EW22">
        <v>0</v>
      </c>
      <c r="EX22">
        <v>9.3590699999999991</v>
      </c>
      <c r="EY22">
        <v>34.832000000000001</v>
      </c>
      <c r="EZ22">
        <v>29.569299999999998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64.401399999999995</v>
      </c>
      <c r="FG22">
        <v>1.4345700000000001E-14</v>
      </c>
      <c r="FH22">
        <v>21.4678</v>
      </c>
      <c r="FI22">
        <v>3.3751199999999999</v>
      </c>
      <c r="FJ22">
        <v>0</v>
      </c>
      <c r="FK22">
        <v>9.3471599999999999E-13</v>
      </c>
      <c r="FL22">
        <v>1.78016</v>
      </c>
      <c r="FM22">
        <v>9.3590699999999991</v>
      </c>
      <c r="FN22">
        <v>27.4968</v>
      </c>
      <c r="FO22">
        <v>29.569299999999998</v>
      </c>
      <c r="FP22">
        <v>0</v>
      </c>
      <c r="FQ22">
        <v>0</v>
      </c>
      <c r="FR22">
        <v>0</v>
      </c>
      <c r="FS22">
        <v>-5.5884200000000002</v>
      </c>
      <c r="FT22">
        <v>-2.8969499999999999</v>
      </c>
      <c r="FU22">
        <v>57.066099999999999</v>
      </c>
      <c r="FV22" t="s">
        <v>220</v>
      </c>
      <c r="FW22" t="s">
        <v>221</v>
      </c>
      <c r="FX22" t="s">
        <v>222</v>
      </c>
      <c r="FY22" t="s">
        <v>223</v>
      </c>
      <c r="FZ22" t="s">
        <v>224</v>
      </c>
      <c r="GA22" t="s">
        <v>225</v>
      </c>
      <c r="GB22" t="s">
        <v>226</v>
      </c>
      <c r="GC22" t="s">
        <v>227</v>
      </c>
      <c r="GF22">
        <v>2.26727E-3</v>
      </c>
      <c r="GG22">
        <v>8.88673</v>
      </c>
      <c r="GH22">
        <v>1.96282</v>
      </c>
      <c r="GI22">
        <v>0</v>
      </c>
      <c r="GJ22">
        <v>0.32405499999999998</v>
      </c>
      <c r="GK22">
        <v>0</v>
      </c>
      <c r="GL22">
        <v>7.6951999999999998</v>
      </c>
      <c r="GM22">
        <v>18.87</v>
      </c>
      <c r="GN22">
        <v>25.452100000000002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44.32</v>
      </c>
      <c r="GU22">
        <v>6.1460100000000004</v>
      </c>
      <c r="GV22">
        <v>0</v>
      </c>
      <c r="GW22">
        <v>0</v>
      </c>
      <c r="GX22">
        <v>0</v>
      </c>
      <c r="GY22">
        <v>0</v>
      </c>
      <c r="GZ22">
        <v>3.9291200000000002</v>
      </c>
      <c r="HA22">
        <v>0</v>
      </c>
      <c r="HB22">
        <v>10.08</v>
      </c>
      <c r="HC22">
        <v>0</v>
      </c>
      <c r="HD22">
        <v>0</v>
      </c>
      <c r="HE22">
        <v>0</v>
      </c>
      <c r="HF22">
        <v>0</v>
      </c>
      <c r="HG22">
        <v>10.08</v>
      </c>
      <c r="HH22">
        <v>2.2231799999999999E-3</v>
      </c>
      <c r="HI22">
        <v>8.2536799999999992</v>
      </c>
      <c r="HJ22">
        <v>3.1577600000000001</v>
      </c>
      <c r="HK22">
        <v>0</v>
      </c>
      <c r="HL22">
        <v>1.9146400000000001E-2</v>
      </c>
      <c r="HM22">
        <v>1.7260500000000001</v>
      </c>
      <c r="HN22">
        <v>7.6951999999999998</v>
      </c>
      <c r="HO22">
        <v>-1.03</v>
      </c>
      <c r="HP22">
        <v>25.452100000000002</v>
      </c>
      <c r="HQ22">
        <v>0</v>
      </c>
      <c r="HR22">
        <v>0</v>
      </c>
      <c r="HS22">
        <v>0</v>
      </c>
      <c r="HT22">
        <v>-14.3477</v>
      </c>
      <c r="HU22">
        <v>-7.5370100000000004</v>
      </c>
      <c r="HV22">
        <v>24.42</v>
      </c>
      <c r="HW22">
        <v>6.1815199999999999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6.18</v>
      </c>
      <c r="IE22">
        <v>0</v>
      </c>
      <c r="IF22">
        <v>0</v>
      </c>
      <c r="IG22">
        <v>0</v>
      </c>
      <c r="IH22">
        <v>0</v>
      </c>
      <c r="II22">
        <v>6.18</v>
      </c>
      <c r="IJ22">
        <v>1.87843</v>
      </c>
      <c r="IK22">
        <v>2.6900300000000001</v>
      </c>
      <c r="IL22">
        <v>0.59415700000000005</v>
      </c>
      <c r="IM22">
        <v>0</v>
      </c>
      <c r="IN22">
        <v>9.8093399999999997E-2</v>
      </c>
      <c r="IO22">
        <v>1.2004300000000001</v>
      </c>
      <c r="IP22">
        <v>2.3293900000000001</v>
      </c>
      <c r="IQ22">
        <v>8.7905300000000004</v>
      </c>
      <c r="IR22">
        <v>7.70451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16.495000000000001</v>
      </c>
      <c r="IY22">
        <v>1.8892599999999999</v>
      </c>
      <c r="IZ22">
        <v>2.4984099999999998</v>
      </c>
      <c r="JA22">
        <v>0.955874</v>
      </c>
      <c r="JB22">
        <v>0</v>
      </c>
      <c r="JC22">
        <v>5.7957599999999996E-3</v>
      </c>
      <c r="JD22">
        <v>0.52248700000000003</v>
      </c>
      <c r="JE22">
        <v>2.3293900000000001</v>
      </c>
      <c r="JF22">
        <v>1.5766100000000001</v>
      </c>
      <c r="JG22">
        <v>7.70451</v>
      </c>
      <c r="JH22">
        <v>0</v>
      </c>
      <c r="JI22">
        <v>0</v>
      </c>
      <c r="JJ22">
        <v>0</v>
      </c>
      <c r="JK22">
        <v>-4.3431100000000002</v>
      </c>
      <c r="JL22">
        <v>-2.2814999999999999</v>
      </c>
      <c r="JM22">
        <v>9.2811199999999996</v>
      </c>
    </row>
    <row r="23" spans="1:273" x14ac:dyDescent="0.3">
      <c r="B23" s="62">
        <v>44855.415717592594</v>
      </c>
      <c r="C23" t="s">
        <v>79</v>
      </c>
      <c r="D23" t="s">
        <v>79</v>
      </c>
      <c r="E23" t="s">
        <v>213</v>
      </c>
      <c r="F23">
        <v>53627.8</v>
      </c>
      <c r="G23">
        <v>53627.8</v>
      </c>
      <c r="H23" t="s">
        <v>214</v>
      </c>
      <c r="I23" s="27">
        <v>4.3055555555555562E-2</v>
      </c>
      <c r="J23" t="s">
        <v>215</v>
      </c>
      <c r="K23">
        <v>-146.91999999999999</v>
      </c>
      <c r="L23" t="s">
        <v>216</v>
      </c>
      <c r="M23" t="s">
        <v>216</v>
      </c>
      <c r="N23" t="s">
        <v>217</v>
      </c>
      <c r="O23">
        <v>15.8329</v>
      </c>
      <c r="P23">
        <v>150250</v>
      </c>
      <c r="Q23">
        <v>15595.1</v>
      </c>
      <c r="R23">
        <v>0</v>
      </c>
      <c r="S23">
        <v>2242.5</v>
      </c>
      <c r="T23">
        <v>0</v>
      </c>
      <c r="U23">
        <v>57192.1</v>
      </c>
      <c r="V23">
        <v>225295</v>
      </c>
      <c r="W23">
        <v>229701</v>
      </c>
      <c r="X23">
        <v>0</v>
      </c>
      <c r="Y23">
        <v>0</v>
      </c>
      <c r="Z23">
        <v>0</v>
      </c>
      <c r="AA23">
        <v>0</v>
      </c>
      <c r="AB23">
        <v>0</v>
      </c>
      <c r="AC23">
        <v>454996</v>
      </c>
      <c r="AD23">
        <v>2279.3000000000002</v>
      </c>
      <c r="AE23">
        <v>0</v>
      </c>
      <c r="AF23">
        <v>0</v>
      </c>
      <c r="AG23">
        <v>0</v>
      </c>
      <c r="AH23">
        <v>0</v>
      </c>
      <c r="AI23">
        <v>701.096</v>
      </c>
      <c r="AJ23">
        <v>0</v>
      </c>
      <c r="AK23">
        <v>2980.4</v>
      </c>
      <c r="AL23">
        <v>0</v>
      </c>
      <c r="AM23">
        <v>0</v>
      </c>
      <c r="AN23">
        <v>0</v>
      </c>
      <c r="AO23">
        <v>0</v>
      </c>
      <c r="AP23">
        <v>2980.4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11.3285</v>
      </c>
      <c r="BE23">
        <v>84.436800000000005</v>
      </c>
      <c r="BF23">
        <v>8.2772400000000008</v>
      </c>
      <c r="BG23">
        <v>0</v>
      </c>
      <c r="BH23">
        <v>1.1686399999999999</v>
      </c>
      <c r="BI23">
        <v>3.3297099999999999</v>
      </c>
      <c r="BJ23">
        <v>29.015799999999999</v>
      </c>
      <c r="BK23">
        <v>137.55699999999999</v>
      </c>
      <c r="BL23">
        <v>110.64100000000001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248.19800000000001</v>
      </c>
      <c r="BS23">
        <v>233.54900000000001</v>
      </c>
      <c r="BT23">
        <v>14.6494</v>
      </c>
      <c r="BU23">
        <v>0</v>
      </c>
      <c r="BV23">
        <v>0</v>
      </c>
      <c r="BW23" t="s">
        <v>234</v>
      </c>
      <c r="BX23">
        <v>0</v>
      </c>
      <c r="BY23">
        <v>175.25</v>
      </c>
      <c r="BZ23" t="s">
        <v>234</v>
      </c>
      <c r="CA23">
        <v>2</v>
      </c>
      <c r="CB23" t="s">
        <v>216</v>
      </c>
      <c r="CC23" t="s">
        <v>216</v>
      </c>
      <c r="CD23" t="s">
        <v>218</v>
      </c>
      <c r="CE23">
        <v>7.5369400000000004</v>
      </c>
      <c r="CF23">
        <v>87528.7</v>
      </c>
      <c r="CG23">
        <v>27708.400000000001</v>
      </c>
      <c r="CH23">
        <v>0</v>
      </c>
      <c r="CI23">
        <v>63.947899999999997</v>
      </c>
      <c r="CJ23">
        <v>13771.7</v>
      </c>
      <c r="CK23">
        <v>57192.1</v>
      </c>
      <c r="CL23">
        <v>-93481.9</v>
      </c>
      <c r="CM23">
        <v>229701</v>
      </c>
      <c r="CN23">
        <v>0</v>
      </c>
      <c r="CO23">
        <v>0</v>
      </c>
      <c r="CP23">
        <v>0</v>
      </c>
      <c r="CQ23">
        <v>-283271</v>
      </c>
      <c r="CR23">
        <v>3516.37</v>
      </c>
      <c r="CS23">
        <v>136219</v>
      </c>
      <c r="CT23">
        <v>1103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1103</v>
      </c>
      <c r="DB23">
        <v>0</v>
      </c>
      <c r="DC23">
        <v>0</v>
      </c>
      <c r="DD23">
        <v>0</v>
      </c>
      <c r="DE23">
        <v>0</v>
      </c>
      <c r="DF23">
        <v>1103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5.8036799999999999</v>
      </c>
      <c r="DU23">
        <v>51.218899999999998</v>
      </c>
      <c r="DV23">
        <v>14.151999999999999</v>
      </c>
      <c r="DW23">
        <v>0</v>
      </c>
      <c r="DX23">
        <v>4.0264899999999999E-2</v>
      </c>
      <c r="DY23">
        <v>6.7051499999999997</v>
      </c>
      <c r="DZ23">
        <v>29.015799999999999</v>
      </c>
      <c r="EA23">
        <v>-9.35046</v>
      </c>
      <c r="EB23">
        <v>110.64100000000001</v>
      </c>
      <c r="EC23">
        <v>0</v>
      </c>
      <c r="ED23">
        <v>0</v>
      </c>
      <c r="EE23">
        <v>0</v>
      </c>
      <c r="EF23">
        <v>-107.82899999999999</v>
      </c>
      <c r="EG23">
        <v>-8.4571500000000004</v>
      </c>
      <c r="EH23">
        <v>101.291</v>
      </c>
      <c r="EI23">
        <v>95.491900000000001</v>
      </c>
      <c r="EJ23">
        <v>5.7990599999999999</v>
      </c>
      <c r="EK23">
        <v>0</v>
      </c>
      <c r="EL23">
        <v>0</v>
      </c>
      <c r="EN23">
        <v>0</v>
      </c>
      <c r="EO23">
        <v>1.75</v>
      </c>
      <c r="EP23" t="s">
        <v>219</v>
      </c>
      <c r="EQ23">
        <v>0</v>
      </c>
      <c r="ER23">
        <v>1.20242E-7</v>
      </c>
      <c r="ES23">
        <v>34.861499999999999</v>
      </c>
      <c r="ET23">
        <v>2.3171400000000002</v>
      </c>
      <c r="EU23">
        <v>0</v>
      </c>
      <c r="EV23">
        <v>3.8718999999999998E-4</v>
      </c>
      <c r="EW23">
        <v>0</v>
      </c>
      <c r="EX23">
        <v>9.3590699999999991</v>
      </c>
      <c r="EY23">
        <v>46.5381</v>
      </c>
      <c r="EZ23">
        <v>29.569299999999998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76.107399999999998</v>
      </c>
      <c r="FG23">
        <v>1.4345700000000001E-14</v>
      </c>
      <c r="FH23">
        <v>21.4678</v>
      </c>
      <c r="FI23">
        <v>3.3751199999999999</v>
      </c>
      <c r="FJ23">
        <v>0</v>
      </c>
      <c r="FK23">
        <v>9.3471599999999999E-13</v>
      </c>
      <c r="FL23">
        <v>1.78016</v>
      </c>
      <c r="FM23">
        <v>9.3590699999999991</v>
      </c>
      <c r="FN23">
        <v>27.4968</v>
      </c>
      <c r="FO23">
        <v>29.569299999999998</v>
      </c>
      <c r="FP23">
        <v>0</v>
      </c>
      <c r="FQ23">
        <v>0</v>
      </c>
      <c r="FR23">
        <v>0</v>
      </c>
      <c r="FS23">
        <v>-5.5884200000000002</v>
      </c>
      <c r="FT23">
        <v>-2.8969499999999999</v>
      </c>
      <c r="FU23">
        <v>57.066099999999999</v>
      </c>
      <c r="FV23" t="s">
        <v>220</v>
      </c>
      <c r="FW23" t="s">
        <v>221</v>
      </c>
      <c r="FX23" t="s">
        <v>222</v>
      </c>
      <c r="FY23" t="s">
        <v>223</v>
      </c>
      <c r="FZ23" t="s">
        <v>224</v>
      </c>
      <c r="GA23" t="s">
        <v>225</v>
      </c>
      <c r="GB23" t="s">
        <v>226</v>
      </c>
      <c r="GC23" t="s">
        <v>227</v>
      </c>
      <c r="GF23">
        <v>3.9411699999999999E-3</v>
      </c>
      <c r="GG23">
        <v>17.704899999999999</v>
      </c>
      <c r="GH23">
        <v>2.4678300000000002</v>
      </c>
      <c r="GI23">
        <v>0</v>
      </c>
      <c r="GJ23">
        <v>0.51802800000000004</v>
      </c>
      <c r="GK23">
        <v>0</v>
      </c>
      <c r="GL23">
        <v>7.6951999999999998</v>
      </c>
      <c r="GM23">
        <v>28.39</v>
      </c>
      <c r="GN23">
        <v>25.452100000000002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53.84</v>
      </c>
      <c r="GU23">
        <v>12.773899999999999</v>
      </c>
      <c r="GV23">
        <v>0</v>
      </c>
      <c r="GW23">
        <v>0</v>
      </c>
      <c r="GX23">
        <v>0</v>
      </c>
      <c r="GY23">
        <v>0</v>
      </c>
      <c r="GZ23">
        <v>3.9291399999999999</v>
      </c>
      <c r="HA23">
        <v>0</v>
      </c>
      <c r="HB23">
        <v>16.7</v>
      </c>
      <c r="HC23">
        <v>0</v>
      </c>
      <c r="HD23">
        <v>0</v>
      </c>
      <c r="HE23">
        <v>0</v>
      </c>
      <c r="HF23">
        <v>0</v>
      </c>
      <c r="HG23">
        <v>16.7</v>
      </c>
      <c r="HH23">
        <v>2.2231799999999999E-3</v>
      </c>
      <c r="HI23">
        <v>8.2536799999999992</v>
      </c>
      <c r="HJ23">
        <v>3.1577600000000001</v>
      </c>
      <c r="HK23">
        <v>0</v>
      </c>
      <c r="HL23">
        <v>1.9146400000000001E-2</v>
      </c>
      <c r="HM23">
        <v>1.7260500000000001</v>
      </c>
      <c r="HN23">
        <v>7.6951999999999998</v>
      </c>
      <c r="HO23">
        <v>-1.03</v>
      </c>
      <c r="HP23">
        <v>25.452100000000002</v>
      </c>
      <c r="HQ23">
        <v>0</v>
      </c>
      <c r="HR23">
        <v>0</v>
      </c>
      <c r="HS23">
        <v>0</v>
      </c>
      <c r="HT23">
        <v>-14.3477</v>
      </c>
      <c r="HU23">
        <v>-7.5370100000000004</v>
      </c>
      <c r="HV23">
        <v>24.42</v>
      </c>
      <c r="HW23">
        <v>6.1815199999999999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6.18</v>
      </c>
      <c r="IE23">
        <v>0</v>
      </c>
      <c r="IF23">
        <v>0</v>
      </c>
      <c r="IG23">
        <v>0</v>
      </c>
      <c r="IH23">
        <v>0</v>
      </c>
      <c r="II23">
        <v>6.18</v>
      </c>
      <c r="IJ23">
        <v>3.90388</v>
      </c>
      <c r="IK23">
        <v>5.3593500000000001</v>
      </c>
      <c r="IL23">
        <v>0.74702599999999997</v>
      </c>
      <c r="IM23">
        <v>0</v>
      </c>
      <c r="IN23">
        <v>0.15681100000000001</v>
      </c>
      <c r="IO23">
        <v>1.20044</v>
      </c>
      <c r="IP23">
        <v>2.3293900000000001</v>
      </c>
      <c r="IQ23">
        <v>13.696899999999999</v>
      </c>
      <c r="IR23">
        <v>7.70451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21.401399999999999</v>
      </c>
      <c r="IY23">
        <v>1.8892599999999999</v>
      </c>
      <c r="IZ23">
        <v>2.4984099999999998</v>
      </c>
      <c r="JA23">
        <v>0.955874</v>
      </c>
      <c r="JB23">
        <v>0</v>
      </c>
      <c r="JC23">
        <v>5.7957599999999996E-3</v>
      </c>
      <c r="JD23">
        <v>0.52248700000000003</v>
      </c>
      <c r="JE23">
        <v>2.3293900000000001</v>
      </c>
      <c r="JF23">
        <v>1.5766100000000001</v>
      </c>
      <c r="JG23">
        <v>7.70451</v>
      </c>
      <c r="JH23">
        <v>0</v>
      </c>
      <c r="JI23">
        <v>0</v>
      </c>
      <c r="JJ23">
        <v>0</v>
      </c>
      <c r="JK23">
        <v>-4.3431100000000002</v>
      </c>
      <c r="JL23">
        <v>-2.2814999999999999</v>
      </c>
      <c r="JM23">
        <v>9.2811199999999996</v>
      </c>
    </row>
    <row r="24" spans="1:273" x14ac:dyDescent="0.3">
      <c r="A24" s="2"/>
      <c r="B24" s="62">
        <v>44855.416493055556</v>
      </c>
      <c r="C24" t="s">
        <v>80</v>
      </c>
      <c r="D24" t="s">
        <v>80</v>
      </c>
      <c r="E24" t="s">
        <v>213</v>
      </c>
      <c r="F24">
        <v>53627.8</v>
      </c>
      <c r="G24">
        <v>53627.8</v>
      </c>
      <c r="H24" t="s">
        <v>214</v>
      </c>
      <c r="I24" s="27">
        <v>4.0972222222222222E-2</v>
      </c>
      <c r="J24" t="s">
        <v>215</v>
      </c>
      <c r="K24">
        <v>-119.4</v>
      </c>
      <c r="L24" t="s">
        <v>216</v>
      </c>
      <c r="M24" t="s">
        <v>216</v>
      </c>
      <c r="N24" t="s">
        <v>217</v>
      </c>
      <c r="O24">
        <v>7.4797500000000001</v>
      </c>
      <c r="P24">
        <v>103491</v>
      </c>
      <c r="Q24">
        <v>20923.099999999999</v>
      </c>
      <c r="R24">
        <v>0</v>
      </c>
      <c r="S24">
        <v>1187.6099999999999</v>
      </c>
      <c r="T24">
        <v>0</v>
      </c>
      <c r="U24">
        <v>57192.1</v>
      </c>
      <c r="V24">
        <v>182802</v>
      </c>
      <c r="W24">
        <v>229701</v>
      </c>
      <c r="X24">
        <v>0</v>
      </c>
      <c r="Y24">
        <v>0</v>
      </c>
      <c r="Z24">
        <v>0</v>
      </c>
      <c r="AA24">
        <v>0</v>
      </c>
      <c r="AB24">
        <v>0</v>
      </c>
      <c r="AC24">
        <v>412503</v>
      </c>
      <c r="AD24">
        <v>1076.74</v>
      </c>
      <c r="AE24">
        <v>0</v>
      </c>
      <c r="AF24">
        <v>0</v>
      </c>
      <c r="AG24">
        <v>0</v>
      </c>
      <c r="AH24">
        <v>0</v>
      </c>
      <c r="AI24">
        <v>701.09199999999998</v>
      </c>
      <c r="AJ24">
        <v>0</v>
      </c>
      <c r="AK24">
        <v>1777.83</v>
      </c>
      <c r="AL24">
        <v>0</v>
      </c>
      <c r="AM24">
        <v>0</v>
      </c>
      <c r="AN24">
        <v>0</v>
      </c>
      <c r="AO24">
        <v>0</v>
      </c>
      <c r="AP24">
        <v>1777.83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5.6904000000000003</v>
      </c>
      <c r="BE24">
        <v>60.611499999999999</v>
      </c>
      <c r="BF24">
        <v>10.7347</v>
      </c>
      <c r="BG24">
        <v>0</v>
      </c>
      <c r="BH24">
        <v>0.66627199999999998</v>
      </c>
      <c r="BI24">
        <v>3.3296899999999998</v>
      </c>
      <c r="BJ24">
        <v>29.015799999999999</v>
      </c>
      <c r="BK24">
        <v>110.048</v>
      </c>
      <c r="BL24">
        <v>110.64100000000001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220.69</v>
      </c>
      <c r="BS24">
        <v>211.67400000000001</v>
      </c>
      <c r="BT24">
        <v>9.0154999999999994</v>
      </c>
      <c r="BU24">
        <v>0</v>
      </c>
      <c r="BV24">
        <v>0</v>
      </c>
      <c r="BX24">
        <v>0</v>
      </c>
      <c r="BY24">
        <v>0</v>
      </c>
      <c r="CA24">
        <v>0</v>
      </c>
      <c r="CB24" t="s">
        <v>216</v>
      </c>
      <c r="CC24" t="s">
        <v>216</v>
      </c>
      <c r="CD24" t="s">
        <v>218</v>
      </c>
      <c r="CE24">
        <v>7.5369400000000004</v>
      </c>
      <c r="CF24">
        <v>87528.7</v>
      </c>
      <c r="CG24">
        <v>27708.400000000001</v>
      </c>
      <c r="CH24">
        <v>0</v>
      </c>
      <c r="CI24">
        <v>63.947899999999997</v>
      </c>
      <c r="CJ24">
        <v>13771.7</v>
      </c>
      <c r="CK24">
        <v>57192.1</v>
      </c>
      <c r="CL24">
        <v>-93481.9</v>
      </c>
      <c r="CM24">
        <v>229701</v>
      </c>
      <c r="CN24">
        <v>0</v>
      </c>
      <c r="CO24">
        <v>0</v>
      </c>
      <c r="CP24">
        <v>0</v>
      </c>
      <c r="CQ24">
        <v>-283271</v>
      </c>
      <c r="CR24">
        <v>3516.37</v>
      </c>
      <c r="CS24">
        <v>136219</v>
      </c>
      <c r="CT24">
        <v>1103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1103</v>
      </c>
      <c r="DB24">
        <v>0</v>
      </c>
      <c r="DC24">
        <v>0</v>
      </c>
      <c r="DD24">
        <v>0</v>
      </c>
      <c r="DE24">
        <v>0</v>
      </c>
      <c r="DF24">
        <v>1103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5.8036799999999999</v>
      </c>
      <c r="DU24">
        <v>51.218899999999998</v>
      </c>
      <c r="DV24">
        <v>14.151999999999999</v>
      </c>
      <c r="DW24">
        <v>0</v>
      </c>
      <c r="DX24">
        <v>4.0264899999999999E-2</v>
      </c>
      <c r="DY24">
        <v>6.7051499999999997</v>
      </c>
      <c r="DZ24">
        <v>29.015799999999999</v>
      </c>
      <c r="EA24">
        <v>-9.35046</v>
      </c>
      <c r="EB24">
        <v>110.64100000000001</v>
      </c>
      <c r="EC24">
        <v>0</v>
      </c>
      <c r="ED24">
        <v>0</v>
      </c>
      <c r="EE24">
        <v>0</v>
      </c>
      <c r="EF24">
        <v>-107.82899999999999</v>
      </c>
      <c r="EG24">
        <v>-8.4571500000000004</v>
      </c>
      <c r="EH24">
        <v>101.291</v>
      </c>
      <c r="EI24">
        <v>95.491900000000001</v>
      </c>
      <c r="EJ24">
        <v>5.7990599999999999</v>
      </c>
      <c r="EK24">
        <v>0</v>
      </c>
      <c r="EL24">
        <v>0</v>
      </c>
      <c r="EN24">
        <v>0</v>
      </c>
      <c r="EO24">
        <v>1.75</v>
      </c>
      <c r="EP24" t="s">
        <v>219</v>
      </c>
      <c r="EQ24">
        <v>0</v>
      </c>
      <c r="ER24">
        <v>0</v>
      </c>
      <c r="ES24">
        <v>23.405799999999999</v>
      </c>
      <c r="ET24">
        <v>2.7854000000000001</v>
      </c>
      <c r="EU24">
        <v>0</v>
      </c>
      <c r="EV24">
        <v>1.21214E-10</v>
      </c>
      <c r="EW24">
        <v>0</v>
      </c>
      <c r="EX24">
        <v>9.3590699999999991</v>
      </c>
      <c r="EY24">
        <v>35.5503</v>
      </c>
      <c r="EZ24">
        <v>29.569299999999998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65.119699999999995</v>
      </c>
      <c r="FG24">
        <v>1.4345700000000001E-14</v>
      </c>
      <c r="FH24">
        <v>21.4678</v>
      </c>
      <c r="FI24">
        <v>3.3751199999999999</v>
      </c>
      <c r="FJ24">
        <v>0</v>
      </c>
      <c r="FK24">
        <v>9.3471599999999999E-13</v>
      </c>
      <c r="FL24">
        <v>1.78016</v>
      </c>
      <c r="FM24">
        <v>9.3590699999999991</v>
      </c>
      <c r="FN24">
        <v>27.4968</v>
      </c>
      <c r="FO24">
        <v>29.569299999999998</v>
      </c>
      <c r="FP24">
        <v>0</v>
      </c>
      <c r="FQ24">
        <v>0</v>
      </c>
      <c r="FR24">
        <v>0</v>
      </c>
      <c r="FS24">
        <v>-5.5884200000000002</v>
      </c>
      <c r="FT24">
        <v>-2.8969499999999999</v>
      </c>
      <c r="FU24">
        <v>57.066099999999999</v>
      </c>
      <c r="FV24" t="s">
        <v>220</v>
      </c>
      <c r="FW24" t="s">
        <v>221</v>
      </c>
      <c r="FX24" t="s">
        <v>222</v>
      </c>
      <c r="FY24" t="s">
        <v>223</v>
      </c>
      <c r="FZ24" t="s">
        <v>224</v>
      </c>
      <c r="GA24" t="s">
        <v>225</v>
      </c>
      <c r="GB24" t="s">
        <v>226</v>
      </c>
      <c r="GC24" t="s">
        <v>227</v>
      </c>
      <c r="GF24">
        <v>2.22756E-3</v>
      </c>
      <c r="GG24">
        <v>9.0018899999999995</v>
      </c>
      <c r="GH24">
        <v>2.7013400000000001</v>
      </c>
      <c r="GI24">
        <v>0</v>
      </c>
      <c r="GJ24">
        <v>0.321191</v>
      </c>
      <c r="GK24">
        <v>0</v>
      </c>
      <c r="GL24">
        <v>7.6951999999999998</v>
      </c>
      <c r="GM24">
        <v>19.72</v>
      </c>
      <c r="GN24">
        <v>25.452100000000002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45.17</v>
      </c>
      <c r="GU24">
        <v>6.0343600000000004</v>
      </c>
      <c r="GV24">
        <v>0</v>
      </c>
      <c r="GW24">
        <v>0</v>
      </c>
      <c r="GX24">
        <v>0</v>
      </c>
      <c r="GY24">
        <v>0</v>
      </c>
      <c r="GZ24">
        <v>3.9291200000000002</v>
      </c>
      <c r="HA24">
        <v>0</v>
      </c>
      <c r="HB24">
        <v>9.9600000000000009</v>
      </c>
      <c r="HC24">
        <v>0</v>
      </c>
      <c r="HD24">
        <v>0</v>
      </c>
      <c r="HE24">
        <v>0</v>
      </c>
      <c r="HF24">
        <v>0</v>
      </c>
      <c r="HG24">
        <v>9.9600000000000009</v>
      </c>
      <c r="HH24">
        <v>2.2231799999999999E-3</v>
      </c>
      <c r="HI24">
        <v>8.2536799999999992</v>
      </c>
      <c r="HJ24">
        <v>3.1577600000000001</v>
      </c>
      <c r="HK24">
        <v>0</v>
      </c>
      <c r="HL24">
        <v>1.9146400000000001E-2</v>
      </c>
      <c r="HM24">
        <v>1.7260500000000001</v>
      </c>
      <c r="HN24">
        <v>7.6951999999999998</v>
      </c>
      <c r="HO24">
        <v>-1.03</v>
      </c>
      <c r="HP24">
        <v>25.452100000000002</v>
      </c>
      <c r="HQ24">
        <v>0</v>
      </c>
      <c r="HR24">
        <v>0</v>
      </c>
      <c r="HS24">
        <v>0</v>
      </c>
      <c r="HT24">
        <v>-14.3477</v>
      </c>
      <c r="HU24">
        <v>-7.5370100000000004</v>
      </c>
      <c r="HV24">
        <v>24.42</v>
      </c>
      <c r="HW24">
        <v>6.1815199999999999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6.18</v>
      </c>
      <c r="IE24">
        <v>0</v>
      </c>
      <c r="IF24">
        <v>0</v>
      </c>
      <c r="IG24">
        <v>0</v>
      </c>
      <c r="IH24">
        <v>0</v>
      </c>
      <c r="II24">
        <v>6.18</v>
      </c>
      <c r="IJ24">
        <v>1.8443000000000001</v>
      </c>
      <c r="IK24">
        <v>2.7248899999999998</v>
      </c>
      <c r="IL24">
        <v>0.81771300000000002</v>
      </c>
      <c r="IM24">
        <v>0</v>
      </c>
      <c r="IN24">
        <v>9.7226699999999999E-2</v>
      </c>
      <c r="IO24">
        <v>1.2004300000000001</v>
      </c>
      <c r="IP24">
        <v>2.3293900000000001</v>
      </c>
      <c r="IQ24">
        <v>9.0139600000000009</v>
      </c>
      <c r="IR24">
        <v>7.70451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16.718499999999999</v>
      </c>
      <c r="IY24">
        <v>1.8892599999999999</v>
      </c>
      <c r="IZ24">
        <v>2.4984099999999998</v>
      </c>
      <c r="JA24">
        <v>0.955874</v>
      </c>
      <c r="JB24">
        <v>0</v>
      </c>
      <c r="JC24">
        <v>5.7957599999999996E-3</v>
      </c>
      <c r="JD24">
        <v>0.52248700000000003</v>
      </c>
      <c r="JE24">
        <v>2.3293900000000001</v>
      </c>
      <c r="JF24">
        <v>1.5766100000000001</v>
      </c>
      <c r="JG24">
        <v>7.70451</v>
      </c>
      <c r="JH24">
        <v>0</v>
      </c>
      <c r="JI24">
        <v>0</v>
      </c>
      <c r="JJ24">
        <v>0</v>
      </c>
      <c r="JK24">
        <v>-4.3431100000000002</v>
      </c>
      <c r="JL24">
        <v>-2.2814999999999999</v>
      </c>
      <c r="JM24">
        <v>9.2811199999999996</v>
      </c>
    </row>
    <row r="25" spans="1:273" x14ac:dyDescent="0.3">
      <c r="B25" s="62">
        <v>44855.417754629627</v>
      </c>
      <c r="C25" t="s">
        <v>75</v>
      </c>
      <c r="D25" t="s">
        <v>75</v>
      </c>
      <c r="E25" t="s">
        <v>228</v>
      </c>
      <c r="F25">
        <v>53627.8</v>
      </c>
      <c r="G25">
        <v>53627.8</v>
      </c>
      <c r="H25" t="s">
        <v>214</v>
      </c>
      <c r="I25" s="27">
        <v>6.9444444444444434E-2</v>
      </c>
      <c r="J25" t="s">
        <v>215</v>
      </c>
      <c r="K25">
        <v>-91.32</v>
      </c>
      <c r="L25" t="s">
        <v>216</v>
      </c>
      <c r="M25" t="s">
        <v>216</v>
      </c>
      <c r="N25" t="s">
        <v>235</v>
      </c>
      <c r="O25">
        <v>40.234699999999997</v>
      </c>
      <c r="P25">
        <v>47291.7</v>
      </c>
      <c r="Q25">
        <v>24748.1</v>
      </c>
      <c r="R25">
        <v>0</v>
      </c>
      <c r="S25">
        <v>3909.02</v>
      </c>
      <c r="T25">
        <v>0</v>
      </c>
      <c r="U25">
        <v>57633.4</v>
      </c>
      <c r="V25">
        <v>133622</v>
      </c>
      <c r="W25">
        <v>229701</v>
      </c>
      <c r="X25">
        <v>0</v>
      </c>
      <c r="Y25">
        <v>0</v>
      </c>
      <c r="Z25">
        <v>0</v>
      </c>
      <c r="AA25">
        <v>0</v>
      </c>
      <c r="AB25">
        <v>0</v>
      </c>
      <c r="AC25">
        <v>363324</v>
      </c>
      <c r="AD25">
        <v>5790.55</v>
      </c>
      <c r="AE25">
        <v>0</v>
      </c>
      <c r="AF25">
        <v>0</v>
      </c>
      <c r="AG25">
        <v>0</v>
      </c>
      <c r="AH25">
        <v>0</v>
      </c>
      <c r="AI25">
        <v>797.85500000000002</v>
      </c>
      <c r="AJ25">
        <v>0</v>
      </c>
      <c r="AK25">
        <v>6588.41</v>
      </c>
      <c r="AL25">
        <v>0</v>
      </c>
      <c r="AM25">
        <v>0</v>
      </c>
      <c r="AN25">
        <v>0</v>
      </c>
      <c r="AO25">
        <v>0</v>
      </c>
      <c r="AP25">
        <v>6588.41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29.765799999999999</v>
      </c>
      <c r="BE25">
        <v>21.170500000000001</v>
      </c>
      <c r="BF25">
        <v>12.4246</v>
      </c>
      <c r="BG25">
        <v>0</v>
      </c>
      <c r="BH25">
        <v>2.3712200000000001</v>
      </c>
      <c r="BI25">
        <v>3.7953100000000002</v>
      </c>
      <c r="BJ25">
        <v>27.3155</v>
      </c>
      <c r="BK25">
        <v>96.8429</v>
      </c>
      <c r="BL25">
        <v>100.32899999999999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197.172</v>
      </c>
      <c r="BS25">
        <v>163.63900000000001</v>
      </c>
      <c r="BT25">
        <v>33.532699999999998</v>
      </c>
      <c r="BU25">
        <v>0</v>
      </c>
      <c r="BV25">
        <v>0</v>
      </c>
      <c r="BX25">
        <v>0</v>
      </c>
      <c r="BY25">
        <v>68.5</v>
      </c>
      <c r="BZ25" t="s">
        <v>230</v>
      </c>
      <c r="CA25">
        <v>0</v>
      </c>
      <c r="CB25" t="s">
        <v>216</v>
      </c>
      <c r="CC25" t="s">
        <v>216</v>
      </c>
      <c r="CD25" t="s">
        <v>231</v>
      </c>
      <c r="CE25">
        <v>43.218699999999998</v>
      </c>
      <c r="CF25">
        <v>39775.300000000003</v>
      </c>
      <c r="CG25">
        <v>31631.599999999999</v>
      </c>
      <c r="CH25">
        <v>0</v>
      </c>
      <c r="CI25">
        <v>570.10400000000004</v>
      </c>
      <c r="CJ25">
        <v>16125.5</v>
      </c>
      <c r="CK25">
        <v>57633.4</v>
      </c>
      <c r="CL25">
        <v>-77421.3</v>
      </c>
      <c r="CM25">
        <v>229701</v>
      </c>
      <c r="CN25">
        <v>0</v>
      </c>
      <c r="CO25">
        <v>0</v>
      </c>
      <c r="CP25">
        <v>0</v>
      </c>
      <c r="CQ25">
        <v>-225905</v>
      </c>
      <c r="CR25">
        <v>2703.98</v>
      </c>
      <c r="CS25">
        <v>152280</v>
      </c>
      <c r="CT25">
        <v>6253.11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6253.11</v>
      </c>
      <c r="DB25">
        <v>0</v>
      </c>
      <c r="DC25">
        <v>0</v>
      </c>
      <c r="DD25">
        <v>0</v>
      </c>
      <c r="DE25">
        <v>0</v>
      </c>
      <c r="DF25">
        <v>6253.11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32.155099999999997</v>
      </c>
      <c r="DU25">
        <v>18.208200000000001</v>
      </c>
      <c r="DV25">
        <v>14.975199999999999</v>
      </c>
      <c r="DW25">
        <v>0</v>
      </c>
      <c r="DX25">
        <v>0.46038499999999999</v>
      </c>
      <c r="DY25">
        <v>7.3678400000000002</v>
      </c>
      <c r="DZ25">
        <v>27.3155</v>
      </c>
      <c r="EA25">
        <v>5.5136000000000003</v>
      </c>
      <c r="EB25">
        <v>100.32899999999999</v>
      </c>
      <c r="EC25">
        <v>0</v>
      </c>
      <c r="ED25">
        <v>0</v>
      </c>
      <c r="EE25">
        <v>0</v>
      </c>
      <c r="EF25">
        <v>-80.757800000000003</v>
      </c>
      <c r="EG25">
        <v>-14.210900000000001</v>
      </c>
      <c r="EH25">
        <v>105.843</v>
      </c>
      <c r="EI25">
        <v>73.718000000000004</v>
      </c>
      <c r="EJ25">
        <v>32.124699999999997</v>
      </c>
      <c r="EK25">
        <v>0</v>
      </c>
      <c r="EL25">
        <v>0</v>
      </c>
      <c r="EN25">
        <v>0</v>
      </c>
      <c r="EO25">
        <v>39</v>
      </c>
      <c r="EP25" t="s">
        <v>232</v>
      </c>
      <c r="EQ25">
        <v>0</v>
      </c>
      <c r="ER25">
        <v>4.7385600000000002E-5</v>
      </c>
      <c r="ES25">
        <v>15.471500000000001</v>
      </c>
      <c r="ET25">
        <v>3.4344000000000001</v>
      </c>
      <c r="EU25">
        <v>0</v>
      </c>
      <c r="EV25">
        <v>5.3082799999999999E-2</v>
      </c>
      <c r="EW25">
        <v>0</v>
      </c>
      <c r="EX25">
        <v>9.1348500000000001</v>
      </c>
      <c r="EY25">
        <v>28.093800000000002</v>
      </c>
      <c r="EZ25">
        <v>29.569299999999998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57.663200000000003</v>
      </c>
      <c r="FG25">
        <v>5.4125600000000002E-5</v>
      </c>
      <c r="FH25">
        <v>13.8444</v>
      </c>
      <c r="FI25">
        <v>4.4877700000000003</v>
      </c>
      <c r="FJ25">
        <v>0</v>
      </c>
      <c r="FK25">
        <v>4.9655399999999996E-4</v>
      </c>
      <c r="FL25">
        <v>1.99962</v>
      </c>
      <c r="FM25">
        <v>9.1348500000000001</v>
      </c>
      <c r="FN25">
        <v>19.700800000000001</v>
      </c>
      <c r="FO25">
        <v>29.569299999999998</v>
      </c>
      <c r="FP25">
        <v>0</v>
      </c>
      <c r="FQ25">
        <v>0</v>
      </c>
      <c r="FR25">
        <v>0</v>
      </c>
      <c r="FS25">
        <v>-5.0967200000000004</v>
      </c>
      <c r="FT25">
        <v>-4.6696999999999997</v>
      </c>
      <c r="FU25">
        <v>49.270099999999999</v>
      </c>
      <c r="FV25" t="s">
        <v>220</v>
      </c>
      <c r="FW25" t="s">
        <v>221</v>
      </c>
      <c r="FX25" t="s">
        <v>222</v>
      </c>
      <c r="FY25" t="s">
        <v>223</v>
      </c>
      <c r="FZ25" t="s">
        <v>224</v>
      </c>
      <c r="GA25" t="s">
        <v>225</v>
      </c>
      <c r="GB25" t="s">
        <v>226</v>
      </c>
      <c r="GC25" t="s">
        <v>227</v>
      </c>
      <c r="GF25">
        <v>9.5363800000000006E-3</v>
      </c>
      <c r="GG25">
        <v>5.2560099999999998</v>
      </c>
      <c r="GH25">
        <v>3.7229299999999999</v>
      </c>
      <c r="GI25">
        <v>0</v>
      </c>
      <c r="GJ25">
        <v>0.83754099999999998</v>
      </c>
      <c r="GK25">
        <v>0</v>
      </c>
      <c r="GL25">
        <v>7.7587299999999999</v>
      </c>
      <c r="GM25">
        <v>17.59</v>
      </c>
      <c r="GN25">
        <v>25.452100000000002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43.04</v>
      </c>
      <c r="GU25">
        <v>32.451900000000002</v>
      </c>
      <c r="GV25">
        <v>0</v>
      </c>
      <c r="GW25">
        <v>0</v>
      </c>
      <c r="GX25">
        <v>0</v>
      </c>
      <c r="GY25">
        <v>0</v>
      </c>
      <c r="GZ25">
        <v>4.4714099999999997</v>
      </c>
      <c r="HA25">
        <v>0</v>
      </c>
      <c r="HB25">
        <v>36.92</v>
      </c>
      <c r="HC25">
        <v>0</v>
      </c>
      <c r="HD25">
        <v>0</v>
      </c>
      <c r="HE25">
        <v>0</v>
      </c>
      <c r="HF25">
        <v>0</v>
      </c>
      <c r="HG25">
        <v>36.92</v>
      </c>
      <c r="HH25">
        <v>1.0249599999999999E-2</v>
      </c>
      <c r="HI25">
        <v>4.7160399999999996</v>
      </c>
      <c r="HJ25">
        <v>4.1859900000000003</v>
      </c>
      <c r="HK25">
        <v>0</v>
      </c>
      <c r="HL25">
        <v>0.14498800000000001</v>
      </c>
      <c r="HM25">
        <v>2.01444</v>
      </c>
      <c r="HN25">
        <v>7.7587299999999999</v>
      </c>
      <c r="HO25">
        <v>2.1800000000000002</v>
      </c>
      <c r="HP25">
        <v>25.452100000000002</v>
      </c>
      <c r="HQ25">
        <v>0</v>
      </c>
      <c r="HR25">
        <v>0</v>
      </c>
      <c r="HS25">
        <v>0</v>
      </c>
      <c r="HT25">
        <v>-10.7341</v>
      </c>
      <c r="HU25">
        <v>-5.9168000000000003</v>
      </c>
      <c r="HV25">
        <v>27.63</v>
      </c>
      <c r="HW25">
        <v>35.044199999999996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35.04</v>
      </c>
      <c r="IE25">
        <v>0</v>
      </c>
      <c r="IF25">
        <v>0</v>
      </c>
      <c r="IG25">
        <v>0</v>
      </c>
      <c r="IH25">
        <v>0</v>
      </c>
      <c r="II25">
        <v>35.04</v>
      </c>
      <c r="IJ25">
        <v>9.9176400000000005</v>
      </c>
      <c r="IK25">
        <v>1.5909800000000001</v>
      </c>
      <c r="IL25">
        <v>1.1269499999999999</v>
      </c>
      <c r="IM25">
        <v>0</v>
      </c>
      <c r="IN25">
        <v>0.25352999999999998</v>
      </c>
      <c r="IO25">
        <v>1.3661099999999999</v>
      </c>
      <c r="IP25">
        <v>2.3486199999999999</v>
      </c>
      <c r="IQ25">
        <v>16.6038</v>
      </c>
      <c r="IR25">
        <v>7.70451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24.308399999999999</v>
      </c>
      <c r="IY25">
        <v>10.709899999999999</v>
      </c>
      <c r="IZ25">
        <v>1.42754</v>
      </c>
      <c r="JA25">
        <v>1.26711</v>
      </c>
      <c r="JB25">
        <v>0</v>
      </c>
      <c r="JC25">
        <v>4.3888900000000002E-2</v>
      </c>
      <c r="JD25">
        <v>0.60978500000000002</v>
      </c>
      <c r="JE25">
        <v>2.3486199999999999</v>
      </c>
      <c r="JF25">
        <v>11.3665</v>
      </c>
      <c r="JG25">
        <v>7.70451</v>
      </c>
      <c r="JH25">
        <v>0</v>
      </c>
      <c r="JI25">
        <v>0</v>
      </c>
      <c r="JJ25">
        <v>0</v>
      </c>
      <c r="JK25">
        <v>-3.2492200000000002</v>
      </c>
      <c r="JL25">
        <v>-1.7910600000000001</v>
      </c>
      <c r="JM25">
        <v>19.071100000000001</v>
      </c>
    </row>
    <row r="26" spans="1:273" x14ac:dyDescent="0.3">
      <c r="B26" s="62">
        <v>44855.418530092589</v>
      </c>
      <c r="C26" t="s">
        <v>82</v>
      </c>
      <c r="D26" t="s">
        <v>82</v>
      </c>
      <c r="E26" t="s">
        <v>213</v>
      </c>
      <c r="F26">
        <v>53627.8</v>
      </c>
      <c r="G26">
        <v>53627.8</v>
      </c>
      <c r="H26" t="s">
        <v>214</v>
      </c>
      <c r="I26" s="27">
        <v>4.027777777777778E-2</v>
      </c>
      <c r="J26" t="s">
        <v>215</v>
      </c>
      <c r="K26">
        <v>-119.03</v>
      </c>
      <c r="L26" t="s">
        <v>216</v>
      </c>
      <c r="M26" t="s">
        <v>216</v>
      </c>
      <c r="N26" t="s">
        <v>217</v>
      </c>
      <c r="O26">
        <v>7.1946199999999996</v>
      </c>
      <c r="P26">
        <v>104759</v>
      </c>
      <c r="Q26">
        <v>20134.3</v>
      </c>
      <c r="R26">
        <v>0</v>
      </c>
      <c r="S26">
        <v>1233.51</v>
      </c>
      <c r="T26">
        <v>0</v>
      </c>
      <c r="U26">
        <v>57192.1</v>
      </c>
      <c r="V26">
        <v>183326</v>
      </c>
      <c r="W26">
        <v>229701</v>
      </c>
      <c r="X26">
        <v>0</v>
      </c>
      <c r="Y26">
        <v>0</v>
      </c>
      <c r="Z26">
        <v>0</v>
      </c>
      <c r="AA26">
        <v>0</v>
      </c>
      <c r="AB26">
        <v>0</v>
      </c>
      <c r="AC26">
        <v>413028</v>
      </c>
      <c r="AD26">
        <v>1035.75</v>
      </c>
      <c r="AE26">
        <v>0</v>
      </c>
      <c r="AF26">
        <v>0</v>
      </c>
      <c r="AG26">
        <v>0</v>
      </c>
      <c r="AH26">
        <v>0</v>
      </c>
      <c r="AI26">
        <v>701.09100000000001</v>
      </c>
      <c r="AJ26">
        <v>0</v>
      </c>
      <c r="AK26">
        <v>1736.85</v>
      </c>
      <c r="AL26">
        <v>0</v>
      </c>
      <c r="AM26">
        <v>0</v>
      </c>
      <c r="AN26">
        <v>0</v>
      </c>
      <c r="AO26">
        <v>0</v>
      </c>
      <c r="AP26">
        <v>1736.85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5.4653900000000002</v>
      </c>
      <c r="BE26">
        <v>60.886200000000002</v>
      </c>
      <c r="BF26">
        <v>10.2834</v>
      </c>
      <c r="BG26">
        <v>0</v>
      </c>
      <c r="BH26">
        <v>0.68894500000000003</v>
      </c>
      <c r="BI26">
        <v>3.3296899999999998</v>
      </c>
      <c r="BJ26">
        <v>29.015799999999999</v>
      </c>
      <c r="BK26">
        <v>109.669</v>
      </c>
      <c r="BL26">
        <v>110.64100000000001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220.31100000000001</v>
      </c>
      <c r="BS26">
        <v>211.52</v>
      </c>
      <c r="BT26">
        <v>8.79068</v>
      </c>
      <c r="BU26">
        <v>0</v>
      </c>
      <c r="BV26">
        <v>0</v>
      </c>
      <c r="BX26">
        <v>0</v>
      </c>
      <c r="BY26">
        <v>0</v>
      </c>
      <c r="CA26">
        <v>0</v>
      </c>
      <c r="CB26" t="s">
        <v>216</v>
      </c>
      <c r="CC26" t="s">
        <v>216</v>
      </c>
      <c r="CD26" t="s">
        <v>218</v>
      </c>
      <c r="CE26">
        <v>7.5369400000000004</v>
      </c>
      <c r="CF26">
        <v>87528.7</v>
      </c>
      <c r="CG26">
        <v>27708.400000000001</v>
      </c>
      <c r="CH26">
        <v>0</v>
      </c>
      <c r="CI26">
        <v>63.947899999999997</v>
      </c>
      <c r="CJ26">
        <v>13771.7</v>
      </c>
      <c r="CK26">
        <v>57192.1</v>
      </c>
      <c r="CL26">
        <v>-93481.9</v>
      </c>
      <c r="CM26">
        <v>229701</v>
      </c>
      <c r="CN26">
        <v>0</v>
      </c>
      <c r="CO26">
        <v>0</v>
      </c>
      <c r="CP26">
        <v>0</v>
      </c>
      <c r="CQ26">
        <v>-283271</v>
      </c>
      <c r="CR26">
        <v>3516.37</v>
      </c>
      <c r="CS26">
        <v>136219</v>
      </c>
      <c r="CT26">
        <v>1103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1103</v>
      </c>
      <c r="DB26">
        <v>0</v>
      </c>
      <c r="DC26">
        <v>0</v>
      </c>
      <c r="DD26">
        <v>0</v>
      </c>
      <c r="DE26">
        <v>0</v>
      </c>
      <c r="DF26">
        <v>1103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5.8036799999999999</v>
      </c>
      <c r="DU26">
        <v>51.218899999999998</v>
      </c>
      <c r="DV26">
        <v>14.151999999999999</v>
      </c>
      <c r="DW26">
        <v>0</v>
      </c>
      <c r="DX26">
        <v>4.0264899999999999E-2</v>
      </c>
      <c r="DY26">
        <v>6.7051499999999997</v>
      </c>
      <c r="DZ26">
        <v>29.015799999999999</v>
      </c>
      <c r="EA26">
        <v>-9.35046</v>
      </c>
      <c r="EB26">
        <v>110.64100000000001</v>
      </c>
      <c r="EC26">
        <v>0</v>
      </c>
      <c r="ED26">
        <v>0</v>
      </c>
      <c r="EE26">
        <v>0</v>
      </c>
      <c r="EF26">
        <v>-107.82899999999999</v>
      </c>
      <c r="EG26">
        <v>-8.4571500000000004</v>
      </c>
      <c r="EH26">
        <v>101.291</v>
      </c>
      <c r="EI26">
        <v>95.491900000000001</v>
      </c>
      <c r="EJ26">
        <v>5.7990599999999999</v>
      </c>
      <c r="EK26">
        <v>0</v>
      </c>
      <c r="EL26">
        <v>0</v>
      </c>
      <c r="EN26">
        <v>0</v>
      </c>
      <c r="EO26">
        <v>1.75</v>
      </c>
      <c r="EP26" t="s">
        <v>219</v>
      </c>
      <c r="EQ26">
        <v>0</v>
      </c>
      <c r="ER26">
        <v>0</v>
      </c>
      <c r="ES26">
        <v>22.7453</v>
      </c>
      <c r="ET26">
        <v>2.6668599999999998</v>
      </c>
      <c r="EU26">
        <v>0</v>
      </c>
      <c r="EV26">
        <v>0</v>
      </c>
      <c r="EW26">
        <v>0</v>
      </c>
      <c r="EX26">
        <v>9.3590699999999991</v>
      </c>
      <c r="EY26">
        <v>34.7712</v>
      </c>
      <c r="EZ26">
        <v>29.569299999999998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64.340500000000006</v>
      </c>
      <c r="FG26">
        <v>1.4345700000000001E-14</v>
      </c>
      <c r="FH26">
        <v>21.4678</v>
      </c>
      <c r="FI26">
        <v>3.3751199999999999</v>
      </c>
      <c r="FJ26">
        <v>0</v>
      </c>
      <c r="FK26">
        <v>9.3471599999999999E-13</v>
      </c>
      <c r="FL26">
        <v>1.78016</v>
      </c>
      <c r="FM26">
        <v>9.3590699999999991</v>
      </c>
      <c r="FN26">
        <v>27.4968</v>
      </c>
      <c r="FO26">
        <v>29.569299999999998</v>
      </c>
      <c r="FP26">
        <v>0</v>
      </c>
      <c r="FQ26">
        <v>0</v>
      </c>
      <c r="FR26">
        <v>0</v>
      </c>
      <c r="FS26">
        <v>-5.5884200000000002</v>
      </c>
      <c r="FT26">
        <v>-2.8969499999999999</v>
      </c>
      <c r="FU26">
        <v>57.066099999999999</v>
      </c>
      <c r="FV26" t="s">
        <v>220</v>
      </c>
      <c r="FW26" t="s">
        <v>221</v>
      </c>
      <c r="FX26" t="s">
        <v>222</v>
      </c>
      <c r="FY26" t="s">
        <v>223</v>
      </c>
      <c r="FZ26" t="s">
        <v>224</v>
      </c>
      <c r="GA26" t="s">
        <v>225</v>
      </c>
      <c r="GB26" t="s">
        <v>226</v>
      </c>
      <c r="GC26" t="s">
        <v>227</v>
      </c>
      <c r="GF26">
        <v>2.1378399999999998E-3</v>
      </c>
      <c r="GG26">
        <v>8.8957300000000004</v>
      </c>
      <c r="GH26">
        <v>2.6283400000000001</v>
      </c>
      <c r="GI26">
        <v>0</v>
      </c>
      <c r="GJ26">
        <v>0.33239400000000002</v>
      </c>
      <c r="GK26">
        <v>0</v>
      </c>
      <c r="GL26">
        <v>7.6951999999999998</v>
      </c>
      <c r="GM26">
        <v>19.559999999999999</v>
      </c>
      <c r="GN26">
        <v>25.452100000000002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45.01</v>
      </c>
      <c r="GU26">
        <v>5.8046600000000002</v>
      </c>
      <c r="GV26">
        <v>0</v>
      </c>
      <c r="GW26">
        <v>0</v>
      </c>
      <c r="GX26">
        <v>0</v>
      </c>
      <c r="GY26">
        <v>0</v>
      </c>
      <c r="GZ26">
        <v>3.9291100000000001</v>
      </c>
      <c r="HA26">
        <v>0</v>
      </c>
      <c r="HB26">
        <v>9.73</v>
      </c>
      <c r="HC26">
        <v>0</v>
      </c>
      <c r="HD26">
        <v>0</v>
      </c>
      <c r="HE26">
        <v>0</v>
      </c>
      <c r="HF26">
        <v>0</v>
      </c>
      <c r="HG26">
        <v>9.73</v>
      </c>
      <c r="HH26">
        <v>2.2231799999999999E-3</v>
      </c>
      <c r="HI26">
        <v>8.2536799999999992</v>
      </c>
      <c r="HJ26">
        <v>3.1577600000000001</v>
      </c>
      <c r="HK26">
        <v>0</v>
      </c>
      <c r="HL26">
        <v>1.9146400000000001E-2</v>
      </c>
      <c r="HM26">
        <v>1.7260500000000001</v>
      </c>
      <c r="HN26">
        <v>7.6951999999999998</v>
      </c>
      <c r="HO26">
        <v>-1.03</v>
      </c>
      <c r="HP26">
        <v>25.452100000000002</v>
      </c>
      <c r="HQ26">
        <v>0</v>
      </c>
      <c r="HR26">
        <v>0</v>
      </c>
      <c r="HS26">
        <v>0</v>
      </c>
      <c r="HT26">
        <v>-14.3477</v>
      </c>
      <c r="HU26">
        <v>-7.5370100000000004</v>
      </c>
      <c r="HV26">
        <v>24.42</v>
      </c>
      <c r="HW26">
        <v>6.1815199999999999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6.18</v>
      </c>
      <c r="IE26">
        <v>0</v>
      </c>
      <c r="IF26">
        <v>0</v>
      </c>
      <c r="IG26">
        <v>0</v>
      </c>
      <c r="IH26">
        <v>0</v>
      </c>
      <c r="II26">
        <v>6.18</v>
      </c>
      <c r="IJ26">
        <v>1.7741</v>
      </c>
      <c r="IK26">
        <v>2.6927599999999998</v>
      </c>
      <c r="IL26">
        <v>0.79561400000000004</v>
      </c>
      <c r="IM26">
        <v>0</v>
      </c>
      <c r="IN26">
        <v>0.100618</v>
      </c>
      <c r="IO26">
        <v>1.2004300000000001</v>
      </c>
      <c r="IP26">
        <v>2.3293900000000001</v>
      </c>
      <c r="IQ26">
        <v>8.8929100000000005</v>
      </c>
      <c r="IR26">
        <v>7.70451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16.5974</v>
      </c>
      <c r="IY26">
        <v>1.8892599999999999</v>
      </c>
      <c r="IZ26">
        <v>2.4984099999999998</v>
      </c>
      <c r="JA26">
        <v>0.955874</v>
      </c>
      <c r="JB26">
        <v>0</v>
      </c>
      <c r="JC26">
        <v>5.7957599999999996E-3</v>
      </c>
      <c r="JD26">
        <v>0.52248700000000003</v>
      </c>
      <c r="JE26">
        <v>2.3293900000000001</v>
      </c>
      <c r="JF26">
        <v>1.5766100000000001</v>
      </c>
      <c r="JG26">
        <v>7.70451</v>
      </c>
      <c r="JH26">
        <v>0</v>
      </c>
      <c r="JI26">
        <v>0</v>
      </c>
      <c r="JJ26">
        <v>0</v>
      </c>
      <c r="JK26">
        <v>-4.3431100000000002</v>
      </c>
      <c r="JL26">
        <v>-2.2814999999999999</v>
      </c>
      <c r="JM26">
        <v>9.2811199999999996</v>
      </c>
    </row>
    <row r="27" spans="1:273" x14ac:dyDescent="0.3">
      <c r="B27" s="62">
        <v>44855.419803240744</v>
      </c>
      <c r="C27" t="s">
        <v>109</v>
      </c>
      <c r="D27" t="s">
        <v>109</v>
      </c>
      <c r="E27" t="s">
        <v>228</v>
      </c>
      <c r="F27">
        <v>53627.8</v>
      </c>
      <c r="G27">
        <v>53627.8</v>
      </c>
      <c r="H27" t="s">
        <v>214</v>
      </c>
      <c r="I27" s="27">
        <v>7.0833333333333331E-2</v>
      </c>
      <c r="J27" t="s">
        <v>215</v>
      </c>
      <c r="K27">
        <v>-143.59</v>
      </c>
      <c r="L27" t="s">
        <v>216</v>
      </c>
      <c r="M27" t="s">
        <v>216</v>
      </c>
      <c r="N27" t="s">
        <v>236</v>
      </c>
      <c r="O27">
        <v>108.613</v>
      </c>
      <c r="P27">
        <v>51075.1</v>
      </c>
      <c r="Q27">
        <v>191088</v>
      </c>
      <c r="R27">
        <v>0</v>
      </c>
      <c r="S27">
        <v>8029.52</v>
      </c>
      <c r="T27">
        <v>0</v>
      </c>
      <c r="U27">
        <v>78625.8</v>
      </c>
      <c r="V27">
        <v>328927</v>
      </c>
      <c r="W27">
        <v>235375</v>
      </c>
      <c r="X27">
        <v>23370.400000000001</v>
      </c>
      <c r="Y27">
        <v>0</v>
      </c>
      <c r="Z27">
        <v>0</v>
      </c>
      <c r="AA27">
        <v>0</v>
      </c>
      <c r="AB27">
        <v>0</v>
      </c>
      <c r="AC27">
        <v>587673</v>
      </c>
      <c r="AD27">
        <v>15630.5</v>
      </c>
      <c r="AE27">
        <v>0</v>
      </c>
      <c r="AF27">
        <v>0</v>
      </c>
      <c r="AG27">
        <v>0</v>
      </c>
      <c r="AH27">
        <v>0</v>
      </c>
      <c r="AI27">
        <v>805.23599999999999</v>
      </c>
      <c r="AJ27">
        <v>0</v>
      </c>
      <c r="AK27">
        <v>16435.7</v>
      </c>
      <c r="AL27">
        <v>2888.07</v>
      </c>
      <c r="AM27">
        <v>0</v>
      </c>
      <c r="AN27">
        <v>0</v>
      </c>
      <c r="AO27">
        <v>0</v>
      </c>
      <c r="AP27">
        <v>19323.8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79.737899999999996</v>
      </c>
      <c r="BE27">
        <v>23.5929</v>
      </c>
      <c r="BF27">
        <v>101.67100000000001</v>
      </c>
      <c r="BG27">
        <v>0</v>
      </c>
      <c r="BH27">
        <v>4.5008299999999997</v>
      </c>
      <c r="BI27">
        <v>3.8307899999999999</v>
      </c>
      <c r="BJ27">
        <v>37.395699999999998</v>
      </c>
      <c r="BK27">
        <v>250.72900000000001</v>
      </c>
      <c r="BL27">
        <v>117.39400000000001</v>
      </c>
      <c r="BM27">
        <v>12.4878</v>
      </c>
      <c r="BN27">
        <v>0</v>
      </c>
      <c r="BO27">
        <v>0</v>
      </c>
      <c r="BP27">
        <v>0</v>
      </c>
      <c r="BQ27">
        <v>0</v>
      </c>
      <c r="BR27">
        <v>380.61099999999999</v>
      </c>
      <c r="BS27">
        <v>283.42</v>
      </c>
      <c r="BT27">
        <v>97.190899999999999</v>
      </c>
      <c r="BU27">
        <v>0</v>
      </c>
      <c r="BV27">
        <v>0</v>
      </c>
      <c r="BX27">
        <v>0</v>
      </c>
      <c r="BY27">
        <v>84.75</v>
      </c>
      <c r="BZ27" t="s">
        <v>230</v>
      </c>
      <c r="CA27">
        <v>0</v>
      </c>
      <c r="CB27" t="s">
        <v>216</v>
      </c>
      <c r="CC27" t="s">
        <v>216</v>
      </c>
      <c r="CD27" t="s">
        <v>237</v>
      </c>
      <c r="CE27">
        <v>98.3245</v>
      </c>
      <c r="CF27">
        <v>48037.7</v>
      </c>
      <c r="CG27">
        <v>81254.2</v>
      </c>
      <c r="CH27">
        <v>0</v>
      </c>
      <c r="CI27">
        <v>998.91</v>
      </c>
      <c r="CJ27">
        <v>12982.5</v>
      </c>
      <c r="CK27">
        <v>78625.8</v>
      </c>
      <c r="CL27">
        <v>42384.1</v>
      </c>
      <c r="CM27">
        <v>235375</v>
      </c>
      <c r="CN27">
        <v>23370.400000000001</v>
      </c>
      <c r="CO27">
        <v>0</v>
      </c>
      <c r="CP27">
        <v>0</v>
      </c>
      <c r="CQ27">
        <v>-181309</v>
      </c>
      <c r="CR27">
        <v>1695.23</v>
      </c>
      <c r="CS27">
        <v>301130</v>
      </c>
      <c r="CT27">
        <v>14142</v>
      </c>
      <c r="CU27">
        <v>0</v>
      </c>
      <c r="CV27">
        <v>0</v>
      </c>
      <c r="CW27">
        <v>0</v>
      </c>
      <c r="CX27">
        <v>0</v>
      </c>
      <c r="CY27">
        <v>205.61500000000001</v>
      </c>
      <c r="CZ27">
        <v>0</v>
      </c>
      <c r="DA27">
        <v>14347.7</v>
      </c>
      <c r="DB27">
        <v>2888.07</v>
      </c>
      <c r="DC27">
        <v>0</v>
      </c>
      <c r="DD27">
        <v>0</v>
      </c>
      <c r="DE27">
        <v>0</v>
      </c>
      <c r="DF27">
        <v>17235.7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71.823499999999996</v>
      </c>
      <c r="DU27">
        <v>22.748799999999999</v>
      </c>
      <c r="DV27">
        <v>41.666699999999999</v>
      </c>
      <c r="DW27">
        <v>0</v>
      </c>
      <c r="DX27">
        <v>0.81017099999999997</v>
      </c>
      <c r="DY27">
        <v>6.9092599999999997</v>
      </c>
      <c r="DZ27">
        <v>37.395699999999998</v>
      </c>
      <c r="EA27">
        <v>107.13500000000001</v>
      </c>
      <c r="EB27">
        <v>117.39400000000001</v>
      </c>
      <c r="EC27">
        <v>12.4878</v>
      </c>
      <c r="ED27">
        <v>0</v>
      </c>
      <c r="EE27">
        <v>0</v>
      </c>
      <c r="EF27">
        <v>-64.815299999999993</v>
      </c>
      <c r="EG27">
        <v>-9.4033200000000008</v>
      </c>
      <c r="EH27">
        <v>237.017</v>
      </c>
      <c r="EI27">
        <v>150.58699999999999</v>
      </c>
      <c r="EJ27">
        <v>86.430199999999999</v>
      </c>
      <c r="EK27">
        <v>0</v>
      </c>
      <c r="EL27">
        <v>0</v>
      </c>
      <c r="EN27">
        <v>0</v>
      </c>
      <c r="EO27">
        <v>82.5</v>
      </c>
      <c r="EP27" t="s">
        <v>238</v>
      </c>
      <c r="EQ27">
        <v>0</v>
      </c>
      <c r="ER27">
        <v>9.6030299999999994E-5</v>
      </c>
      <c r="ES27">
        <v>18.028600000000001</v>
      </c>
      <c r="ET27">
        <v>22.241499999999998</v>
      </c>
      <c r="EU27">
        <v>0</v>
      </c>
      <c r="EV27">
        <v>6.5509200000000004E-2</v>
      </c>
      <c r="EW27">
        <v>0</v>
      </c>
      <c r="EX27">
        <v>12.711399999999999</v>
      </c>
      <c r="EY27">
        <v>53.047199999999997</v>
      </c>
      <c r="EZ27">
        <v>30.176600000000001</v>
      </c>
      <c r="FA27">
        <v>2.6678500000000001</v>
      </c>
      <c r="FB27">
        <v>0</v>
      </c>
      <c r="FC27">
        <v>0</v>
      </c>
      <c r="FD27">
        <v>0</v>
      </c>
      <c r="FE27">
        <v>0</v>
      </c>
      <c r="FF27">
        <v>85.891599999999997</v>
      </c>
      <c r="FG27">
        <v>2.5057999999999998E-4</v>
      </c>
      <c r="FH27">
        <v>16.408100000000001</v>
      </c>
      <c r="FI27">
        <v>10.1259</v>
      </c>
      <c r="FJ27">
        <v>0</v>
      </c>
      <c r="FK27">
        <v>2.6236599999999999E-3</v>
      </c>
      <c r="FL27">
        <v>1.6180600000000001</v>
      </c>
      <c r="FM27">
        <v>12.711399999999999</v>
      </c>
      <c r="FN27">
        <v>34.866999999999997</v>
      </c>
      <c r="FO27">
        <v>30.176600000000001</v>
      </c>
      <c r="FP27">
        <v>2.6678500000000001</v>
      </c>
      <c r="FQ27">
        <v>0</v>
      </c>
      <c r="FR27">
        <v>0</v>
      </c>
      <c r="FS27">
        <v>-4.0905699999999996</v>
      </c>
      <c r="FT27">
        <v>-1.90882</v>
      </c>
      <c r="FU27">
        <v>67.711399999999998</v>
      </c>
      <c r="FV27" t="s">
        <v>220</v>
      </c>
      <c r="FW27" t="s">
        <v>221</v>
      </c>
      <c r="FX27" t="s">
        <v>222</v>
      </c>
      <c r="FY27" t="s">
        <v>223</v>
      </c>
      <c r="FZ27" t="s">
        <v>224</v>
      </c>
      <c r="GA27" t="s">
        <v>225</v>
      </c>
      <c r="GB27" t="s">
        <v>226</v>
      </c>
      <c r="GC27" t="s">
        <v>227</v>
      </c>
      <c r="GF27">
        <v>2.45148E-2</v>
      </c>
      <c r="GG27">
        <v>6.1077199999999996</v>
      </c>
      <c r="GH27">
        <v>35.741500000000002</v>
      </c>
      <c r="GI27">
        <v>0</v>
      </c>
      <c r="GJ27">
        <v>1.6783600000000001</v>
      </c>
      <c r="GK27">
        <v>0</v>
      </c>
      <c r="GL27">
        <v>10.9307</v>
      </c>
      <c r="GM27">
        <v>54.48</v>
      </c>
      <c r="GN27">
        <v>27.235499999999998</v>
      </c>
      <c r="GO27">
        <v>4.4629899999999996</v>
      </c>
      <c r="GP27">
        <v>0</v>
      </c>
      <c r="GQ27">
        <v>0</v>
      </c>
      <c r="GR27">
        <v>0</v>
      </c>
      <c r="GS27">
        <v>0</v>
      </c>
      <c r="GT27">
        <v>86.18</v>
      </c>
      <c r="GU27">
        <v>87.597800000000007</v>
      </c>
      <c r="GV27">
        <v>0</v>
      </c>
      <c r="GW27">
        <v>0</v>
      </c>
      <c r="GX27">
        <v>0</v>
      </c>
      <c r="GY27">
        <v>0</v>
      </c>
      <c r="GZ27">
        <v>4.5127699999999997</v>
      </c>
      <c r="HA27">
        <v>0</v>
      </c>
      <c r="HB27">
        <v>92.11</v>
      </c>
      <c r="HC27">
        <v>16.185600000000001</v>
      </c>
      <c r="HD27">
        <v>0</v>
      </c>
      <c r="HE27">
        <v>0</v>
      </c>
      <c r="HF27">
        <v>0</v>
      </c>
      <c r="HG27">
        <v>108.3</v>
      </c>
      <c r="HH27">
        <v>2.2415399999999999E-2</v>
      </c>
      <c r="HI27">
        <v>6.4147999999999996</v>
      </c>
      <c r="HJ27">
        <v>13.8835</v>
      </c>
      <c r="HK27">
        <v>0</v>
      </c>
      <c r="HL27">
        <v>0.24432599999999999</v>
      </c>
      <c r="HM27">
        <v>1.6263099999999999</v>
      </c>
      <c r="HN27">
        <v>10.9307</v>
      </c>
      <c r="HO27">
        <v>20.5</v>
      </c>
      <c r="HP27">
        <v>27.235499999999998</v>
      </c>
      <c r="HQ27">
        <v>4.4629899999999996</v>
      </c>
      <c r="HR27">
        <v>0</v>
      </c>
      <c r="HS27">
        <v>0</v>
      </c>
      <c r="HT27">
        <v>-8.6150500000000001</v>
      </c>
      <c r="HU27">
        <v>-3.9947499999999998</v>
      </c>
      <c r="HV27">
        <v>52.2</v>
      </c>
      <c r="HW27">
        <v>79.256</v>
      </c>
      <c r="HX27">
        <v>0</v>
      </c>
      <c r="HY27">
        <v>0</v>
      </c>
      <c r="HZ27">
        <v>0</v>
      </c>
      <c r="IA27">
        <v>0</v>
      </c>
      <c r="IB27">
        <v>1.1523300000000001</v>
      </c>
      <c r="IC27">
        <v>0</v>
      </c>
      <c r="ID27">
        <v>80.41</v>
      </c>
      <c r="IE27">
        <v>16.185600000000001</v>
      </c>
      <c r="IF27">
        <v>0</v>
      </c>
      <c r="IG27">
        <v>0</v>
      </c>
      <c r="IH27">
        <v>0</v>
      </c>
      <c r="II27">
        <v>96.6</v>
      </c>
      <c r="IJ27">
        <v>26.770499999999998</v>
      </c>
      <c r="IK27">
        <v>1.8488</v>
      </c>
      <c r="IL27">
        <v>10.8192</v>
      </c>
      <c r="IM27">
        <v>0</v>
      </c>
      <c r="IN27">
        <v>0.50805100000000003</v>
      </c>
      <c r="IO27">
        <v>1.3787499999999999</v>
      </c>
      <c r="IP27">
        <v>3.3088000000000002</v>
      </c>
      <c r="IQ27">
        <v>44.634</v>
      </c>
      <c r="IR27">
        <v>13.189399999999999</v>
      </c>
      <c r="IS27">
        <v>1.3509800000000001</v>
      </c>
      <c r="IT27">
        <v>0</v>
      </c>
      <c r="IU27">
        <v>0</v>
      </c>
      <c r="IV27">
        <v>0</v>
      </c>
      <c r="IW27">
        <v>0</v>
      </c>
      <c r="IX27">
        <v>59.174399999999999</v>
      </c>
      <c r="IY27">
        <v>24.2212</v>
      </c>
      <c r="IZ27">
        <v>1.9417599999999999</v>
      </c>
      <c r="JA27">
        <v>4.20261</v>
      </c>
      <c r="JB27">
        <v>0</v>
      </c>
      <c r="JC27">
        <v>7.39591E-2</v>
      </c>
      <c r="JD27">
        <v>0.844356</v>
      </c>
      <c r="JE27">
        <v>3.3088000000000002</v>
      </c>
      <c r="JF27">
        <v>30.775700000000001</v>
      </c>
      <c r="JG27">
        <v>13.189399999999999</v>
      </c>
      <c r="JH27">
        <v>1.3509800000000001</v>
      </c>
      <c r="JI27">
        <v>0</v>
      </c>
      <c r="JJ27">
        <v>0</v>
      </c>
      <c r="JK27">
        <v>-2.6077900000000001</v>
      </c>
      <c r="JL27">
        <v>-1.2092400000000001</v>
      </c>
      <c r="JM27">
        <v>45.316099999999999</v>
      </c>
    </row>
    <row r="28" spans="1:273" x14ac:dyDescent="0.3">
      <c r="A28" s="13"/>
      <c r="B28" s="62">
        <v>44855.420682870368</v>
      </c>
      <c r="C28" t="s">
        <v>111</v>
      </c>
      <c r="D28" t="s">
        <v>111</v>
      </c>
      <c r="E28" t="s">
        <v>213</v>
      </c>
      <c r="F28">
        <v>53627.8</v>
      </c>
      <c r="G28">
        <v>53627.8</v>
      </c>
      <c r="H28" t="s">
        <v>214</v>
      </c>
      <c r="I28" s="27">
        <v>4.6527777777777779E-2</v>
      </c>
      <c r="J28" t="s">
        <v>215</v>
      </c>
      <c r="K28">
        <v>-139.44</v>
      </c>
      <c r="L28" t="s">
        <v>216</v>
      </c>
      <c r="M28" t="s">
        <v>216</v>
      </c>
      <c r="N28" t="s">
        <v>239</v>
      </c>
      <c r="O28">
        <v>28.642700000000001</v>
      </c>
      <c r="P28">
        <v>107319</v>
      </c>
      <c r="Q28">
        <v>186500</v>
      </c>
      <c r="R28">
        <v>0</v>
      </c>
      <c r="S28">
        <v>4202.5</v>
      </c>
      <c r="T28">
        <v>0</v>
      </c>
      <c r="U28">
        <v>78184.600000000006</v>
      </c>
      <c r="V28">
        <v>376234</v>
      </c>
      <c r="W28">
        <v>235375</v>
      </c>
      <c r="X28">
        <v>23370.400000000001</v>
      </c>
      <c r="Y28">
        <v>0</v>
      </c>
      <c r="Z28">
        <v>0</v>
      </c>
      <c r="AA28">
        <v>0</v>
      </c>
      <c r="AB28">
        <v>0</v>
      </c>
      <c r="AC28">
        <v>634980</v>
      </c>
      <c r="AD28">
        <v>4123.49</v>
      </c>
      <c r="AE28">
        <v>0</v>
      </c>
      <c r="AF28">
        <v>0</v>
      </c>
      <c r="AG28">
        <v>0</v>
      </c>
      <c r="AH28">
        <v>0</v>
      </c>
      <c r="AI28">
        <v>707.37800000000004</v>
      </c>
      <c r="AJ28">
        <v>0</v>
      </c>
      <c r="AK28">
        <v>4830.8599999999997</v>
      </c>
      <c r="AL28">
        <v>2888.07</v>
      </c>
      <c r="AM28">
        <v>0</v>
      </c>
      <c r="AN28">
        <v>0</v>
      </c>
      <c r="AO28">
        <v>0</v>
      </c>
      <c r="AP28">
        <v>7718.94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21.6099</v>
      </c>
      <c r="BE28">
        <v>67.637100000000004</v>
      </c>
      <c r="BF28">
        <v>97.611400000000003</v>
      </c>
      <c r="BG28">
        <v>0</v>
      </c>
      <c r="BH28">
        <v>2.1891400000000001</v>
      </c>
      <c r="BI28">
        <v>3.3598400000000002</v>
      </c>
      <c r="BJ28">
        <v>39.922600000000003</v>
      </c>
      <c r="BK28">
        <v>232.33</v>
      </c>
      <c r="BL28">
        <v>127.877</v>
      </c>
      <c r="BM28">
        <v>12.2517</v>
      </c>
      <c r="BN28">
        <v>0</v>
      </c>
      <c r="BO28">
        <v>0</v>
      </c>
      <c r="BP28">
        <v>0</v>
      </c>
      <c r="BQ28">
        <v>0</v>
      </c>
      <c r="BR28">
        <v>372.45800000000003</v>
      </c>
      <c r="BS28">
        <v>333.81099999999998</v>
      </c>
      <c r="BT28">
        <v>38.647399999999998</v>
      </c>
      <c r="BU28">
        <v>0</v>
      </c>
      <c r="BV28">
        <v>0</v>
      </c>
      <c r="BX28">
        <v>0</v>
      </c>
      <c r="BY28">
        <v>0</v>
      </c>
      <c r="CA28">
        <v>0</v>
      </c>
      <c r="CB28" t="s">
        <v>216</v>
      </c>
      <c r="CC28" t="s">
        <v>216</v>
      </c>
      <c r="CD28" t="s">
        <v>240</v>
      </c>
      <c r="CE28">
        <v>36.923000000000002</v>
      </c>
      <c r="CF28">
        <v>120903</v>
      </c>
      <c r="CG28">
        <v>77836.899999999994</v>
      </c>
      <c r="CH28">
        <v>0</v>
      </c>
      <c r="CI28">
        <v>163.06299999999999</v>
      </c>
      <c r="CJ28">
        <v>11093.5</v>
      </c>
      <c r="CK28">
        <v>78184.600000000006</v>
      </c>
      <c r="CL28">
        <v>62998.7</v>
      </c>
      <c r="CM28">
        <v>235375</v>
      </c>
      <c r="CN28">
        <v>23370.400000000001</v>
      </c>
      <c r="CO28">
        <v>0</v>
      </c>
      <c r="CP28">
        <v>0</v>
      </c>
      <c r="CQ28">
        <v>-227350</v>
      </c>
      <c r="CR28">
        <v>2130.7600000000002</v>
      </c>
      <c r="CS28">
        <v>321744</v>
      </c>
      <c r="CT28">
        <v>5213.08</v>
      </c>
      <c r="CU28">
        <v>0</v>
      </c>
      <c r="CV28">
        <v>0</v>
      </c>
      <c r="CW28">
        <v>0</v>
      </c>
      <c r="CX28">
        <v>0</v>
      </c>
      <c r="CY28">
        <v>184.65700000000001</v>
      </c>
      <c r="CZ28">
        <v>0</v>
      </c>
      <c r="DA28">
        <v>5397.74</v>
      </c>
      <c r="DB28">
        <v>2888.07</v>
      </c>
      <c r="DC28">
        <v>0</v>
      </c>
      <c r="DD28">
        <v>0</v>
      </c>
      <c r="DE28">
        <v>0</v>
      </c>
      <c r="DF28">
        <v>8285.81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26.040800000000001</v>
      </c>
      <c r="DU28">
        <v>71.216999999999999</v>
      </c>
      <c r="DV28">
        <v>40.551299999999998</v>
      </c>
      <c r="DW28">
        <v>0</v>
      </c>
      <c r="DX28">
        <v>9.6964400000000006E-2</v>
      </c>
      <c r="DY28">
        <v>6.2794499999999998</v>
      </c>
      <c r="DZ28">
        <v>39.922600000000003</v>
      </c>
      <c r="EA28">
        <v>92.886099999999999</v>
      </c>
      <c r="EB28">
        <v>127.877</v>
      </c>
      <c r="EC28">
        <v>12.2517</v>
      </c>
      <c r="ED28">
        <v>0</v>
      </c>
      <c r="EE28">
        <v>0</v>
      </c>
      <c r="EF28">
        <v>-86.542500000000004</v>
      </c>
      <c r="EG28">
        <v>-4.6795999999999998</v>
      </c>
      <c r="EH28">
        <v>233.01499999999999</v>
      </c>
      <c r="EI28">
        <v>192.423</v>
      </c>
      <c r="EJ28">
        <v>40.5916</v>
      </c>
      <c r="EK28">
        <v>0</v>
      </c>
      <c r="EL28">
        <v>0</v>
      </c>
      <c r="EN28">
        <v>0</v>
      </c>
      <c r="EO28">
        <v>4.75</v>
      </c>
      <c r="EP28" t="s">
        <v>241</v>
      </c>
      <c r="EQ28">
        <v>0</v>
      </c>
      <c r="ER28">
        <v>3.0954599999999999E-13</v>
      </c>
      <c r="ES28">
        <v>25.536300000000001</v>
      </c>
      <c r="ET28">
        <v>21.509</v>
      </c>
      <c r="EU28">
        <v>0</v>
      </c>
      <c r="EV28">
        <v>4.2759099999999998E-10</v>
      </c>
      <c r="EW28">
        <v>0</v>
      </c>
      <c r="EX28">
        <v>12.935700000000001</v>
      </c>
      <c r="EY28">
        <v>59.980899999999998</v>
      </c>
      <c r="EZ28">
        <v>30.176600000000001</v>
      </c>
      <c r="FA28">
        <v>2.6678500000000001</v>
      </c>
      <c r="FB28">
        <v>0</v>
      </c>
      <c r="FC28">
        <v>0</v>
      </c>
      <c r="FD28">
        <v>0</v>
      </c>
      <c r="FE28">
        <v>0</v>
      </c>
      <c r="FF28">
        <v>92.825299999999999</v>
      </c>
      <c r="FG28">
        <v>6.8610700000000004E-4</v>
      </c>
      <c r="FH28">
        <v>29.7102</v>
      </c>
      <c r="FI28">
        <v>9.1575399999999991</v>
      </c>
      <c r="FJ28">
        <v>0</v>
      </c>
      <c r="FK28">
        <v>6.7291800000000004E-3</v>
      </c>
      <c r="FL28">
        <v>1.4280900000000001</v>
      </c>
      <c r="FM28">
        <v>12.935700000000001</v>
      </c>
      <c r="FN28">
        <v>46.447299999999998</v>
      </c>
      <c r="FO28">
        <v>30.176600000000001</v>
      </c>
      <c r="FP28">
        <v>2.6678500000000001</v>
      </c>
      <c r="FQ28">
        <v>0</v>
      </c>
      <c r="FR28">
        <v>0</v>
      </c>
      <c r="FS28">
        <v>-4.4851999999999999</v>
      </c>
      <c r="FT28">
        <v>-2.3064399999999998</v>
      </c>
      <c r="FU28">
        <v>79.291700000000006</v>
      </c>
      <c r="FV28" t="s">
        <v>220</v>
      </c>
      <c r="FW28" t="s">
        <v>221</v>
      </c>
      <c r="FX28" t="s">
        <v>222</v>
      </c>
      <c r="FY28" t="s">
        <v>223</v>
      </c>
      <c r="FZ28" t="s">
        <v>224</v>
      </c>
      <c r="GA28" t="s">
        <v>225</v>
      </c>
      <c r="GB28" t="s">
        <v>226</v>
      </c>
      <c r="GC28" t="s">
        <v>227</v>
      </c>
      <c r="GF28">
        <v>8.1727299999999996E-3</v>
      </c>
      <c r="GG28">
        <v>9.0021100000000001</v>
      </c>
      <c r="GH28">
        <v>34.551900000000003</v>
      </c>
      <c r="GI28">
        <v>0</v>
      </c>
      <c r="GJ28">
        <v>1.0703800000000001</v>
      </c>
      <c r="GK28">
        <v>0</v>
      </c>
      <c r="GL28">
        <v>10.8672</v>
      </c>
      <c r="GM28">
        <v>55.5</v>
      </c>
      <c r="GN28">
        <v>27.235499999999998</v>
      </c>
      <c r="GO28">
        <v>4.4629899999999996</v>
      </c>
      <c r="GP28">
        <v>0</v>
      </c>
      <c r="GQ28">
        <v>0</v>
      </c>
      <c r="GR28">
        <v>0</v>
      </c>
      <c r="GS28">
        <v>0</v>
      </c>
      <c r="GT28">
        <v>87.2</v>
      </c>
      <c r="GU28">
        <v>23.109200000000001</v>
      </c>
      <c r="GV28">
        <v>0</v>
      </c>
      <c r="GW28">
        <v>0</v>
      </c>
      <c r="GX28">
        <v>0</v>
      </c>
      <c r="GY28">
        <v>0</v>
      </c>
      <c r="GZ28">
        <v>3.96434</v>
      </c>
      <c r="HA28">
        <v>0</v>
      </c>
      <c r="HB28">
        <v>27.07</v>
      </c>
      <c r="HC28">
        <v>16.185600000000001</v>
      </c>
      <c r="HD28">
        <v>0</v>
      </c>
      <c r="HE28">
        <v>0</v>
      </c>
      <c r="HF28">
        <v>0</v>
      </c>
      <c r="HG28">
        <v>43.26</v>
      </c>
      <c r="HH28">
        <v>9.4678999999999996E-3</v>
      </c>
      <c r="HI28">
        <v>14.0459</v>
      </c>
      <c r="HJ28">
        <v>13.0656</v>
      </c>
      <c r="HK28">
        <v>0</v>
      </c>
      <c r="HL28">
        <v>4.5168699999999999E-2</v>
      </c>
      <c r="HM28">
        <v>1.39341</v>
      </c>
      <c r="HN28">
        <v>10.8672</v>
      </c>
      <c r="HO28">
        <v>23.15</v>
      </c>
      <c r="HP28">
        <v>27.235499999999998</v>
      </c>
      <c r="HQ28">
        <v>4.4629899999999996</v>
      </c>
      <c r="HR28">
        <v>0</v>
      </c>
      <c r="HS28">
        <v>0</v>
      </c>
      <c r="HT28">
        <v>-11.5153</v>
      </c>
      <c r="HU28">
        <v>-4.7693099999999999</v>
      </c>
      <c r="HV28">
        <v>54.85</v>
      </c>
      <c r="HW28">
        <v>29.215599999999998</v>
      </c>
      <c r="HX28">
        <v>0</v>
      </c>
      <c r="HY28">
        <v>0</v>
      </c>
      <c r="HZ28">
        <v>0</v>
      </c>
      <c r="IA28">
        <v>0</v>
      </c>
      <c r="IB28">
        <v>1.03487</v>
      </c>
      <c r="IC28">
        <v>0</v>
      </c>
      <c r="ID28">
        <v>30.25</v>
      </c>
      <c r="IE28">
        <v>16.185600000000001</v>
      </c>
      <c r="IF28">
        <v>0</v>
      </c>
      <c r="IG28">
        <v>0</v>
      </c>
      <c r="IH28">
        <v>0</v>
      </c>
      <c r="II28">
        <v>46.44</v>
      </c>
      <c r="IJ28">
        <v>7.0628299999999999</v>
      </c>
      <c r="IK28">
        <v>2.7249500000000002</v>
      </c>
      <c r="IL28">
        <v>10.459099999999999</v>
      </c>
      <c r="IM28">
        <v>0</v>
      </c>
      <c r="IN28">
        <v>0.32401099999999999</v>
      </c>
      <c r="IO28">
        <v>1.21119</v>
      </c>
      <c r="IP28">
        <v>3.2895699999999999</v>
      </c>
      <c r="IQ28">
        <v>25.0716</v>
      </c>
      <c r="IR28">
        <v>13.189399999999999</v>
      </c>
      <c r="IS28">
        <v>1.3509800000000001</v>
      </c>
      <c r="IT28">
        <v>0</v>
      </c>
      <c r="IU28">
        <v>0</v>
      </c>
      <c r="IV28">
        <v>0</v>
      </c>
      <c r="IW28">
        <v>0</v>
      </c>
      <c r="IX28">
        <v>39.612000000000002</v>
      </c>
      <c r="IY28">
        <v>8.9288600000000002</v>
      </c>
      <c r="IZ28">
        <v>4.2517500000000004</v>
      </c>
      <c r="JA28">
        <v>3.9550299999999998</v>
      </c>
      <c r="JB28">
        <v>0</v>
      </c>
      <c r="JC28">
        <v>1.36729E-2</v>
      </c>
      <c r="JD28">
        <v>0.73797100000000004</v>
      </c>
      <c r="JE28">
        <v>3.2895699999999999</v>
      </c>
      <c r="JF28">
        <v>16.247399999999999</v>
      </c>
      <c r="JG28">
        <v>13.189399999999999</v>
      </c>
      <c r="JH28">
        <v>1.3509800000000001</v>
      </c>
      <c r="JI28">
        <v>0</v>
      </c>
      <c r="JJ28">
        <v>0</v>
      </c>
      <c r="JK28">
        <v>-3.4857399999999998</v>
      </c>
      <c r="JL28">
        <v>-1.4437</v>
      </c>
      <c r="JM28">
        <v>30.787800000000001</v>
      </c>
    </row>
    <row r="29" spans="1:273" x14ac:dyDescent="0.3">
      <c r="A29" s="13"/>
      <c r="B29" s="62">
        <v>44855.421990740739</v>
      </c>
      <c r="C29" t="s">
        <v>74</v>
      </c>
      <c r="D29" t="s">
        <v>74</v>
      </c>
      <c r="E29" t="s">
        <v>228</v>
      </c>
      <c r="F29">
        <v>53627.8</v>
      </c>
      <c r="G29">
        <v>53627.8</v>
      </c>
      <c r="H29" t="s">
        <v>214</v>
      </c>
      <c r="I29" s="27">
        <v>7.2222222222222229E-2</v>
      </c>
      <c r="J29" t="s">
        <v>215</v>
      </c>
      <c r="K29">
        <v>-123.65</v>
      </c>
      <c r="L29" t="s">
        <v>216</v>
      </c>
      <c r="M29" t="s">
        <v>216</v>
      </c>
      <c r="N29" t="s">
        <v>242</v>
      </c>
      <c r="O29">
        <v>32.060600000000001</v>
      </c>
      <c r="P29">
        <v>53866.400000000001</v>
      </c>
      <c r="Q29">
        <v>92257.5</v>
      </c>
      <c r="R29">
        <v>0</v>
      </c>
      <c r="S29">
        <v>2289.65</v>
      </c>
      <c r="T29">
        <v>0</v>
      </c>
      <c r="U29">
        <v>57633.4</v>
      </c>
      <c r="V29">
        <v>206079</v>
      </c>
      <c r="W29">
        <v>229701</v>
      </c>
      <c r="X29">
        <v>0</v>
      </c>
      <c r="Y29">
        <v>0</v>
      </c>
      <c r="Z29">
        <v>0</v>
      </c>
      <c r="AA29">
        <v>0</v>
      </c>
      <c r="AB29">
        <v>0</v>
      </c>
      <c r="AC29">
        <v>435780</v>
      </c>
      <c r="AD29">
        <v>4613.62</v>
      </c>
      <c r="AE29">
        <v>0</v>
      </c>
      <c r="AF29">
        <v>0</v>
      </c>
      <c r="AG29">
        <v>0</v>
      </c>
      <c r="AH29">
        <v>0</v>
      </c>
      <c r="AI29">
        <v>797.85699999999997</v>
      </c>
      <c r="AJ29">
        <v>0</v>
      </c>
      <c r="AK29">
        <v>5411.48</v>
      </c>
      <c r="AL29">
        <v>0</v>
      </c>
      <c r="AM29">
        <v>0</v>
      </c>
      <c r="AN29">
        <v>0</v>
      </c>
      <c r="AO29">
        <v>0</v>
      </c>
      <c r="AP29">
        <v>5411.48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23.666899999999998</v>
      </c>
      <c r="BE29">
        <v>24.443300000000001</v>
      </c>
      <c r="BF29">
        <v>48.545400000000001</v>
      </c>
      <c r="BG29">
        <v>0</v>
      </c>
      <c r="BH29">
        <v>1.3982600000000001</v>
      </c>
      <c r="BI29">
        <v>3.7953199999999998</v>
      </c>
      <c r="BJ29">
        <v>27.3155</v>
      </c>
      <c r="BK29">
        <v>129.16499999999999</v>
      </c>
      <c r="BL29">
        <v>100.32899999999999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229.494</v>
      </c>
      <c r="BS29">
        <v>202.05099999999999</v>
      </c>
      <c r="BT29">
        <v>27.443100000000001</v>
      </c>
      <c r="BU29">
        <v>0</v>
      </c>
      <c r="BV29">
        <v>0</v>
      </c>
      <c r="BW29" t="s">
        <v>234</v>
      </c>
      <c r="BX29">
        <v>0</v>
      </c>
      <c r="BY29">
        <v>177.25</v>
      </c>
      <c r="BZ29" t="s">
        <v>234</v>
      </c>
      <c r="CA29">
        <v>3</v>
      </c>
      <c r="CB29" t="s">
        <v>216</v>
      </c>
      <c r="CC29" t="s">
        <v>216</v>
      </c>
      <c r="CD29" t="s">
        <v>231</v>
      </c>
      <c r="CE29">
        <v>43.218699999999998</v>
      </c>
      <c r="CF29">
        <v>39775.300000000003</v>
      </c>
      <c r="CG29">
        <v>31631.599999999999</v>
      </c>
      <c r="CH29">
        <v>0</v>
      </c>
      <c r="CI29">
        <v>570.10400000000004</v>
      </c>
      <c r="CJ29">
        <v>16125.5</v>
      </c>
      <c r="CK29">
        <v>57633.4</v>
      </c>
      <c r="CL29">
        <v>-77421.3</v>
      </c>
      <c r="CM29">
        <v>229701</v>
      </c>
      <c r="CN29">
        <v>0</v>
      </c>
      <c r="CO29">
        <v>0</v>
      </c>
      <c r="CP29">
        <v>0</v>
      </c>
      <c r="CQ29">
        <v>-225905</v>
      </c>
      <c r="CR29">
        <v>2703.98</v>
      </c>
      <c r="CS29">
        <v>152280</v>
      </c>
      <c r="CT29">
        <v>6253.11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6253.11</v>
      </c>
      <c r="DB29">
        <v>0</v>
      </c>
      <c r="DC29">
        <v>0</v>
      </c>
      <c r="DD29">
        <v>0</v>
      </c>
      <c r="DE29">
        <v>0</v>
      </c>
      <c r="DF29">
        <v>6253.11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32.155099999999997</v>
      </c>
      <c r="DU29">
        <v>18.208200000000001</v>
      </c>
      <c r="DV29">
        <v>14.975199999999999</v>
      </c>
      <c r="DW29">
        <v>0</v>
      </c>
      <c r="DX29">
        <v>0.46038499999999999</v>
      </c>
      <c r="DY29">
        <v>7.3678400000000002</v>
      </c>
      <c r="DZ29">
        <v>27.3155</v>
      </c>
      <c r="EA29">
        <v>5.5136000000000003</v>
      </c>
      <c r="EB29">
        <v>100.32899999999999</v>
      </c>
      <c r="EC29">
        <v>0</v>
      </c>
      <c r="ED29">
        <v>0</v>
      </c>
      <c r="EE29">
        <v>0</v>
      </c>
      <c r="EF29">
        <v>-80.757800000000003</v>
      </c>
      <c r="EG29">
        <v>-14.210900000000001</v>
      </c>
      <c r="EH29">
        <v>105.843</v>
      </c>
      <c r="EI29">
        <v>73.718000000000004</v>
      </c>
      <c r="EJ29">
        <v>32.124699999999997</v>
      </c>
      <c r="EK29">
        <v>0</v>
      </c>
      <c r="EL29">
        <v>0</v>
      </c>
      <c r="EN29">
        <v>0</v>
      </c>
      <c r="EO29">
        <v>39</v>
      </c>
      <c r="EP29" t="s">
        <v>232</v>
      </c>
      <c r="EQ29">
        <v>0</v>
      </c>
      <c r="ER29">
        <v>3.0450299999999999E-5</v>
      </c>
      <c r="ES29">
        <v>19.2958</v>
      </c>
      <c r="ET29">
        <v>12.778600000000001</v>
      </c>
      <c r="EU29">
        <v>0</v>
      </c>
      <c r="EV29">
        <v>2.36625E-2</v>
      </c>
      <c r="EW29">
        <v>0</v>
      </c>
      <c r="EX29">
        <v>9.1348500000000001</v>
      </c>
      <c r="EY29">
        <v>41.232999999999997</v>
      </c>
      <c r="EZ29">
        <v>29.569299999999998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70.802300000000002</v>
      </c>
      <c r="FG29">
        <v>5.4125600000000002E-5</v>
      </c>
      <c r="FH29">
        <v>13.8444</v>
      </c>
      <c r="FI29">
        <v>4.4877700000000003</v>
      </c>
      <c r="FJ29">
        <v>0</v>
      </c>
      <c r="FK29">
        <v>4.9655399999999996E-4</v>
      </c>
      <c r="FL29">
        <v>1.99962</v>
      </c>
      <c r="FM29">
        <v>9.1348500000000001</v>
      </c>
      <c r="FN29">
        <v>19.700800000000001</v>
      </c>
      <c r="FO29">
        <v>29.569299999999998</v>
      </c>
      <c r="FP29">
        <v>0</v>
      </c>
      <c r="FQ29">
        <v>0</v>
      </c>
      <c r="FR29">
        <v>0</v>
      </c>
      <c r="FS29">
        <v>-5.0967200000000004</v>
      </c>
      <c r="FT29">
        <v>-4.6696999999999997</v>
      </c>
      <c r="FU29">
        <v>49.270099999999999</v>
      </c>
      <c r="FV29" t="s">
        <v>220</v>
      </c>
      <c r="FW29" t="s">
        <v>221</v>
      </c>
      <c r="FX29" t="s">
        <v>222</v>
      </c>
      <c r="FY29" t="s">
        <v>223</v>
      </c>
      <c r="FZ29" t="s">
        <v>224</v>
      </c>
      <c r="GA29" t="s">
        <v>225</v>
      </c>
      <c r="GB29" t="s">
        <v>226</v>
      </c>
      <c r="GC29" t="s">
        <v>227</v>
      </c>
      <c r="GF29">
        <v>7.4833800000000004E-3</v>
      </c>
      <c r="GG29">
        <v>6.2630600000000003</v>
      </c>
      <c r="GH29">
        <v>15.8286</v>
      </c>
      <c r="GI29">
        <v>0</v>
      </c>
      <c r="GJ29">
        <v>0.49865799999999999</v>
      </c>
      <c r="GK29">
        <v>0</v>
      </c>
      <c r="GL29">
        <v>7.7587299999999999</v>
      </c>
      <c r="GM29">
        <v>30.36</v>
      </c>
      <c r="GN29">
        <v>25.452100000000002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55.81</v>
      </c>
      <c r="GU29">
        <v>25.856000000000002</v>
      </c>
      <c r="GV29">
        <v>0</v>
      </c>
      <c r="GW29">
        <v>0</v>
      </c>
      <c r="GX29">
        <v>0</v>
      </c>
      <c r="GY29">
        <v>0</v>
      </c>
      <c r="GZ29">
        <v>4.4714200000000002</v>
      </c>
      <c r="HA29">
        <v>0</v>
      </c>
      <c r="HB29">
        <v>30.33</v>
      </c>
      <c r="HC29">
        <v>0</v>
      </c>
      <c r="HD29">
        <v>0</v>
      </c>
      <c r="HE29">
        <v>0</v>
      </c>
      <c r="HF29">
        <v>0</v>
      </c>
      <c r="HG29">
        <v>30.33</v>
      </c>
      <c r="HH29">
        <v>1.0249599999999999E-2</v>
      </c>
      <c r="HI29">
        <v>4.7160399999999996</v>
      </c>
      <c r="HJ29">
        <v>4.1859900000000003</v>
      </c>
      <c r="HK29">
        <v>0</v>
      </c>
      <c r="HL29">
        <v>0.14498800000000001</v>
      </c>
      <c r="HM29">
        <v>2.01444</v>
      </c>
      <c r="HN29">
        <v>7.7587299999999999</v>
      </c>
      <c r="HO29">
        <v>2.1800000000000002</v>
      </c>
      <c r="HP29">
        <v>25.452100000000002</v>
      </c>
      <c r="HQ29">
        <v>0</v>
      </c>
      <c r="HR29">
        <v>0</v>
      </c>
      <c r="HS29">
        <v>0</v>
      </c>
      <c r="HT29">
        <v>-10.7341</v>
      </c>
      <c r="HU29">
        <v>-5.9168000000000003</v>
      </c>
      <c r="HV29">
        <v>27.63</v>
      </c>
      <c r="HW29">
        <v>35.044199999999996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35.04</v>
      </c>
      <c r="IE29">
        <v>0</v>
      </c>
      <c r="IF29">
        <v>0</v>
      </c>
      <c r="IG29">
        <v>0</v>
      </c>
      <c r="IH29">
        <v>0</v>
      </c>
      <c r="II29">
        <v>35.04</v>
      </c>
      <c r="IJ29">
        <v>7.9018499999999996</v>
      </c>
      <c r="IK29">
        <v>1.8958200000000001</v>
      </c>
      <c r="IL29">
        <v>4.7914199999999996</v>
      </c>
      <c r="IM29">
        <v>0</v>
      </c>
      <c r="IN29">
        <v>0.150947</v>
      </c>
      <c r="IO29">
        <v>1.3661099999999999</v>
      </c>
      <c r="IP29">
        <v>2.3486199999999999</v>
      </c>
      <c r="IQ29">
        <v>18.454799999999999</v>
      </c>
      <c r="IR29">
        <v>7.70451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26.159300000000002</v>
      </c>
      <c r="IY29">
        <v>10.709899999999999</v>
      </c>
      <c r="IZ29">
        <v>1.42754</v>
      </c>
      <c r="JA29">
        <v>1.26711</v>
      </c>
      <c r="JB29">
        <v>0</v>
      </c>
      <c r="JC29">
        <v>4.3888900000000002E-2</v>
      </c>
      <c r="JD29">
        <v>0.60978500000000002</v>
      </c>
      <c r="JE29">
        <v>2.3486199999999999</v>
      </c>
      <c r="JF29">
        <v>11.3665</v>
      </c>
      <c r="JG29">
        <v>7.70451</v>
      </c>
      <c r="JH29">
        <v>0</v>
      </c>
      <c r="JI29">
        <v>0</v>
      </c>
      <c r="JJ29">
        <v>0</v>
      </c>
      <c r="JK29">
        <v>-3.2492200000000002</v>
      </c>
      <c r="JL29">
        <v>-1.7910600000000001</v>
      </c>
      <c r="JM29">
        <v>19.071100000000001</v>
      </c>
    </row>
    <row r="30" spans="1:273" x14ac:dyDescent="0.3">
      <c r="A30" s="13"/>
      <c r="B30" s="62">
        <v>44855.422800925924</v>
      </c>
      <c r="C30" t="s">
        <v>81</v>
      </c>
      <c r="D30" t="s">
        <v>81</v>
      </c>
      <c r="E30" t="s">
        <v>213</v>
      </c>
      <c r="F30">
        <v>53627.8</v>
      </c>
      <c r="G30">
        <v>53627.8</v>
      </c>
      <c r="H30" t="s">
        <v>214</v>
      </c>
      <c r="I30" s="27">
        <v>4.3055555555555562E-2</v>
      </c>
      <c r="J30" t="s">
        <v>215</v>
      </c>
      <c r="K30">
        <v>-146.25</v>
      </c>
      <c r="L30" t="s">
        <v>216</v>
      </c>
      <c r="M30" t="s">
        <v>216</v>
      </c>
      <c r="N30" t="s">
        <v>243</v>
      </c>
      <c r="O30">
        <v>5.7101199999999999</v>
      </c>
      <c r="P30">
        <v>113228</v>
      </c>
      <c r="Q30">
        <v>64568.9</v>
      </c>
      <c r="R30">
        <v>0</v>
      </c>
      <c r="S30">
        <v>689.94899999999996</v>
      </c>
      <c r="T30">
        <v>0</v>
      </c>
      <c r="U30">
        <v>57192.1</v>
      </c>
      <c r="V30">
        <v>235685</v>
      </c>
      <c r="W30">
        <v>229701</v>
      </c>
      <c r="X30">
        <v>0</v>
      </c>
      <c r="Y30">
        <v>0</v>
      </c>
      <c r="Z30">
        <v>0</v>
      </c>
      <c r="AA30">
        <v>0</v>
      </c>
      <c r="AB30">
        <v>0</v>
      </c>
      <c r="AC30">
        <v>465386</v>
      </c>
      <c r="AD30">
        <v>821.88400000000001</v>
      </c>
      <c r="AE30">
        <v>0</v>
      </c>
      <c r="AF30">
        <v>0</v>
      </c>
      <c r="AG30">
        <v>0</v>
      </c>
      <c r="AH30">
        <v>0</v>
      </c>
      <c r="AI30">
        <v>701.09199999999998</v>
      </c>
      <c r="AJ30">
        <v>0</v>
      </c>
      <c r="AK30">
        <v>1522.98</v>
      </c>
      <c r="AL30">
        <v>0</v>
      </c>
      <c r="AM30">
        <v>0</v>
      </c>
      <c r="AN30">
        <v>0</v>
      </c>
      <c r="AO30">
        <v>0</v>
      </c>
      <c r="AP30">
        <v>1522.98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4.3510900000000001</v>
      </c>
      <c r="BE30">
        <v>65.860500000000002</v>
      </c>
      <c r="BF30">
        <v>33.948900000000002</v>
      </c>
      <c r="BG30">
        <v>0</v>
      </c>
      <c r="BH30">
        <v>0.39366600000000002</v>
      </c>
      <c r="BI30">
        <v>3.3296899999999998</v>
      </c>
      <c r="BJ30">
        <v>29.015799999999999</v>
      </c>
      <c r="BK30">
        <v>136.9</v>
      </c>
      <c r="BL30">
        <v>110.64100000000001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247.541</v>
      </c>
      <c r="BS30">
        <v>239.864</v>
      </c>
      <c r="BT30">
        <v>7.6772600000000004</v>
      </c>
      <c r="BU30">
        <v>0</v>
      </c>
      <c r="BV30">
        <v>0</v>
      </c>
      <c r="BX30">
        <v>0</v>
      </c>
      <c r="BY30">
        <v>0</v>
      </c>
      <c r="CA30">
        <v>0</v>
      </c>
      <c r="CB30" t="s">
        <v>216</v>
      </c>
      <c r="CC30" t="s">
        <v>216</v>
      </c>
      <c r="CD30" t="s">
        <v>218</v>
      </c>
      <c r="CE30">
        <v>7.5369400000000004</v>
      </c>
      <c r="CF30">
        <v>87528.7</v>
      </c>
      <c r="CG30">
        <v>27708.400000000001</v>
      </c>
      <c r="CH30">
        <v>0</v>
      </c>
      <c r="CI30">
        <v>63.947899999999997</v>
      </c>
      <c r="CJ30">
        <v>13771.7</v>
      </c>
      <c r="CK30">
        <v>57192.1</v>
      </c>
      <c r="CL30">
        <v>-93481.9</v>
      </c>
      <c r="CM30">
        <v>229701</v>
      </c>
      <c r="CN30">
        <v>0</v>
      </c>
      <c r="CO30">
        <v>0</v>
      </c>
      <c r="CP30">
        <v>0</v>
      </c>
      <c r="CQ30">
        <v>-283271</v>
      </c>
      <c r="CR30">
        <v>3516.37</v>
      </c>
      <c r="CS30">
        <v>136219</v>
      </c>
      <c r="CT30">
        <v>1103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1103</v>
      </c>
      <c r="DB30">
        <v>0</v>
      </c>
      <c r="DC30">
        <v>0</v>
      </c>
      <c r="DD30">
        <v>0</v>
      </c>
      <c r="DE30">
        <v>0</v>
      </c>
      <c r="DF30">
        <v>1103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5.8036799999999999</v>
      </c>
      <c r="DU30">
        <v>51.218899999999998</v>
      </c>
      <c r="DV30">
        <v>14.151999999999999</v>
      </c>
      <c r="DW30">
        <v>0</v>
      </c>
      <c r="DX30">
        <v>4.0264899999999999E-2</v>
      </c>
      <c r="DY30">
        <v>6.7051499999999997</v>
      </c>
      <c r="DZ30">
        <v>29.015799999999999</v>
      </c>
      <c r="EA30">
        <v>-9.35046</v>
      </c>
      <c r="EB30">
        <v>110.64100000000001</v>
      </c>
      <c r="EC30">
        <v>0</v>
      </c>
      <c r="ED30">
        <v>0</v>
      </c>
      <c r="EE30">
        <v>0</v>
      </c>
      <c r="EF30">
        <v>-107.82899999999999</v>
      </c>
      <c r="EG30">
        <v>-8.4571500000000004</v>
      </c>
      <c r="EH30">
        <v>101.291</v>
      </c>
      <c r="EI30">
        <v>95.491900000000001</v>
      </c>
      <c r="EJ30">
        <v>5.7990599999999999</v>
      </c>
      <c r="EK30">
        <v>0</v>
      </c>
      <c r="EL30">
        <v>0</v>
      </c>
      <c r="EN30">
        <v>0</v>
      </c>
      <c r="EO30">
        <v>1.75</v>
      </c>
      <c r="EP30" t="s">
        <v>219</v>
      </c>
      <c r="EQ30">
        <v>0</v>
      </c>
      <c r="ER30">
        <v>0</v>
      </c>
      <c r="ES30">
        <v>27.0426</v>
      </c>
      <c r="ET30">
        <v>9.5710700000000006</v>
      </c>
      <c r="EU30">
        <v>0</v>
      </c>
      <c r="EV30">
        <v>7.6780800000000002E-11</v>
      </c>
      <c r="EW30">
        <v>0</v>
      </c>
      <c r="EX30">
        <v>9.3590699999999991</v>
      </c>
      <c r="EY30">
        <v>45.972700000000003</v>
      </c>
      <c r="EZ30">
        <v>29.569299999999998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75.542100000000005</v>
      </c>
      <c r="FG30">
        <v>1.4345700000000001E-14</v>
      </c>
      <c r="FH30">
        <v>21.4678</v>
      </c>
      <c r="FI30">
        <v>3.3751199999999999</v>
      </c>
      <c r="FJ30">
        <v>0</v>
      </c>
      <c r="FK30">
        <v>9.3471599999999999E-13</v>
      </c>
      <c r="FL30">
        <v>1.78016</v>
      </c>
      <c r="FM30">
        <v>9.3590699999999991</v>
      </c>
      <c r="FN30">
        <v>27.4968</v>
      </c>
      <c r="FO30">
        <v>29.569299999999998</v>
      </c>
      <c r="FP30">
        <v>0</v>
      </c>
      <c r="FQ30">
        <v>0</v>
      </c>
      <c r="FR30">
        <v>0</v>
      </c>
      <c r="FS30">
        <v>-5.5884200000000002</v>
      </c>
      <c r="FT30">
        <v>-2.8969499999999999</v>
      </c>
      <c r="FU30">
        <v>57.066099999999999</v>
      </c>
      <c r="FV30" t="s">
        <v>220</v>
      </c>
      <c r="FW30" t="s">
        <v>221</v>
      </c>
      <c r="FX30" t="s">
        <v>222</v>
      </c>
      <c r="FY30" t="s">
        <v>223</v>
      </c>
      <c r="FZ30" t="s">
        <v>224</v>
      </c>
      <c r="GA30" t="s">
        <v>225</v>
      </c>
      <c r="GB30" t="s">
        <v>226</v>
      </c>
      <c r="GC30" t="s">
        <v>227</v>
      </c>
      <c r="GF30">
        <v>1.71098E-3</v>
      </c>
      <c r="GG30">
        <v>9.7805</v>
      </c>
      <c r="GH30">
        <v>10.1706</v>
      </c>
      <c r="GI30">
        <v>0</v>
      </c>
      <c r="GJ30">
        <v>0.19165699999999999</v>
      </c>
      <c r="GK30">
        <v>0</v>
      </c>
      <c r="GL30">
        <v>7.6951999999999998</v>
      </c>
      <c r="GM30">
        <v>27.84</v>
      </c>
      <c r="GN30">
        <v>25.452100000000002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53.29</v>
      </c>
      <c r="GU30">
        <v>4.6060699999999999</v>
      </c>
      <c r="GV30">
        <v>0</v>
      </c>
      <c r="GW30">
        <v>0</v>
      </c>
      <c r="GX30">
        <v>0</v>
      </c>
      <c r="GY30">
        <v>0</v>
      </c>
      <c r="GZ30">
        <v>3.9291200000000002</v>
      </c>
      <c r="HA30">
        <v>0</v>
      </c>
      <c r="HB30">
        <v>8.5399999999999991</v>
      </c>
      <c r="HC30">
        <v>0</v>
      </c>
      <c r="HD30">
        <v>0</v>
      </c>
      <c r="HE30">
        <v>0</v>
      </c>
      <c r="HF30">
        <v>0</v>
      </c>
      <c r="HG30">
        <v>8.5399999999999991</v>
      </c>
      <c r="HH30">
        <v>2.2231799999999999E-3</v>
      </c>
      <c r="HI30">
        <v>8.2536799999999992</v>
      </c>
      <c r="HJ30">
        <v>3.1577600000000001</v>
      </c>
      <c r="HK30">
        <v>0</v>
      </c>
      <c r="HL30">
        <v>1.9146400000000001E-2</v>
      </c>
      <c r="HM30">
        <v>1.7260500000000001</v>
      </c>
      <c r="HN30">
        <v>7.6951999999999998</v>
      </c>
      <c r="HO30">
        <v>-1.03</v>
      </c>
      <c r="HP30">
        <v>25.452100000000002</v>
      </c>
      <c r="HQ30">
        <v>0</v>
      </c>
      <c r="HR30">
        <v>0</v>
      </c>
      <c r="HS30">
        <v>0</v>
      </c>
      <c r="HT30">
        <v>-14.3477</v>
      </c>
      <c r="HU30">
        <v>-7.5370100000000004</v>
      </c>
      <c r="HV30">
        <v>24.42</v>
      </c>
      <c r="HW30">
        <v>6.1815199999999999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6.18</v>
      </c>
      <c r="IE30">
        <v>0</v>
      </c>
      <c r="IF30">
        <v>0</v>
      </c>
      <c r="IG30">
        <v>0</v>
      </c>
      <c r="IH30">
        <v>0</v>
      </c>
      <c r="II30">
        <v>6.18</v>
      </c>
      <c r="IJ30">
        <v>1.40777</v>
      </c>
      <c r="IK30">
        <v>2.9605800000000002</v>
      </c>
      <c r="IL30">
        <v>3.0787100000000001</v>
      </c>
      <c r="IM30">
        <v>0</v>
      </c>
      <c r="IN30">
        <v>5.8015799999999999E-2</v>
      </c>
      <c r="IO30">
        <v>1.2004300000000001</v>
      </c>
      <c r="IP30">
        <v>2.3293900000000001</v>
      </c>
      <c r="IQ30">
        <v>11.0349</v>
      </c>
      <c r="IR30">
        <v>7.70451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18.7394</v>
      </c>
      <c r="IY30">
        <v>1.8892599999999999</v>
      </c>
      <c r="IZ30">
        <v>2.4984099999999998</v>
      </c>
      <c r="JA30">
        <v>0.955874</v>
      </c>
      <c r="JB30">
        <v>0</v>
      </c>
      <c r="JC30">
        <v>5.7957599999999996E-3</v>
      </c>
      <c r="JD30">
        <v>0.52248700000000003</v>
      </c>
      <c r="JE30">
        <v>2.3293900000000001</v>
      </c>
      <c r="JF30">
        <v>1.5766100000000001</v>
      </c>
      <c r="JG30">
        <v>7.70451</v>
      </c>
      <c r="JH30">
        <v>0</v>
      </c>
      <c r="JI30">
        <v>0</v>
      </c>
      <c r="JJ30">
        <v>0</v>
      </c>
      <c r="JK30">
        <v>-4.3431100000000002</v>
      </c>
      <c r="JL30">
        <v>-2.2814999999999999</v>
      </c>
      <c r="JM30">
        <v>9.2811199999999996</v>
      </c>
    </row>
    <row r="31" spans="1:273" x14ac:dyDescent="0.3">
      <c r="A31" s="13"/>
      <c r="B31" s="62">
        <v>44855.424016203702</v>
      </c>
      <c r="C31" t="s">
        <v>108</v>
      </c>
      <c r="D31" t="s">
        <v>108</v>
      </c>
      <c r="E31" t="s">
        <v>228</v>
      </c>
      <c r="F31">
        <v>53627.8</v>
      </c>
      <c r="G31">
        <v>53627.8</v>
      </c>
      <c r="H31" t="s">
        <v>214</v>
      </c>
      <c r="I31" s="27">
        <v>6.6666666666666666E-2</v>
      </c>
      <c r="J31" t="s">
        <v>215</v>
      </c>
      <c r="K31">
        <v>-83.11</v>
      </c>
      <c r="L31" t="s">
        <v>216</v>
      </c>
      <c r="M31" t="s">
        <v>216</v>
      </c>
      <c r="N31" t="s">
        <v>236</v>
      </c>
      <c r="O31">
        <v>101.05</v>
      </c>
      <c r="P31">
        <v>56568.1</v>
      </c>
      <c r="Q31">
        <v>84090.4</v>
      </c>
      <c r="R31">
        <v>0</v>
      </c>
      <c r="S31">
        <v>8619.82</v>
      </c>
      <c r="T31">
        <v>0</v>
      </c>
      <c r="U31">
        <v>78625.8</v>
      </c>
      <c r="V31">
        <v>228005</v>
      </c>
      <c r="W31">
        <v>235375</v>
      </c>
      <c r="X31">
        <v>23370.400000000001</v>
      </c>
      <c r="Y31">
        <v>0</v>
      </c>
      <c r="Z31">
        <v>0</v>
      </c>
      <c r="AA31">
        <v>0</v>
      </c>
      <c r="AB31">
        <v>0</v>
      </c>
      <c r="AC31">
        <v>486751</v>
      </c>
      <c r="AD31">
        <v>14542.7</v>
      </c>
      <c r="AE31">
        <v>0</v>
      </c>
      <c r="AF31">
        <v>0</v>
      </c>
      <c r="AG31">
        <v>0</v>
      </c>
      <c r="AH31">
        <v>0</v>
      </c>
      <c r="AI31">
        <v>805.23599999999999</v>
      </c>
      <c r="AJ31">
        <v>0</v>
      </c>
      <c r="AK31">
        <v>15347.9</v>
      </c>
      <c r="AL31">
        <v>2888.07</v>
      </c>
      <c r="AM31">
        <v>0</v>
      </c>
      <c r="AN31">
        <v>0</v>
      </c>
      <c r="AO31">
        <v>0</v>
      </c>
      <c r="AP31">
        <v>18236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73.337900000000005</v>
      </c>
      <c r="BE31">
        <v>26.663599999999999</v>
      </c>
      <c r="BF31">
        <v>44.343000000000004</v>
      </c>
      <c r="BG31">
        <v>0</v>
      </c>
      <c r="BH31">
        <v>4.6794000000000002</v>
      </c>
      <c r="BI31">
        <v>3.8307899999999999</v>
      </c>
      <c r="BJ31">
        <v>37.395699999999998</v>
      </c>
      <c r="BK31">
        <v>190.25</v>
      </c>
      <c r="BL31">
        <v>117.39400000000001</v>
      </c>
      <c r="BM31">
        <v>12.4878</v>
      </c>
      <c r="BN31">
        <v>0</v>
      </c>
      <c r="BO31">
        <v>0</v>
      </c>
      <c r="BP31">
        <v>0</v>
      </c>
      <c r="BQ31">
        <v>0</v>
      </c>
      <c r="BR31">
        <v>320.13200000000001</v>
      </c>
      <c r="BS31">
        <v>229.327</v>
      </c>
      <c r="BT31">
        <v>90.805199999999999</v>
      </c>
      <c r="BU31">
        <v>0</v>
      </c>
      <c r="BV31">
        <v>0</v>
      </c>
      <c r="BW31" t="s">
        <v>238</v>
      </c>
      <c r="BX31">
        <v>0</v>
      </c>
      <c r="BY31">
        <v>355.25</v>
      </c>
      <c r="BZ31" t="s">
        <v>238</v>
      </c>
      <c r="CA31">
        <v>1</v>
      </c>
      <c r="CB31" t="s">
        <v>216</v>
      </c>
      <c r="CC31" t="s">
        <v>216</v>
      </c>
      <c r="CD31" t="s">
        <v>237</v>
      </c>
      <c r="CE31">
        <v>98.3245</v>
      </c>
      <c r="CF31">
        <v>48037.7</v>
      </c>
      <c r="CG31">
        <v>81254.2</v>
      </c>
      <c r="CH31">
        <v>0</v>
      </c>
      <c r="CI31">
        <v>998.91</v>
      </c>
      <c r="CJ31">
        <v>12982.5</v>
      </c>
      <c r="CK31">
        <v>78625.8</v>
      </c>
      <c r="CL31">
        <v>42384.1</v>
      </c>
      <c r="CM31">
        <v>235375</v>
      </c>
      <c r="CN31">
        <v>23370.400000000001</v>
      </c>
      <c r="CO31">
        <v>0</v>
      </c>
      <c r="CP31">
        <v>0</v>
      </c>
      <c r="CQ31">
        <v>-181309</v>
      </c>
      <c r="CR31">
        <v>1695.23</v>
      </c>
      <c r="CS31">
        <v>301130</v>
      </c>
      <c r="CT31">
        <v>14142</v>
      </c>
      <c r="CU31">
        <v>0</v>
      </c>
      <c r="CV31">
        <v>0</v>
      </c>
      <c r="CW31">
        <v>0</v>
      </c>
      <c r="CX31">
        <v>0</v>
      </c>
      <c r="CY31">
        <v>205.61500000000001</v>
      </c>
      <c r="CZ31">
        <v>0</v>
      </c>
      <c r="DA31">
        <v>14347.7</v>
      </c>
      <c r="DB31">
        <v>2888.07</v>
      </c>
      <c r="DC31">
        <v>0</v>
      </c>
      <c r="DD31">
        <v>0</v>
      </c>
      <c r="DE31">
        <v>0</v>
      </c>
      <c r="DF31">
        <v>17235.7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71.823499999999996</v>
      </c>
      <c r="DU31">
        <v>22.748799999999999</v>
      </c>
      <c r="DV31">
        <v>41.666699999999999</v>
      </c>
      <c r="DW31">
        <v>0</v>
      </c>
      <c r="DX31">
        <v>0.81017099999999997</v>
      </c>
      <c r="DY31">
        <v>6.9092599999999997</v>
      </c>
      <c r="DZ31">
        <v>37.395699999999998</v>
      </c>
      <c r="EA31">
        <v>107.13500000000001</v>
      </c>
      <c r="EB31">
        <v>117.39400000000001</v>
      </c>
      <c r="EC31">
        <v>12.4878</v>
      </c>
      <c r="ED31">
        <v>0</v>
      </c>
      <c r="EE31">
        <v>0</v>
      </c>
      <c r="EF31">
        <v>-64.815299999999993</v>
      </c>
      <c r="EG31">
        <v>-9.4033200000000008</v>
      </c>
      <c r="EH31">
        <v>237.017</v>
      </c>
      <c r="EI31">
        <v>150.58699999999999</v>
      </c>
      <c r="EJ31">
        <v>86.430199999999999</v>
      </c>
      <c r="EK31">
        <v>0</v>
      </c>
      <c r="EL31">
        <v>0</v>
      </c>
      <c r="EN31">
        <v>0</v>
      </c>
      <c r="EO31">
        <v>82.5</v>
      </c>
      <c r="EP31" t="s">
        <v>238</v>
      </c>
      <c r="EQ31">
        <v>0</v>
      </c>
      <c r="ER31">
        <v>4.13099E-4</v>
      </c>
      <c r="ES31">
        <v>19.34</v>
      </c>
      <c r="ET31">
        <v>10.1212</v>
      </c>
      <c r="EU31">
        <v>0</v>
      </c>
      <c r="EV31">
        <v>0.198685</v>
      </c>
      <c r="EW31">
        <v>0</v>
      </c>
      <c r="EX31">
        <v>12.711399999999999</v>
      </c>
      <c r="EY31">
        <v>42.371699999999997</v>
      </c>
      <c r="EZ31">
        <v>30.176600000000001</v>
      </c>
      <c r="FA31">
        <v>2.6678500000000001</v>
      </c>
      <c r="FB31">
        <v>0</v>
      </c>
      <c r="FC31">
        <v>0</v>
      </c>
      <c r="FD31">
        <v>0</v>
      </c>
      <c r="FE31">
        <v>0</v>
      </c>
      <c r="FF31">
        <v>75.216099999999997</v>
      </c>
      <c r="FG31">
        <v>2.5057999999999998E-4</v>
      </c>
      <c r="FH31">
        <v>16.408100000000001</v>
      </c>
      <c r="FI31">
        <v>10.1259</v>
      </c>
      <c r="FJ31">
        <v>0</v>
      </c>
      <c r="FK31">
        <v>2.6236599999999999E-3</v>
      </c>
      <c r="FL31">
        <v>1.6180600000000001</v>
      </c>
      <c r="FM31">
        <v>12.711399999999999</v>
      </c>
      <c r="FN31">
        <v>34.866999999999997</v>
      </c>
      <c r="FO31">
        <v>30.176600000000001</v>
      </c>
      <c r="FP31">
        <v>2.6678500000000001</v>
      </c>
      <c r="FQ31">
        <v>0</v>
      </c>
      <c r="FR31">
        <v>0</v>
      </c>
      <c r="FS31">
        <v>-4.0905699999999996</v>
      </c>
      <c r="FT31">
        <v>-1.90882</v>
      </c>
      <c r="FU31">
        <v>67.711399999999998</v>
      </c>
      <c r="FV31" t="s">
        <v>220</v>
      </c>
      <c r="FW31" t="s">
        <v>221</v>
      </c>
      <c r="FX31" t="s">
        <v>222</v>
      </c>
      <c r="FY31" t="s">
        <v>223</v>
      </c>
      <c r="FZ31" t="s">
        <v>224</v>
      </c>
      <c r="GA31" t="s">
        <v>225</v>
      </c>
      <c r="GB31" t="s">
        <v>226</v>
      </c>
      <c r="GC31" t="s">
        <v>227</v>
      </c>
      <c r="GF31">
        <v>2.1442599999999999E-2</v>
      </c>
      <c r="GG31">
        <v>7.3264199999999997</v>
      </c>
      <c r="GH31">
        <v>15.1974</v>
      </c>
      <c r="GI31">
        <v>0</v>
      </c>
      <c r="GJ31">
        <v>1.7163900000000001</v>
      </c>
      <c r="GK31">
        <v>0</v>
      </c>
      <c r="GL31">
        <v>10.9307</v>
      </c>
      <c r="GM31">
        <v>35.200000000000003</v>
      </c>
      <c r="GN31">
        <v>27.235499999999998</v>
      </c>
      <c r="GO31">
        <v>4.4629899999999996</v>
      </c>
      <c r="GP31">
        <v>0</v>
      </c>
      <c r="GQ31">
        <v>0</v>
      </c>
      <c r="GR31">
        <v>0</v>
      </c>
      <c r="GS31">
        <v>0</v>
      </c>
      <c r="GT31">
        <v>66.900000000000006</v>
      </c>
      <c r="GU31">
        <v>81.501300000000001</v>
      </c>
      <c r="GV31">
        <v>0</v>
      </c>
      <c r="GW31">
        <v>0</v>
      </c>
      <c r="GX31">
        <v>0</v>
      </c>
      <c r="GY31">
        <v>0</v>
      </c>
      <c r="GZ31">
        <v>4.5127699999999997</v>
      </c>
      <c r="HA31">
        <v>0</v>
      </c>
      <c r="HB31">
        <v>86.01</v>
      </c>
      <c r="HC31">
        <v>16.185600000000001</v>
      </c>
      <c r="HD31">
        <v>0</v>
      </c>
      <c r="HE31">
        <v>0</v>
      </c>
      <c r="HF31">
        <v>0</v>
      </c>
      <c r="HG31">
        <v>102.2</v>
      </c>
      <c r="HH31">
        <v>2.2415399999999999E-2</v>
      </c>
      <c r="HI31">
        <v>6.4147999999999996</v>
      </c>
      <c r="HJ31">
        <v>13.8835</v>
      </c>
      <c r="HK31">
        <v>0</v>
      </c>
      <c r="HL31">
        <v>0.24432599999999999</v>
      </c>
      <c r="HM31">
        <v>1.6263099999999999</v>
      </c>
      <c r="HN31">
        <v>10.9307</v>
      </c>
      <c r="HO31">
        <v>20.5</v>
      </c>
      <c r="HP31">
        <v>27.235499999999998</v>
      </c>
      <c r="HQ31">
        <v>4.4629899999999996</v>
      </c>
      <c r="HR31">
        <v>0</v>
      </c>
      <c r="HS31">
        <v>0</v>
      </c>
      <c r="HT31">
        <v>-8.6150500000000001</v>
      </c>
      <c r="HU31">
        <v>-3.9947499999999998</v>
      </c>
      <c r="HV31">
        <v>52.2</v>
      </c>
      <c r="HW31">
        <v>79.256</v>
      </c>
      <c r="HX31">
        <v>0</v>
      </c>
      <c r="HY31">
        <v>0</v>
      </c>
      <c r="HZ31">
        <v>0</v>
      </c>
      <c r="IA31">
        <v>0</v>
      </c>
      <c r="IB31">
        <v>1.1523300000000001</v>
      </c>
      <c r="IC31">
        <v>0</v>
      </c>
      <c r="ID31">
        <v>80.41</v>
      </c>
      <c r="IE31">
        <v>16.185600000000001</v>
      </c>
      <c r="IF31">
        <v>0</v>
      </c>
      <c r="IG31">
        <v>0</v>
      </c>
      <c r="IH31">
        <v>0</v>
      </c>
      <c r="II31">
        <v>96.6</v>
      </c>
      <c r="IJ31">
        <v>24.9069</v>
      </c>
      <c r="IK31">
        <v>2.2177099999999998</v>
      </c>
      <c r="IL31">
        <v>4.6003499999999997</v>
      </c>
      <c r="IM31">
        <v>0</v>
      </c>
      <c r="IN31">
        <v>0.519563</v>
      </c>
      <c r="IO31">
        <v>1.3787499999999999</v>
      </c>
      <c r="IP31">
        <v>3.3088000000000002</v>
      </c>
      <c r="IQ31">
        <v>36.932099999999998</v>
      </c>
      <c r="IR31">
        <v>13.189399999999999</v>
      </c>
      <c r="IS31">
        <v>1.3509800000000001</v>
      </c>
      <c r="IT31">
        <v>0</v>
      </c>
      <c r="IU31">
        <v>0</v>
      </c>
      <c r="IV31">
        <v>0</v>
      </c>
      <c r="IW31">
        <v>0</v>
      </c>
      <c r="IX31">
        <v>51.472499999999997</v>
      </c>
      <c r="IY31">
        <v>24.2212</v>
      </c>
      <c r="IZ31">
        <v>1.9417599999999999</v>
      </c>
      <c r="JA31">
        <v>4.20261</v>
      </c>
      <c r="JB31">
        <v>0</v>
      </c>
      <c r="JC31">
        <v>7.39591E-2</v>
      </c>
      <c r="JD31">
        <v>0.844356</v>
      </c>
      <c r="JE31">
        <v>3.3088000000000002</v>
      </c>
      <c r="JF31">
        <v>30.775700000000001</v>
      </c>
      <c r="JG31">
        <v>13.189399999999999</v>
      </c>
      <c r="JH31">
        <v>1.3509800000000001</v>
      </c>
      <c r="JI31">
        <v>0</v>
      </c>
      <c r="JJ31">
        <v>0</v>
      </c>
      <c r="JK31">
        <v>-2.6077900000000001</v>
      </c>
      <c r="JL31">
        <v>-1.2092400000000001</v>
      </c>
      <c r="JM31">
        <v>45.316099999999999</v>
      </c>
    </row>
    <row r="32" spans="1:273" x14ac:dyDescent="0.3">
      <c r="A32" s="13"/>
      <c r="B32" s="62">
        <v>44855.424895833334</v>
      </c>
      <c r="C32" t="s">
        <v>110</v>
      </c>
      <c r="D32" t="s">
        <v>110</v>
      </c>
      <c r="E32" t="s">
        <v>213</v>
      </c>
      <c r="F32">
        <v>53627.8</v>
      </c>
      <c r="G32">
        <v>53627.8</v>
      </c>
      <c r="H32" t="s">
        <v>214</v>
      </c>
      <c r="I32" s="27">
        <v>4.7222222222222221E-2</v>
      </c>
      <c r="J32" t="s">
        <v>215</v>
      </c>
      <c r="K32">
        <v>-102.76</v>
      </c>
      <c r="L32" t="s">
        <v>216</v>
      </c>
      <c r="M32" t="s">
        <v>216</v>
      </c>
      <c r="N32" t="s">
        <v>244</v>
      </c>
      <c r="O32">
        <v>41.239100000000001</v>
      </c>
      <c r="P32">
        <v>127318</v>
      </c>
      <c r="Q32">
        <v>79255</v>
      </c>
      <c r="R32">
        <v>0</v>
      </c>
      <c r="S32">
        <v>6912.22</v>
      </c>
      <c r="T32">
        <v>0</v>
      </c>
      <c r="U32">
        <v>78184.600000000006</v>
      </c>
      <c r="V32">
        <v>291711</v>
      </c>
      <c r="W32">
        <v>235375</v>
      </c>
      <c r="X32">
        <v>23370.400000000001</v>
      </c>
      <c r="Y32">
        <v>0</v>
      </c>
      <c r="Z32">
        <v>0</v>
      </c>
      <c r="AA32">
        <v>0</v>
      </c>
      <c r="AB32">
        <v>0</v>
      </c>
      <c r="AC32">
        <v>550457</v>
      </c>
      <c r="AD32">
        <v>5937.41</v>
      </c>
      <c r="AE32">
        <v>0</v>
      </c>
      <c r="AF32">
        <v>0</v>
      </c>
      <c r="AG32">
        <v>0</v>
      </c>
      <c r="AH32">
        <v>0</v>
      </c>
      <c r="AI32">
        <v>707.37699999999995</v>
      </c>
      <c r="AJ32">
        <v>0</v>
      </c>
      <c r="AK32">
        <v>6644.79</v>
      </c>
      <c r="AL32">
        <v>2888.07</v>
      </c>
      <c r="AM32">
        <v>0</v>
      </c>
      <c r="AN32">
        <v>0</v>
      </c>
      <c r="AO32">
        <v>0</v>
      </c>
      <c r="AP32">
        <v>9532.86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30.436299999999999</v>
      </c>
      <c r="BE32">
        <v>77.003699999999995</v>
      </c>
      <c r="BF32">
        <v>41.3765</v>
      </c>
      <c r="BG32">
        <v>0</v>
      </c>
      <c r="BH32">
        <v>3.54969</v>
      </c>
      <c r="BI32">
        <v>3.3598400000000002</v>
      </c>
      <c r="BJ32">
        <v>39.922600000000003</v>
      </c>
      <c r="BK32">
        <v>195.649</v>
      </c>
      <c r="BL32">
        <v>127.877</v>
      </c>
      <c r="BM32">
        <v>12.2517</v>
      </c>
      <c r="BN32">
        <v>0</v>
      </c>
      <c r="BO32">
        <v>0</v>
      </c>
      <c r="BP32">
        <v>0</v>
      </c>
      <c r="BQ32">
        <v>0</v>
      </c>
      <c r="BR32">
        <v>335.77699999999999</v>
      </c>
      <c r="BS32">
        <v>288.31</v>
      </c>
      <c r="BT32">
        <v>47.467500000000001</v>
      </c>
      <c r="BU32">
        <v>0</v>
      </c>
      <c r="BV32">
        <v>0</v>
      </c>
      <c r="BX32">
        <v>0</v>
      </c>
      <c r="BY32">
        <v>0</v>
      </c>
      <c r="CA32">
        <v>0</v>
      </c>
      <c r="CB32" t="s">
        <v>216</v>
      </c>
      <c r="CC32" t="s">
        <v>216</v>
      </c>
      <c r="CD32" t="s">
        <v>240</v>
      </c>
      <c r="CE32">
        <v>36.923000000000002</v>
      </c>
      <c r="CF32">
        <v>120903</v>
      </c>
      <c r="CG32">
        <v>77836.899999999994</v>
      </c>
      <c r="CH32">
        <v>0</v>
      </c>
      <c r="CI32">
        <v>163.06299999999999</v>
      </c>
      <c r="CJ32">
        <v>11093.5</v>
      </c>
      <c r="CK32">
        <v>78184.600000000006</v>
      </c>
      <c r="CL32">
        <v>62998.7</v>
      </c>
      <c r="CM32">
        <v>235375</v>
      </c>
      <c r="CN32">
        <v>23370.400000000001</v>
      </c>
      <c r="CO32">
        <v>0</v>
      </c>
      <c r="CP32">
        <v>0</v>
      </c>
      <c r="CQ32">
        <v>-227350</v>
      </c>
      <c r="CR32">
        <v>2130.7600000000002</v>
      </c>
      <c r="CS32">
        <v>321744</v>
      </c>
      <c r="CT32">
        <v>5213.08</v>
      </c>
      <c r="CU32">
        <v>0</v>
      </c>
      <c r="CV32">
        <v>0</v>
      </c>
      <c r="CW32">
        <v>0</v>
      </c>
      <c r="CX32">
        <v>0</v>
      </c>
      <c r="CY32">
        <v>184.65700000000001</v>
      </c>
      <c r="CZ32">
        <v>0</v>
      </c>
      <c r="DA32">
        <v>5397.74</v>
      </c>
      <c r="DB32">
        <v>2888.07</v>
      </c>
      <c r="DC32">
        <v>0</v>
      </c>
      <c r="DD32">
        <v>0</v>
      </c>
      <c r="DE32">
        <v>0</v>
      </c>
      <c r="DF32">
        <v>8285.81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26.040800000000001</v>
      </c>
      <c r="DU32">
        <v>71.216999999999999</v>
      </c>
      <c r="DV32">
        <v>40.551299999999998</v>
      </c>
      <c r="DW32">
        <v>0</v>
      </c>
      <c r="DX32">
        <v>9.6964400000000006E-2</v>
      </c>
      <c r="DY32">
        <v>6.2794499999999998</v>
      </c>
      <c r="DZ32">
        <v>39.922600000000003</v>
      </c>
      <c r="EA32">
        <v>92.886099999999999</v>
      </c>
      <c r="EB32">
        <v>127.877</v>
      </c>
      <c r="EC32">
        <v>12.2517</v>
      </c>
      <c r="ED32">
        <v>0</v>
      </c>
      <c r="EE32">
        <v>0</v>
      </c>
      <c r="EF32">
        <v>-86.542500000000004</v>
      </c>
      <c r="EG32">
        <v>-4.6795999999999998</v>
      </c>
      <c r="EH32">
        <v>233.01499999999999</v>
      </c>
      <c r="EI32">
        <v>192.423</v>
      </c>
      <c r="EJ32">
        <v>40.5916</v>
      </c>
      <c r="EK32">
        <v>0</v>
      </c>
      <c r="EL32">
        <v>0</v>
      </c>
      <c r="EN32">
        <v>0</v>
      </c>
      <c r="EO32">
        <v>4.75</v>
      </c>
      <c r="EP32" t="s">
        <v>241</v>
      </c>
      <c r="EQ32">
        <v>0</v>
      </c>
      <c r="ER32">
        <v>9.2839100000000004E-5</v>
      </c>
      <c r="ES32">
        <v>31.4998</v>
      </c>
      <c r="ET32">
        <v>9.3620000000000001</v>
      </c>
      <c r="EU32">
        <v>0</v>
      </c>
      <c r="EV32">
        <v>8.6826899999999999E-2</v>
      </c>
      <c r="EW32">
        <v>0</v>
      </c>
      <c r="EX32">
        <v>12.935700000000001</v>
      </c>
      <c r="EY32">
        <v>53.884399999999999</v>
      </c>
      <c r="EZ32">
        <v>30.176600000000001</v>
      </c>
      <c r="FA32">
        <v>2.6678500000000001</v>
      </c>
      <c r="FB32">
        <v>0</v>
      </c>
      <c r="FC32">
        <v>0</v>
      </c>
      <c r="FD32">
        <v>0</v>
      </c>
      <c r="FE32">
        <v>0</v>
      </c>
      <c r="FF32">
        <v>86.728800000000007</v>
      </c>
      <c r="FG32">
        <v>6.8610700000000004E-4</v>
      </c>
      <c r="FH32">
        <v>29.7102</v>
      </c>
      <c r="FI32">
        <v>9.1575399999999991</v>
      </c>
      <c r="FJ32">
        <v>0</v>
      </c>
      <c r="FK32">
        <v>6.7291800000000004E-3</v>
      </c>
      <c r="FL32">
        <v>1.4280900000000001</v>
      </c>
      <c r="FM32">
        <v>12.935700000000001</v>
      </c>
      <c r="FN32">
        <v>46.447299999999998</v>
      </c>
      <c r="FO32">
        <v>30.176600000000001</v>
      </c>
      <c r="FP32">
        <v>2.6678500000000001</v>
      </c>
      <c r="FQ32">
        <v>0</v>
      </c>
      <c r="FR32">
        <v>0</v>
      </c>
      <c r="FS32">
        <v>-4.4851999999999999</v>
      </c>
      <c r="FT32">
        <v>-2.3064399999999998</v>
      </c>
      <c r="FU32">
        <v>79.291700000000006</v>
      </c>
      <c r="FV32" t="s">
        <v>220</v>
      </c>
      <c r="FW32" t="s">
        <v>221</v>
      </c>
      <c r="FX32" t="s">
        <v>222</v>
      </c>
      <c r="FY32" t="s">
        <v>223</v>
      </c>
      <c r="FZ32" t="s">
        <v>224</v>
      </c>
      <c r="GA32" t="s">
        <v>225</v>
      </c>
      <c r="GB32" t="s">
        <v>226</v>
      </c>
      <c r="GC32" t="s">
        <v>227</v>
      </c>
      <c r="GF32">
        <v>1.09547E-2</v>
      </c>
      <c r="GG32">
        <v>12.8202</v>
      </c>
      <c r="GH32">
        <v>14.03</v>
      </c>
      <c r="GI32">
        <v>0</v>
      </c>
      <c r="GJ32">
        <v>1.5644100000000001</v>
      </c>
      <c r="GK32">
        <v>0</v>
      </c>
      <c r="GL32">
        <v>10.8672</v>
      </c>
      <c r="GM32">
        <v>39.29</v>
      </c>
      <c r="GN32">
        <v>27.235499999999998</v>
      </c>
      <c r="GO32">
        <v>4.4629899999999996</v>
      </c>
      <c r="GP32">
        <v>0</v>
      </c>
      <c r="GQ32">
        <v>0</v>
      </c>
      <c r="GR32">
        <v>0</v>
      </c>
      <c r="GS32">
        <v>0</v>
      </c>
      <c r="GT32">
        <v>70.989999999999995</v>
      </c>
      <c r="GU32">
        <v>33.274900000000002</v>
      </c>
      <c r="GV32">
        <v>0</v>
      </c>
      <c r="GW32">
        <v>0</v>
      </c>
      <c r="GX32">
        <v>0</v>
      </c>
      <c r="GY32">
        <v>0</v>
      </c>
      <c r="GZ32">
        <v>3.96434</v>
      </c>
      <c r="HA32">
        <v>0</v>
      </c>
      <c r="HB32">
        <v>37.229999999999997</v>
      </c>
      <c r="HC32">
        <v>16.185600000000001</v>
      </c>
      <c r="HD32">
        <v>0</v>
      </c>
      <c r="HE32">
        <v>0</v>
      </c>
      <c r="HF32">
        <v>0</v>
      </c>
      <c r="HG32">
        <v>53.42</v>
      </c>
      <c r="HH32">
        <v>9.4678999999999996E-3</v>
      </c>
      <c r="HI32">
        <v>14.0459</v>
      </c>
      <c r="HJ32">
        <v>13.0656</v>
      </c>
      <c r="HK32">
        <v>0</v>
      </c>
      <c r="HL32">
        <v>4.5168699999999999E-2</v>
      </c>
      <c r="HM32">
        <v>1.39341</v>
      </c>
      <c r="HN32">
        <v>10.8672</v>
      </c>
      <c r="HO32">
        <v>23.15</v>
      </c>
      <c r="HP32">
        <v>27.235499999999998</v>
      </c>
      <c r="HQ32">
        <v>4.4629899999999996</v>
      </c>
      <c r="HR32">
        <v>0</v>
      </c>
      <c r="HS32">
        <v>0</v>
      </c>
      <c r="HT32">
        <v>-11.5153</v>
      </c>
      <c r="HU32">
        <v>-4.7693099999999999</v>
      </c>
      <c r="HV32">
        <v>54.85</v>
      </c>
      <c r="HW32">
        <v>29.215599999999998</v>
      </c>
      <c r="HX32">
        <v>0</v>
      </c>
      <c r="HY32">
        <v>0</v>
      </c>
      <c r="HZ32">
        <v>0</v>
      </c>
      <c r="IA32">
        <v>0</v>
      </c>
      <c r="IB32">
        <v>1.03487</v>
      </c>
      <c r="IC32">
        <v>0</v>
      </c>
      <c r="ID32">
        <v>30.25</v>
      </c>
      <c r="IE32">
        <v>16.185600000000001</v>
      </c>
      <c r="IF32">
        <v>0</v>
      </c>
      <c r="IG32">
        <v>0</v>
      </c>
      <c r="IH32">
        <v>0</v>
      </c>
      <c r="II32">
        <v>46.44</v>
      </c>
      <c r="IJ32">
        <v>10.169499999999999</v>
      </c>
      <c r="IK32">
        <v>3.8807200000000002</v>
      </c>
      <c r="IL32">
        <v>4.2469700000000001</v>
      </c>
      <c r="IM32">
        <v>0</v>
      </c>
      <c r="IN32">
        <v>0.47355900000000001</v>
      </c>
      <c r="IO32">
        <v>1.21119</v>
      </c>
      <c r="IP32">
        <v>3.2895699999999999</v>
      </c>
      <c r="IQ32">
        <v>23.2715</v>
      </c>
      <c r="IR32">
        <v>13.189399999999999</v>
      </c>
      <c r="IS32">
        <v>1.3509800000000001</v>
      </c>
      <c r="IT32">
        <v>0</v>
      </c>
      <c r="IU32">
        <v>0</v>
      </c>
      <c r="IV32">
        <v>0</v>
      </c>
      <c r="IW32">
        <v>0</v>
      </c>
      <c r="IX32">
        <v>37.811900000000001</v>
      </c>
      <c r="IY32">
        <v>8.9288600000000002</v>
      </c>
      <c r="IZ32">
        <v>4.2517500000000004</v>
      </c>
      <c r="JA32">
        <v>3.9550299999999998</v>
      </c>
      <c r="JB32">
        <v>0</v>
      </c>
      <c r="JC32">
        <v>1.36729E-2</v>
      </c>
      <c r="JD32">
        <v>0.73797100000000004</v>
      </c>
      <c r="JE32">
        <v>3.2895699999999999</v>
      </c>
      <c r="JF32">
        <v>16.247399999999999</v>
      </c>
      <c r="JG32">
        <v>13.189399999999999</v>
      </c>
      <c r="JH32">
        <v>1.3509800000000001</v>
      </c>
      <c r="JI32">
        <v>0</v>
      </c>
      <c r="JJ32">
        <v>0</v>
      </c>
      <c r="JK32">
        <v>-3.4857399999999998</v>
      </c>
      <c r="JL32">
        <v>-1.4437</v>
      </c>
      <c r="JM32">
        <v>30.787800000000001</v>
      </c>
    </row>
    <row r="33" spans="1:273" x14ac:dyDescent="0.3">
      <c r="A33" s="13"/>
      <c r="B33" s="62">
        <v>44855.427673611113</v>
      </c>
      <c r="C33" t="s">
        <v>37</v>
      </c>
      <c r="D33" t="s">
        <v>37</v>
      </c>
      <c r="E33" t="s">
        <v>213</v>
      </c>
      <c r="F33">
        <v>498589</v>
      </c>
      <c r="G33">
        <v>498589</v>
      </c>
      <c r="H33" t="s">
        <v>214</v>
      </c>
      <c r="I33" s="27">
        <v>0.16041666666666668</v>
      </c>
      <c r="J33" t="s">
        <v>215</v>
      </c>
      <c r="K33">
        <v>-41.73</v>
      </c>
      <c r="L33" t="s">
        <v>216</v>
      </c>
      <c r="M33" t="s">
        <v>216</v>
      </c>
      <c r="N33" t="s">
        <v>245</v>
      </c>
      <c r="O33">
        <v>101.80800000000001</v>
      </c>
      <c r="P33">
        <v>398565</v>
      </c>
      <c r="Q33">
        <v>235282</v>
      </c>
      <c r="R33">
        <v>7255.85</v>
      </c>
      <c r="S33">
        <v>265568</v>
      </c>
      <c r="T33" s="26">
        <v>0</v>
      </c>
      <c r="U33">
        <v>576137</v>
      </c>
      <c r="V33">
        <v>1482910</v>
      </c>
      <c r="W33">
        <v>2135580</v>
      </c>
      <c r="X33" s="26">
        <v>0</v>
      </c>
      <c r="Y33">
        <v>0</v>
      </c>
      <c r="Z33">
        <v>0</v>
      </c>
      <c r="AA33">
        <v>0</v>
      </c>
      <c r="AB33">
        <v>0</v>
      </c>
      <c r="AC33">
        <v>3618490</v>
      </c>
      <c r="AD33">
        <v>15379.3</v>
      </c>
      <c r="AE33">
        <v>0</v>
      </c>
      <c r="AF33">
        <v>0</v>
      </c>
      <c r="AG33">
        <v>0</v>
      </c>
      <c r="AH33">
        <v>0</v>
      </c>
      <c r="AI33">
        <v>5548.17</v>
      </c>
      <c r="AJ33">
        <v>0</v>
      </c>
      <c r="AK33">
        <v>20927.5</v>
      </c>
      <c r="AL33">
        <v>0</v>
      </c>
      <c r="AM33">
        <v>0</v>
      </c>
      <c r="AN33">
        <v>0</v>
      </c>
      <c r="AO33">
        <v>0</v>
      </c>
      <c r="AP33">
        <v>20927.5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8.5557300000000005</v>
      </c>
      <c r="BE33">
        <v>24.9847</v>
      </c>
      <c r="BF33">
        <v>13.0017</v>
      </c>
      <c r="BG33">
        <v>0.59037700000000004</v>
      </c>
      <c r="BH33">
        <v>15.1922</v>
      </c>
      <c r="BI33">
        <v>2.8344999999999998</v>
      </c>
      <c r="BJ33">
        <v>31.038499999999999</v>
      </c>
      <c r="BK33">
        <v>96.197699999999998</v>
      </c>
      <c r="BL33">
        <v>110.64100000000001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206.839</v>
      </c>
      <c r="BS33">
        <v>195.45500000000001</v>
      </c>
      <c r="BT33">
        <v>11.383699999999999</v>
      </c>
      <c r="BU33" s="26">
        <v>0</v>
      </c>
      <c r="BV33" s="26">
        <v>11</v>
      </c>
      <c r="BW33" t="s">
        <v>246</v>
      </c>
      <c r="BX33">
        <v>0</v>
      </c>
      <c r="BY33" s="26">
        <v>34</v>
      </c>
      <c r="BZ33" t="s">
        <v>234</v>
      </c>
      <c r="CA33">
        <v>0</v>
      </c>
      <c r="CB33" t="s">
        <v>216</v>
      </c>
      <c r="CC33" t="s">
        <v>216</v>
      </c>
      <c r="CD33" t="s">
        <v>247</v>
      </c>
      <c r="CE33">
        <v>81.667400000000001</v>
      </c>
      <c r="CF33">
        <v>351909</v>
      </c>
      <c r="CG33">
        <v>299915</v>
      </c>
      <c r="CH33">
        <v>45270.7</v>
      </c>
      <c r="CI33">
        <v>115350</v>
      </c>
      <c r="CJ33">
        <v>127031</v>
      </c>
      <c r="CK33">
        <v>576139</v>
      </c>
      <c r="CL33">
        <v>616250</v>
      </c>
      <c r="CM33">
        <v>2135580</v>
      </c>
      <c r="CN33">
        <v>0</v>
      </c>
      <c r="CO33">
        <v>0</v>
      </c>
      <c r="CP33">
        <v>0</v>
      </c>
      <c r="CQ33">
        <v>-906138</v>
      </c>
      <c r="CR33">
        <v>6691.75</v>
      </c>
      <c r="CS33">
        <v>2751830</v>
      </c>
      <c r="CT33">
        <v>11788.4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11788.4</v>
      </c>
      <c r="DB33">
        <v>0</v>
      </c>
      <c r="DC33">
        <v>0</v>
      </c>
      <c r="DD33">
        <v>0</v>
      </c>
      <c r="DE33">
        <v>0</v>
      </c>
      <c r="DF33">
        <v>11788.4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6.5762099999999997</v>
      </c>
      <c r="DU33">
        <v>22.785599999999999</v>
      </c>
      <c r="DV33">
        <v>16.3447</v>
      </c>
      <c r="DW33">
        <v>2.98</v>
      </c>
      <c r="DX33">
        <v>6.7721900000000002</v>
      </c>
      <c r="DY33">
        <v>6.6369800000000003</v>
      </c>
      <c r="DZ33">
        <v>31.038599999999999</v>
      </c>
      <c r="EA33">
        <v>54.4495</v>
      </c>
      <c r="EB33">
        <v>110.64100000000001</v>
      </c>
      <c r="EC33">
        <v>0</v>
      </c>
      <c r="ED33">
        <v>0</v>
      </c>
      <c r="EE33">
        <v>0</v>
      </c>
      <c r="EF33">
        <v>-37.100200000000001</v>
      </c>
      <c r="EG33">
        <v>-1.5845400000000001</v>
      </c>
      <c r="EH33">
        <v>165.09100000000001</v>
      </c>
      <c r="EI33">
        <v>158.52000000000001</v>
      </c>
      <c r="EJ33">
        <v>6.5709299999999997</v>
      </c>
      <c r="EK33">
        <v>0</v>
      </c>
      <c r="EL33">
        <v>0.5</v>
      </c>
      <c r="EM33" t="s">
        <v>233</v>
      </c>
      <c r="EN33">
        <v>0</v>
      </c>
      <c r="EO33">
        <v>15.25</v>
      </c>
      <c r="EP33" t="s">
        <v>233</v>
      </c>
      <c r="EQ33">
        <v>0</v>
      </c>
      <c r="ER33">
        <v>4.3023900000000002E-13</v>
      </c>
      <c r="ES33">
        <v>95.189400000000006</v>
      </c>
      <c r="ET33">
        <v>31.575399999999998</v>
      </c>
      <c r="EU33">
        <v>1.90761</v>
      </c>
      <c r="EV33">
        <v>58.752800000000001</v>
      </c>
      <c r="EW33">
        <v>0</v>
      </c>
      <c r="EX33">
        <v>89.739900000000006</v>
      </c>
      <c r="EY33">
        <v>277.16500000000002</v>
      </c>
      <c r="EZ33">
        <v>274.91199999999998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552.077</v>
      </c>
      <c r="FG33">
        <v>1.0650400000000001E-9</v>
      </c>
      <c r="FH33">
        <v>82.941500000000005</v>
      </c>
      <c r="FI33">
        <v>34.214100000000002</v>
      </c>
      <c r="FJ33">
        <v>15.849600000000001</v>
      </c>
      <c r="FK33">
        <v>27.557400000000001</v>
      </c>
      <c r="FL33">
        <v>16.480899999999998</v>
      </c>
      <c r="FM33">
        <v>89.740099999999998</v>
      </c>
      <c r="FN33">
        <v>239.714</v>
      </c>
      <c r="FO33">
        <v>274.91199999999998</v>
      </c>
      <c r="FP33">
        <v>0</v>
      </c>
      <c r="FQ33">
        <v>0</v>
      </c>
      <c r="FR33">
        <v>0</v>
      </c>
      <c r="FS33">
        <v>-17.8765</v>
      </c>
      <c r="FT33">
        <v>-9.1933399999999992</v>
      </c>
      <c r="FU33">
        <v>514.62599999999998</v>
      </c>
      <c r="FV33" t="s">
        <v>220</v>
      </c>
      <c r="FW33" t="s">
        <v>221</v>
      </c>
      <c r="FX33" t="s">
        <v>222</v>
      </c>
      <c r="FY33" t="s">
        <v>223</v>
      </c>
      <c r="FZ33" t="s">
        <v>224</v>
      </c>
      <c r="GA33" t="s">
        <v>225</v>
      </c>
      <c r="GB33" t="s">
        <v>226</v>
      </c>
      <c r="GC33" t="s">
        <v>227</v>
      </c>
      <c r="GF33">
        <v>2.86305E-2</v>
      </c>
      <c r="GG33">
        <v>39.018799999999999</v>
      </c>
      <c r="GH33">
        <v>32.2652</v>
      </c>
      <c r="GI33">
        <v>0.54142400000000002</v>
      </c>
      <c r="GJ33">
        <v>37.321800000000003</v>
      </c>
      <c r="GK33">
        <v>0</v>
      </c>
      <c r="GL33">
        <v>74.562899999999999</v>
      </c>
      <c r="GM33">
        <v>183.74</v>
      </c>
      <c r="GN33">
        <v>236.63300000000001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420.37</v>
      </c>
      <c r="GU33">
        <v>86.19</v>
      </c>
      <c r="GV33">
        <v>0</v>
      </c>
      <c r="GW33">
        <v>0</v>
      </c>
      <c r="GX33">
        <v>0</v>
      </c>
      <c r="GY33">
        <v>0</v>
      </c>
      <c r="GZ33">
        <v>31.093499999999999</v>
      </c>
      <c r="HA33">
        <v>0</v>
      </c>
      <c r="HB33">
        <v>117.28</v>
      </c>
      <c r="HC33">
        <v>0</v>
      </c>
      <c r="HD33">
        <v>0</v>
      </c>
      <c r="HE33">
        <v>0</v>
      </c>
      <c r="HF33">
        <v>0</v>
      </c>
      <c r="HG33">
        <v>117.28</v>
      </c>
      <c r="HH33">
        <v>2.3124599999999999E-2</v>
      </c>
      <c r="HI33">
        <v>31.017600000000002</v>
      </c>
      <c r="HJ33">
        <v>35.089599999999997</v>
      </c>
      <c r="HK33">
        <v>4.5185000000000004</v>
      </c>
      <c r="HL33">
        <v>14.3042</v>
      </c>
      <c r="HM33">
        <v>15.8462</v>
      </c>
      <c r="HN33">
        <v>74.563100000000006</v>
      </c>
      <c r="HO33">
        <v>114.79</v>
      </c>
      <c r="HP33">
        <v>236.63300000000001</v>
      </c>
      <c r="HQ33">
        <v>0</v>
      </c>
      <c r="HR33">
        <v>0</v>
      </c>
      <c r="HS33">
        <v>0</v>
      </c>
      <c r="HT33">
        <v>-45.896000000000001</v>
      </c>
      <c r="HU33">
        <v>-14.673400000000001</v>
      </c>
      <c r="HV33">
        <v>351.42</v>
      </c>
      <c r="HW33">
        <v>66.065600000000003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66.069999999999993</v>
      </c>
      <c r="IE33">
        <v>0</v>
      </c>
      <c r="IF33">
        <v>0</v>
      </c>
      <c r="IG33">
        <v>0</v>
      </c>
      <c r="IH33">
        <v>0</v>
      </c>
      <c r="II33">
        <v>66.069999999999993</v>
      </c>
      <c r="IJ33">
        <v>2.8332799999999998</v>
      </c>
      <c r="IK33">
        <v>1.2703899999999999</v>
      </c>
      <c r="IL33">
        <v>1.0505199999999999</v>
      </c>
      <c r="IM33">
        <v>1.76276E-2</v>
      </c>
      <c r="IN33">
        <v>1.21515</v>
      </c>
      <c r="IO33">
        <v>1.0217799999999999</v>
      </c>
      <c r="IP33">
        <v>2.4276900000000001</v>
      </c>
      <c r="IQ33">
        <v>9.8364399999999996</v>
      </c>
      <c r="IR33">
        <v>7.70451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17.541</v>
      </c>
      <c r="IY33">
        <v>2.17178</v>
      </c>
      <c r="IZ33">
        <v>1.0098800000000001</v>
      </c>
      <c r="JA33">
        <v>1.1424799999999999</v>
      </c>
      <c r="JB33">
        <v>0.147115</v>
      </c>
      <c r="JC33">
        <v>0.465727</v>
      </c>
      <c r="JD33">
        <v>0.51593299999999997</v>
      </c>
      <c r="JE33">
        <v>2.4276900000000001</v>
      </c>
      <c r="JF33">
        <v>5.9085400000000003</v>
      </c>
      <c r="JG33">
        <v>7.70451</v>
      </c>
      <c r="JH33">
        <v>0</v>
      </c>
      <c r="JI33">
        <v>0</v>
      </c>
      <c r="JJ33">
        <v>0</v>
      </c>
      <c r="JK33">
        <v>-1.49431</v>
      </c>
      <c r="JL33">
        <v>-0.47774699999999998</v>
      </c>
      <c r="JM33">
        <v>13.613099999999999</v>
      </c>
    </row>
    <row r="34" spans="1:273" x14ac:dyDescent="0.3">
      <c r="A34" s="13"/>
      <c r="B34" s="62">
        <v>44855.430497685185</v>
      </c>
      <c r="C34" t="s">
        <v>114</v>
      </c>
      <c r="D34" t="s">
        <v>114</v>
      </c>
      <c r="E34" t="s">
        <v>213</v>
      </c>
      <c r="F34">
        <v>498589</v>
      </c>
      <c r="G34">
        <v>498589</v>
      </c>
      <c r="H34" t="s">
        <v>214</v>
      </c>
      <c r="I34">
        <v>0.16250000000000001</v>
      </c>
      <c r="J34" t="s">
        <v>215</v>
      </c>
      <c r="K34">
        <v>-46.46</v>
      </c>
      <c r="L34" t="s">
        <v>216</v>
      </c>
      <c r="M34" t="s">
        <v>216</v>
      </c>
      <c r="N34" t="s">
        <v>248</v>
      </c>
      <c r="O34">
        <v>91.297700000000006</v>
      </c>
      <c r="P34">
        <v>511236</v>
      </c>
      <c r="Q34">
        <v>541999</v>
      </c>
      <c r="R34">
        <v>9264.39</v>
      </c>
      <c r="S34">
        <v>343013</v>
      </c>
      <c r="T34" s="26">
        <v>0</v>
      </c>
      <c r="U34">
        <v>597721</v>
      </c>
      <c r="V34">
        <v>2003330</v>
      </c>
      <c r="W34">
        <v>5008450</v>
      </c>
      <c r="X34" s="26">
        <v>0</v>
      </c>
      <c r="Y34">
        <v>0</v>
      </c>
      <c r="Z34">
        <v>0</v>
      </c>
      <c r="AA34">
        <v>0</v>
      </c>
      <c r="AB34">
        <v>0</v>
      </c>
      <c r="AC34">
        <v>7011770</v>
      </c>
      <c r="AD34">
        <v>13790.3</v>
      </c>
      <c r="AE34">
        <v>0</v>
      </c>
      <c r="AF34">
        <v>0</v>
      </c>
      <c r="AG34">
        <v>0</v>
      </c>
      <c r="AH34">
        <v>0</v>
      </c>
      <c r="AI34">
        <v>5368.84</v>
      </c>
      <c r="AJ34">
        <v>0</v>
      </c>
      <c r="AK34">
        <v>19159.099999999999</v>
      </c>
      <c r="AL34">
        <v>0</v>
      </c>
      <c r="AM34">
        <v>0</v>
      </c>
      <c r="AN34">
        <v>0</v>
      </c>
      <c r="AO34">
        <v>0</v>
      </c>
      <c r="AP34">
        <v>19159.099999999999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7.6743899999999998</v>
      </c>
      <c r="BE34">
        <v>31.8216</v>
      </c>
      <c r="BF34">
        <v>29.599</v>
      </c>
      <c r="BG34">
        <v>0.73256100000000002</v>
      </c>
      <c r="BH34">
        <v>19.705200000000001</v>
      </c>
      <c r="BI34">
        <v>2.7428499999999998</v>
      </c>
      <c r="BJ34">
        <v>32.176499999999997</v>
      </c>
      <c r="BK34">
        <v>124.452</v>
      </c>
      <c r="BL34">
        <v>270.37900000000002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394.83100000000002</v>
      </c>
      <c r="BS34">
        <v>384.42</v>
      </c>
      <c r="BT34">
        <v>10.4114</v>
      </c>
      <c r="BU34" s="26">
        <v>0</v>
      </c>
      <c r="BV34" s="26">
        <v>154.5</v>
      </c>
      <c r="BW34" t="s">
        <v>249</v>
      </c>
      <c r="BX34">
        <v>1</v>
      </c>
      <c r="BY34" s="26">
        <v>30.25</v>
      </c>
      <c r="BZ34" t="s">
        <v>250</v>
      </c>
      <c r="CA34">
        <v>0</v>
      </c>
      <c r="CB34" t="s">
        <v>216</v>
      </c>
      <c r="CC34" t="s">
        <v>216</v>
      </c>
      <c r="CD34" t="s">
        <v>251</v>
      </c>
      <c r="CE34">
        <v>71.755799999999994</v>
      </c>
      <c r="CF34">
        <v>554557</v>
      </c>
      <c r="CG34">
        <v>480979</v>
      </c>
      <c r="CH34">
        <v>43805.1</v>
      </c>
      <c r="CI34">
        <v>110830</v>
      </c>
      <c r="CJ34">
        <v>122894</v>
      </c>
      <c r="CK34">
        <v>597724</v>
      </c>
      <c r="CL34">
        <v>1005460</v>
      </c>
      <c r="CM34">
        <v>5008450</v>
      </c>
      <c r="CN34">
        <v>0</v>
      </c>
      <c r="CO34">
        <v>0</v>
      </c>
      <c r="CP34">
        <v>0</v>
      </c>
      <c r="CQ34">
        <v>-906138</v>
      </c>
      <c r="CR34">
        <v>733.02700000000004</v>
      </c>
      <c r="CS34">
        <v>6013900</v>
      </c>
      <c r="CT34">
        <v>10352.799999999999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10352.799999999999</v>
      </c>
      <c r="DB34">
        <v>0</v>
      </c>
      <c r="DC34">
        <v>0</v>
      </c>
      <c r="DD34">
        <v>0</v>
      </c>
      <c r="DE34">
        <v>0</v>
      </c>
      <c r="DF34">
        <v>10352.799999999999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5.7854999999999999</v>
      </c>
      <c r="DU34">
        <v>35.287300000000002</v>
      </c>
      <c r="DV34">
        <v>26.1799</v>
      </c>
      <c r="DW34">
        <v>2.8759399999999999</v>
      </c>
      <c r="DX34">
        <v>6.48874</v>
      </c>
      <c r="DY34">
        <v>6.4251300000000002</v>
      </c>
      <c r="DZ34">
        <v>32.176600000000001</v>
      </c>
      <c r="EA34">
        <v>77.972700000000003</v>
      </c>
      <c r="EB34">
        <v>270.37900000000002</v>
      </c>
      <c r="EC34">
        <v>0</v>
      </c>
      <c r="ED34">
        <v>0</v>
      </c>
      <c r="EE34">
        <v>0</v>
      </c>
      <c r="EF34">
        <v>-37.100200000000001</v>
      </c>
      <c r="EG34">
        <v>-0.14618999999999999</v>
      </c>
      <c r="EH34">
        <v>348.35199999999998</v>
      </c>
      <c r="EI34">
        <v>342.57100000000003</v>
      </c>
      <c r="EJ34">
        <v>5.7808400000000004</v>
      </c>
      <c r="EK34">
        <v>0</v>
      </c>
      <c r="EL34">
        <v>1</v>
      </c>
      <c r="EM34" t="s">
        <v>246</v>
      </c>
      <c r="EN34">
        <v>0</v>
      </c>
      <c r="EO34">
        <v>16</v>
      </c>
      <c r="EP34" t="s">
        <v>233</v>
      </c>
      <c r="EQ34">
        <v>0</v>
      </c>
      <c r="ER34">
        <v>4.4814500000000001E-13</v>
      </c>
      <c r="ES34">
        <v>117.753</v>
      </c>
      <c r="ET34">
        <v>71.006600000000006</v>
      </c>
      <c r="EU34">
        <v>2.4639799999999998</v>
      </c>
      <c r="EV34">
        <v>68.955299999999994</v>
      </c>
      <c r="EW34">
        <v>0</v>
      </c>
      <c r="EX34">
        <v>92.052499999999995</v>
      </c>
      <c r="EY34">
        <v>352.23099999999999</v>
      </c>
      <c r="EZ34">
        <v>588.12400000000002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940.35500000000002</v>
      </c>
      <c r="FG34">
        <v>1.0726399999999999E-9</v>
      </c>
      <c r="FH34">
        <v>132.02199999999999</v>
      </c>
      <c r="FI34">
        <v>62.750300000000003</v>
      </c>
      <c r="FJ34">
        <v>15.243399999999999</v>
      </c>
      <c r="FK34">
        <v>26.3001</v>
      </c>
      <c r="FL34">
        <v>15.9764</v>
      </c>
      <c r="FM34">
        <v>92.052700000000002</v>
      </c>
      <c r="FN34">
        <v>326.46800000000002</v>
      </c>
      <c r="FO34">
        <v>588.12400000000002</v>
      </c>
      <c r="FP34">
        <v>0</v>
      </c>
      <c r="FQ34">
        <v>0</v>
      </c>
      <c r="FR34">
        <v>0</v>
      </c>
      <c r="FS34">
        <v>-17.8765</v>
      </c>
      <c r="FT34">
        <v>0</v>
      </c>
      <c r="FU34">
        <v>914.59299999999996</v>
      </c>
      <c r="FV34" t="s">
        <v>220</v>
      </c>
      <c r="FW34" t="s">
        <v>221</v>
      </c>
      <c r="FX34" t="s">
        <v>222</v>
      </c>
      <c r="FY34" t="s">
        <v>223</v>
      </c>
      <c r="FZ34" t="s">
        <v>224</v>
      </c>
      <c r="GA34" t="s">
        <v>225</v>
      </c>
      <c r="GB34" t="s">
        <v>226</v>
      </c>
      <c r="GC34" t="s">
        <v>227</v>
      </c>
      <c r="GF34">
        <v>2.5702800000000001E-2</v>
      </c>
      <c r="GG34">
        <v>55.042999999999999</v>
      </c>
      <c r="GH34">
        <v>90.401600000000002</v>
      </c>
      <c r="GI34">
        <v>0.77035399999999998</v>
      </c>
      <c r="GJ34">
        <v>51.988399999999999</v>
      </c>
      <c r="GK34">
        <v>0</v>
      </c>
      <c r="GL34">
        <v>77.1995</v>
      </c>
      <c r="GM34">
        <v>275.43</v>
      </c>
      <c r="GN34">
        <v>797.32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1072.75</v>
      </c>
      <c r="GU34">
        <v>77.284599999999998</v>
      </c>
      <c r="GV34">
        <v>0</v>
      </c>
      <c r="GW34">
        <v>0</v>
      </c>
      <c r="GX34">
        <v>0</v>
      </c>
      <c r="GY34">
        <v>0</v>
      </c>
      <c r="GZ34">
        <v>30.0885</v>
      </c>
      <c r="HA34">
        <v>0</v>
      </c>
      <c r="HB34">
        <v>107.37</v>
      </c>
      <c r="HC34">
        <v>0</v>
      </c>
      <c r="HD34">
        <v>0</v>
      </c>
      <c r="HE34">
        <v>0</v>
      </c>
      <c r="HF34">
        <v>0</v>
      </c>
      <c r="HG34">
        <v>107.37</v>
      </c>
      <c r="HH34">
        <v>2.0400499999999998E-2</v>
      </c>
      <c r="HI34">
        <v>54.674999999999997</v>
      </c>
      <c r="HJ34">
        <v>69.848399999999998</v>
      </c>
      <c r="HK34">
        <v>4.36782</v>
      </c>
      <c r="HL34">
        <v>13.691700000000001</v>
      </c>
      <c r="HM34">
        <v>15.3139</v>
      </c>
      <c r="HN34">
        <v>77.199600000000004</v>
      </c>
      <c r="HO34">
        <v>187.63</v>
      </c>
      <c r="HP34">
        <v>797.32</v>
      </c>
      <c r="HQ34">
        <v>0</v>
      </c>
      <c r="HR34">
        <v>0</v>
      </c>
      <c r="HS34">
        <v>0</v>
      </c>
      <c r="HT34">
        <v>-45.896000000000001</v>
      </c>
      <c r="HU34">
        <v>-1.5915900000000001</v>
      </c>
      <c r="HV34">
        <v>984.95</v>
      </c>
      <c r="HW34">
        <v>58.02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58.02</v>
      </c>
      <c r="IE34">
        <v>0</v>
      </c>
      <c r="IF34">
        <v>0</v>
      </c>
      <c r="IG34">
        <v>0</v>
      </c>
      <c r="IH34">
        <v>0</v>
      </c>
      <c r="II34">
        <v>58.02</v>
      </c>
      <c r="IJ34">
        <v>2.54054</v>
      </c>
      <c r="IK34">
        <v>1.7921100000000001</v>
      </c>
      <c r="IL34">
        <v>2.9433699999999998</v>
      </c>
      <c r="IM34">
        <v>2.5080999999999999E-2</v>
      </c>
      <c r="IN34">
        <v>1.69268</v>
      </c>
      <c r="IO34">
        <v>0.98875800000000003</v>
      </c>
      <c r="IP34">
        <v>2.5135299999999998</v>
      </c>
      <c r="IQ34">
        <v>12.4961</v>
      </c>
      <c r="IR34">
        <v>25.959800000000001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38.4559</v>
      </c>
      <c r="IY34">
        <v>1.9073</v>
      </c>
      <c r="IZ34">
        <v>1.78013</v>
      </c>
      <c r="JA34">
        <v>2.2741799999999999</v>
      </c>
      <c r="JB34">
        <v>0.142209</v>
      </c>
      <c r="JC34">
        <v>0.44578299999999998</v>
      </c>
      <c r="JD34">
        <v>0.49860399999999999</v>
      </c>
      <c r="JE34">
        <v>2.5135299999999998</v>
      </c>
      <c r="JF34">
        <v>8.0156100000000006</v>
      </c>
      <c r="JG34">
        <v>25.959800000000001</v>
      </c>
      <c r="JH34">
        <v>0</v>
      </c>
      <c r="JI34">
        <v>0</v>
      </c>
      <c r="JJ34">
        <v>0</v>
      </c>
      <c r="JK34">
        <v>-1.49431</v>
      </c>
      <c r="JL34">
        <v>-5.1819799999999999E-2</v>
      </c>
      <c r="JM34">
        <v>33.9754</v>
      </c>
    </row>
    <row r="35" spans="1:273" x14ac:dyDescent="0.3">
      <c r="A35" s="13"/>
      <c r="B35" s="62">
        <v>44855.432870370372</v>
      </c>
      <c r="C35" t="s">
        <v>124</v>
      </c>
      <c r="D35" t="s">
        <v>124</v>
      </c>
      <c r="E35" t="s">
        <v>252</v>
      </c>
      <c r="F35">
        <v>498589</v>
      </c>
      <c r="G35">
        <v>498589</v>
      </c>
      <c r="H35" t="s">
        <v>214</v>
      </c>
      <c r="I35">
        <v>0.1361111111111111</v>
      </c>
      <c r="J35" t="s">
        <v>215</v>
      </c>
      <c r="K35">
        <v>-37.14</v>
      </c>
      <c r="L35" t="s">
        <v>216</v>
      </c>
      <c r="M35" t="s">
        <v>216</v>
      </c>
      <c r="N35" t="s">
        <v>253</v>
      </c>
      <c r="O35">
        <v>65.591899999999995</v>
      </c>
      <c r="P35">
        <v>328567</v>
      </c>
      <c r="Q35">
        <v>225316</v>
      </c>
      <c r="R35">
        <v>3144.02</v>
      </c>
      <c r="S35">
        <v>238168</v>
      </c>
      <c r="T35" s="26">
        <v>0</v>
      </c>
      <c r="U35">
        <v>575745</v>
      </c>
      <c r="V35">
        <v>1371010</v>
      </c>
      <c r="W35">
        <v>2135580</v>
      </c>
      <c r="X35" s="26">
        <v>0</v>
      </c>
      <c r="Y35">
        <v>0</v>
      </c>
      <c r="Z35">
        <v>0</v>
      </c>
      <c r="AA35">
        <v>0</v>
      </c>
      <c r="AB35">
        <v>0</v>
      </c>
      <c r="AC35">
        <v>3506590</v>
      </c>
      <c r="AD35">
        <v>9911.09</v>
      </c>
      <c r="AE35">
        <v>0</v>
      </c>
      <c r="AF35">
        <v>0</v>
      </c>
      <c r="AG35">
        <v>0</v>
      </c>
      <c r="AH35">
        <v>0</v>
      </c>
      <c r="AI35">
        <v>5462.68</v>
      </c>
      <c r="AJ35">
        <v>0</v>
      </c>
      <c r="AK35">
        <v>15373.8</v>
      </c>
      <c r="AL35">
        <v>0</v>
      </c>
      <c r="AM35">
        <v>0</v>
      </c>
      <c r="AN35">
        <v>0</v>
      </c>
      <c r="AO35">
        <v>0</v>
      </c>
      <c r="AP35">
        <v>15373.8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5.5796299999999999</v>
      </c>
      <c r="BE35">
        <v>19.337800000000001</v>
      </c>
      <c r="BF35">
        <v>11.8775</v>
      </c>
      <c r="BG35">
        <v>0.221082</v>
      </c>
      <c r="BH35">
        <v>13.7112</v>
      </c>
      <c r="BI35">
        <v>2.79657</v>
      </c>
      <c r="BJ35">
        <v>30.120799999999999</v>
      </c>
      <c r="BK35">
        <v>83.644499999999994</v>
      </c>
      <c r="BL35">
        <v>105.34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188.98500000000001</v>
      </c>
      <c r="BS35">
        <v>180.613</v>
      </c>
      <c r="BT35">
        <v>8.3720400000000001</v>
      </c>
      <c r="BU35" s="26">
        <v>0</v>
      </c>
      <c r="BV35" s="26">
        <v>33.5</v>
      </c>
      <c r="BW35" t="s">
        <v>246</v>
      </c>
      <c r="BX35">
        <v>0</v>
      </c>
      <c r="BY35" s="26">
        <v>7</v>
      </c>
      <c r="BZ35" t="s">
        <v>254</v>
      </c>
      <c r="CA35">
        <v>0</v>
      </c>
      <c r="CB35" t="s">
        <v>216</v>
      </c>
      <c r="CC35" t="s">
        <v>216</v>
      </c>
      <c r="CD35" t="s">
        <v>255</v>
      </c>
      <c r="CE35">
        <v>54.570799999999998</v>
      </c>
      <c r="CF35">
        <v>283188</v>
      </c>
      <c r="CG35">
        <v>287098</v>
      </c>
      <c r="CH35">
        <v>37043.599999999999</v>
      </c>
      <c r="CI35">
        <v>114615</v>
      </c>
      <c r="CJ35">
        <v>125023</v>
      </c>
      <c r="CK35">
        <v>575748</v>
      </c>
      <c r="CL35">
        <v>583059</v>
      </c>
      <c r="CM35">
        <v>2135580</v>
      </c>
      <c r="CN35">
        <v>0</v>
      </c>
      <c r="CO35">
        <v>0</v>
      </c>
      <c r="CP35">
        <v>0</v>
      </c>
      <c r="CQ35">
        <v>-846424</v>
      </c>
      <c r="CR35">
        <v>6712.85</v>
      </c>
      <c r="CS35">
        <v>2718640</v>
      </c>
      <c r="CT35">
        <v>7846.67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7846.67</v>
      </c>
      <c r="DB35">
        <v>0</v>
      </c>
      <c r="DC35">
        <v>0</v>
      </c>
      <c r="DD35">
        <v>0</v>
      </c>
      <c r="DE35">
        <v>0</v>
      </c>
      <c r="DF35">
        <v>7846.67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4.4326499999999998</v>
      </c>
      <c r="DU35">
        <v>16.641999999999999</v>
      </c>
      <c r="DV35">
        <v>14.450699999999999</v>
      </c>
      <c r="DW35">
        <v>2.5125600000000001</v>
      </c>
      <c r="DX35">
        <v>6.7119999999999997</v>
      </c>
      <c r="DY35">
        <v>6.3292999999999999</v>
      </c>
      <c r="DZ35">
        <v>30.120899999999999</v>
      </c>
      <c r="EA35">
        <v>46.5229</v>
      </c>
      <c r="EB35">
        <v>105.34</v>
      </c>
      <c r="EC35">
        <v>0</v>
      </c>
      <c r="ED35">
        <v>0</v>
      </c>
      <c r="EE35">
        <v>0</v>
      </c>
      <c r="EF35">
        <v>-32.9818</v>
      </c>
      <c r="EG35">
        <v>-1.6953499999999999</v>
      </c>
      <c r="EH35">
        <v>151.863</v>
      </c>
      <c r="EI35">
        <v>147.434</v>
      </c>
      <c r="EJ35">
        <v>4.4291400000000003</v>
      </c>
      <c r="EK35">
        <v>0</v>
      </c>
      <c r="EL35">
        <v>0</v>
      </c>
      <c r="EN35">
        <v>0</v>
      </c>
      <c r="EO35">
        <v>4.25</v>
      </c>
      <c r="EP35" t="s">
        <v>234</v>
      </c>
      <c r="EQ35">
        <v>0</v>
      </c>
      <c r="ER35">
        <v>1.06591E-19</v>
      </c>
      <c r="ES35">
        <v>80.083200000000005</v>
      </c>
      <c r="ET35">
        <v>31.128399999999999</v>
      </c>
      <c r="EU35">
        <v>0.96452000000000004</v>
      </c>
      <c r="EV35">
        <v>51.527200000000001</v>
      </c>
      <c r="EW35">
        <v>0</v>
      </c>
      <c r="EX35">
        <v>90.586799999999997</v>
      </c>
      <c r="EY35">
        <v>254.29</v>
      </c>
      <c r="EZ35">
        <v>274.91199999999998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529.202</v>
      </c>
      <c r="FG35">
        <v>2.6846100000000002E-13</v>
      </c>
      <c r="FH35">
        <v>66.6554</v>
      </c>
      <c r="FI35">
        <v>33.7498</v>
      </c>
      <c r="FJ35">
        <v>12.903700000000001</v>
      </c>
      <c r="FK35">
        <v>26.909700000000001</v>
      </c>
      <c r="FL35">
        <v>16.271599999999999</v>
      </c>
      <c r="FM35">
        <v>90.587000000000003</v>
      </c>
      <c r="FN35">
        <v>221.185</v>
      </c>
      <c r="FO35">
        <v>274.91199999999998</v>
      </c>
      <c r="FP35">
        <v>0</v>
      </c>
      <c r="FQ35">
        <v>0</v>
      </c>
      <c r="FR35">
        <v>0</v>
      </c>
      <c r="FS35">
        <v>-16.699000000000002</v>
      </c>
      <c r="FT35">
        <v>-9.1935599999999997</v>
      </c>
      <c r="FU35">
        <v>496.09699999999998</v>
      </c>
      <c r="FV35" t="s">
        <v>220</v>
      </c>
      <c r="FW35" t="s">
        <v>221</v>
      </c>
      <c r="FX35" t="s">
        <v>222</v>
      </c>
      <c r="FY35" t="s">
        <v>223</v>
      </c>
      <c r="FZ35" t="s">
        <v>224</v>
      </c>
      <c r="GA35" t="s">
        <v>225</v>
      </c>
      <c r="GB35" t="s">
        <v>226</v>
      </c>
      <c r="GC35" t="s">
        <v>227</v>
      </c>
      <c r="GF35">
        <v>1.8379300000000001E-2</v>
      </c>
      <c r="GG35">
        <v>35.6342</v>
      </c>
      <c r="GH35">
        <v>29.6556</v>
      </c>
      <c r="GI35">
        <v>0.27496500000000001</v>
      </c>
      <c r="GJ35">
        <v>34.619500000000002</v>
      </c>
      <c r="GK35">
        <v>0</v>
      </c>
      <c r="GL35">
        <v>74.442999999999998</v>
      </c>
      <c r="GM35">
        <v>174.64</v>
      </c>
      <c r="GN35">
        <v>236.18299999999999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410.82</v>
      </c>
      <c r="GU35">
        <v>55.544600000000003</v>
      </c>
      <c r="GV35">
        <v>0</v>
      </c>
      <c r="GW35">
        <v>0</v>
      </c>
      <c r="GX35">
        <v>0</v>
      </c>
      <c r="GY35">
        <v>0</v>
      </c>
      <c r="GZ35">
        <v>30.6144</v>
      </c>
      <c r="HA35">
        <v>0</v>
      </c>
      <c r="HB35">
        <v>86.15</v>
      </c>
      <c r="HC35">
        <v>0</v>
      </c>
      <c r="HD35">
        <v>0</v>
      </c>
      <c r="HE35">
        <v>0</v>
      </c>
      <c r="HF35">
        <v>0</v>
      </c>
      <c r="HG35">
        <v>86.15</v>
      </c>
      <c r="HH35">
        <v>1.5462E-2</v>
      </c>
      <c r="HI35">
        <v>28.1922</v>
      </c>
      <c r="HJ35">
        <v>32.662700000000001</v>
      </c>
      <c r="HK35">
        <v>4.2528199999999998</v>
      </c>
      <c r="HL35">
        <v>15.289300000000001</v>
      </c>
      <c r="HM35">
        <v>15.5549</v>
      </c>
      <c r="HN35">
        <v>74.443100000000001</v>
      </c>
      <c r="HO35">
        <v>111.25</v>
      </c>
      <c r="HP35">
        <v>236.18299999999999</v>
      </c>
      <c r="HQ35">
        <v>0</v>
      </c>
      <c r="HR35">
        <v>0</v>
      </c>
      <c r="HS35">
        <v>0</v>
      </c>
      <c r="HT35">
        <v>-44.6175</v>
      </c>
      <c r="HU35">
        <v>-14.526</v>
      </c>
      <c r="HV35">
        <v>347.43</v>
      </c>
      <c r="HW35">
        <v>43.975000000000001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43.97</v>
      </c>
      <c r="IE35">
        <v>0</v>
      </c>
      <c r="IF35">
        <v>0</v>
      </c>
      <c r="IG35">
        <v>0</v>
      </c>
      <c r="IH35">
        <v>0</v>
      </c>
      <c r="II35">
        <v>43.97</v>
      </c>
      <c r="IJ35">
        <v>1.82589</v>
      </c>
      <c r="IK35">
        <v>1.1602300000000001</v>
      </c>
      <c r="IL35">
        <v>0.96556299999999995</v>
      </c>
      <c r="IM35">
        <v>8.9528200000000002E-3</v>
      </c>
      <c r="IN35">
        <v>1.1271800000000001</v>
      </c>
      <c r="IO35">
        <v>1.00604</v>
      </c>
      <c r="IP35">
        <v>2.4238</v>
      </c>
      <c r="IQ35">
        <v>8.5176499999999997</v>
      </c>
      <c r="IR35">
        <v>7.6899499999999996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16.207599999999999</v>
      </c>
      <c r="IY35">
        <v>1.4455899999999999</v>
      </c>
      <c r="IZ35">
        <v>0.91792200000000002</v>
      </c>
      <c r="JA35">
        <v>1.0634699999999999</v>
      </c>
      <c r="JB35">
        <v>0.13847000000000001</v>
      </c>
      <c r="JC35">
        <v>0.497809</v>
      </c>
      <c r="JD35">
        <v>0.50645499999999999</v>
      </c>
      <c r="JE35">
        <v>2.42381</v>
      </c>
      <c r="JF35">
        <v>5.06785</v>
      </c>
      <c r="JG35">
        <v>7.6899499999999996</v>
      </c>
      <c r="JH35">
        <v>0</v>
      </c>
      <c r="JI35">
        <v>0</v>
      </c>
      <c r="JJ35">
        <v>0</v>
      </c>
      <c r="JK35">
        <v>-1.4527300000000001</v>
      </c>
      <c r="JL35">
        <v>-0.47294999999999998</v>
      </c>
      <c r="JM35">
        <v>12.7578</v>
      </c>
    </row>
    <row r="36" spans="1:273" x14ac:dyDescent="0.3">
      <c r="A36" s="13"/>
      <c r="B36" s="62">
        <v>44855.436712962961</v>
      </c>
      <c r="C36" t="s">
        <v>85</v>
      </c>
      <c r="D36" t="s">
        <v>85</v>
      </c>
      <c r="E36" t="s">
        <v>228</v>
      </c>
      <c r="F36">
        <v>498589</v>
      </c>
      <c r="G36">
        <v>498589</v>
      </c>
      <c r="H36" t="s">
        <v>214</v>
      </c>
      <c r="I36">
        <v>0.22361111111111109</v>
      </c>
      <c r="J36" t="s">
        <v>215</v>
      </c>
      <c r="K36">
        <v>-46.81</v>
      </c>
      <c r="L36" t="s">
        <v>216</v>
      </c>
      <c r="M36" t="s">
        <v>216</v>
      </c>
      <c r="N36" t="s">
        <v>256</v>
      </c>
      <c r="O36">
        <v>395.702</v>
      </c>
      <c r="P36">
        <v>184240</v>
      </c>
      <c r="Q36">
        <v>288676</v>
      </c>
      <c r="R36">
        <v>2651.73</v>
      </c>
      <c r="S36">
        <v>222402</v>
      </c>
      <c r="T36" s="26">
        <v>0</v>
      </c>
      <c r="U36">
        <v>578799</v>
      </c>
      <c r="V36">
        <v>1277160</v>
      </c>
      <c r="W36">
        <v>2135580</v>
      </c>
      <c r="X36" s="26">
        <v>0</v>
      </c>
      <c r="Y36">
        <v>0</v>
      </c>
      <c r="Z36">
        <v>0</v>
      </c>
      <c r="AA36">
        <v>0</v>
      </c>
      <c r="AB36">
        <v>0</v>
      </c>
      <c r="AC36">
        <v>3412740</v>
      </c>
      <c r="AD36">
        <v>59748.800000000003</v>
      </c>
      <c r="AE36">
        <v>0</v>
      </c>
      <c r="AF36">
        <v>0</v>
      </c>
      <c r="AG36">
        <v>0</v>
      </c>
      <c r="AH36">
        <v>0</v>
      </c>
      <c r="AI36">
        <v>6481.88</v>
      </c>
      <c r="AJ36">
        <v>0</v>
      </c>
      <c r="AK36">
        <v>66230.7</v>
      </c>
      <c r="AL36">
        <v>0</v>
      </c>
      <c r="AM36">
        <v>0</v>
      </c>
      <c r="AN36">
        <v>0</v>
      </c>
      <c r="AO36">
        <v>0</v>
      </c>
      <c r="AP36">
        <v>66230.7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32.853700000000003</v>
      </c>
      <c r="BE36">
        <v>9.1684800000000006</v>
      </c>
      <c r="BF36">
        <v>15.3804</v>
      </c>
      <c r="BG36">
        <v>0.119936</v>
      </c>
      <c r="BH36">
        <v>12.4322</v>
      </c>
      <c r="BI36">
        <v>3.3177599999999998</v>
      </c>
      <c r="BJ36">
        <v>29.028700000000001</v>
      </c>
      <c r="BK36">
        <v>102.301</v>
      </c>
      <c r="BL36">
        <v>100.32899999999999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202.63</v>
      </c>
      <c r="BS36">
        <v>166.48699999999999</v>
      </c>
      <c r="BT36">
        <v>36.142800000000001</v>
      </c>
      <c r="BU36" s="26">
        <v>0</v>
      </c>
      <c r="BV36" s="26">
        <v>98.25</v>
      </c>
      <c r="BW36" t="s">
        <v>233</v>
      </c>
      <c r="BX36">
        <v>0</v>
      </c>
      <c r="BY36" s="26">
        <v>434.25</v>
      </c>
      <c r="BZ36" t="s">
        <v>234</v>
      </c>
      <c r="CA36">
        <v>16</v>
      </c>
      <c r="CB36" t="s">
        <v>216</v>
      </c>
      <c r="CC36" t="s">
        <v>216</v>
      </c>
      <c r="CD36" t="s">
        <v>257</v>
      </c>
      <c r="CE36">
        <v>353.22399999999999</v>
      </c>
      <c r="CF36">
        <v>159307</v>
      </c>
      <c r="CG36">
        <v>347229</v>
      </c>
      <c r="CH36">
        <v>9849.2800000000007</v>
      </c>
      <c r="CI36">
        <v>61851.9</v>
      </c>
      <c r="CJ36">
        <v>148291</v>
      </c>
      <c r="CK36">
        <v>578801</v>
      </c>
      <c r="CL36">
        <v>439065</v>
      </c>
      <c r="CM36">
        <v>2135580</v>
      </c>
      <c r="CN36">
        <v>0</v>
      </c>
      <c r="CO36">
        <v>0</v>
      </c>
      <c r="CP36">
        <v>0</v>
      </c>
      <c r="CQ36">
        <v>-873298</v>
      </c>
      <c r="CR36">
        <v>6681.02</v>
      </c>
      <c r="CS36">
        <v>2574650</v>
      </c>
      <c r="CT36">
        <v>51561.2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51561.2</v>
      </c>
      <c r="DB36">
        <v>0</v>
      </c>
      <c r="DC36">
        <v>0</v>
      </c>
      <c r="DD36">
        <v>0</v>
      </c>
      <c r="DE36">
        <v>0</v>
      </c>
      <c r="DF36">
        <v>51561.2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28.351099999999999</v>
      </c>
      <c r="DU36">
        <v>7.6557500000000003</v>
      </c>
      <c r="DV36">
        <v>17.5046</v>
      </c>
      <c r="DW36">
        <v>0.46616099999999999</v>
      </c>
      <c r="DX36">
        <v>3.2517299999999998</v>
      </c>
      <c r="DY36">
        <v>7.2814100000000002</v>
      </c>
      <c r="DZ36">
        <v>29.0288</v>
      </c>
      <c r="EA36">
        <v>55.491300000000003</v>
      </c>
      <c r="EB36">
        <v>100.32899999999999</v>
      </c>
      <c r="EC36">
        <v>0</v>
      </c>
      <c r="ED36">
        <v>0</v>
      </c>
      <c r="EE36">
        <v>0</v>
      </c>
      <c r="EF36">
        <v>-33.579099999999997</v>
      </c>
      <c r="EG36">
        <v>-4.4691400000000003</v>
      </c>
      <c r="EH36">
        <v>155.82</v>
      </c>
      <c r="EI36">
        <v>127.496</v>
      </c>
      <c r="EJ36">
        <v>28.3248</v>
      </c>
      <c r="EK36">
        <v>0</v>
      </c>
      <c r="EL36">
        <v>0.5</v>
      </c>
      <c r="EM36" t="s">
        <v>258</v>
      </c>
      <c r="EN36">
        <v>0</v>
      </c>
      <c r="EO36">
        <v>44.5</v>
      </c>
      <c r="EP36" t="s">
        <v>219</v>
      </c>
      <c r="EQ36">
        <v>0</v>
      </c>
      <c r="ER36">
        <v>3.1562000000000002E-4</v>
      </c>
      <c r="ES36">
        <v>58.0944</v>
      </c>
      <c r="ET36">
        <v>37.572400000000002</v>
      </c>
      <c r="EU36">
        <v>0.629166</v>
      </c>
      <c r="EV36">
        <v>49.495899999999999</v>
      </c>
      <c r="EW36">
        <v>0</v>
      </c>
      <c r="EX36">
        <v>88.344499999999996</v>
      </c>
      <c r="EY36">
        <v>234.137</v>
      </c>
      <c r="EZ36">
        <v>274.91199999999998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509.04899999999998</v>
      </c>
      <c r="FG36">
        <v>2.0314899999999999E-4</v>
      </c>
      <c r="FH36">
        <v>48.598100000000002</v>
      </c>
      <c r="FI36">
        <v>44.276299999999999</v>
      </c>
      <c r="FJ36">
        <v>3.0939199999999998</v>
      </c>
      <c r="FK36">
        <v>16.996700000000001</v>
      </c>
      <c r="FL36">
        <v>18.4834</v>
      </c>
      <c r="FM36">
        <v>88.344800000000006</v>
      </c>
      <c r="FN36">
        <v>190.89599999999999</v>
      </c>
      <c r="FO36">
        <v>274.91199999999998</v>
      </c>
      <c r="FP36">
        <v>0</v>
      </c>
      <c r="FQ36">
        <v>0</v>
      </c>
      <c r="FR36">
        <v>0</v>
      </c>
      <c r="FS36">
        <v>-19.7028</v>
      </c>
      <c r="FT36">
        <v>-9.1941299999999995</v>
      </c>
      <c r="FU36">
        <v>465.80900000000003</v>
      </c>
      <c r="FV36" t="s">
        <v>220</v>
      </c>
      <c r="FW36" t="s">
        <v>221</v>
      </c>
      <c r="FX36" t="s">
        <v>222</v>
      </c>
      <c r="FY36" t="s">
        <v>223</v>
      </c>
      <c r="FZ36" t="s">
        <v>224</v>
      </c>
      <c r="GA36" t="s">
        <v>225</v>
      </c>
      <c r="GB36" t="s">
        <v>226</v>
      </c>
      <c r="GC36" t="s">
        <v>227</v>
      </c>
      <c r="GF36">
        <v>9.4018199999999996E-2</v>
      </c>
      <c r="GG36">
        <v>23.151800000000001</v>
      </c>
      <c r="GH36">
        <v>44.225700000000003</v>
      </c>
      <c r="GI36">
        <v>0.24241099999999999</v>
      </c>
      <c r="GJ36">
        <v>37.100499999999997</v>
      </c>
      <c r="GK36">
        <v>0</v>
      </c>
      <c r="GL36">
        <v>74.939300000000003</v>
      </c>
      <c r="GM36">
        <v>179.75</v>
      </c>
      <c r="GN36">
        <v>236.63300000000001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416.38</v>
      </c>
      <c r="GU36">
        <v>334.84899999999999</v>
      </c>
      <c r="GV36">
        <v>0</v>
      </c>
      <c r="GW36">
        <v>0</v>
      </c>
      <c r="GX36">
        <v>0</v>
      </c>
      <c r="GY36">
        <v>0</v>
      </c>
      <c r="GZ36">
        <v>36.326300000000003</v>
      </c>
      <c r="HA36">
        <v>0</v>
      </c>
      <c r="HB36">
        <v>371.18</v>
      </c>
      <c r="HC36">
        <v>0</v>
      </c>
      <c r="HD36">
        <v>0</v>
      </c>
      <c r="HE36">
        <v>0</v>
      </c>
      <c r="HF36">
        <v>0</v>
      </c>
      <c r="HG36">
        <v>371.18</v>
      </c>
      <c r="HH36">
        <v>8.5218500000000003E-2</v>
      </c>
      <c r="HI36">
        <v>18.1279</v>
      </c>
      <c r="HJ36">
        <v>46.469700000000003</v>
      </c>
      <c r="HK36">
        <v>1.0474300000000001</v>
      </c>
      <c r="HL36">
        <v>9.3263200000000008</v>
      </c>
      <c r="HM36">
        <v>18.519100000000002</v>
      </c>
      <c r="HN36">
        <v>74.939499999999995</v>
      </c>
      <c r="HO36">
        <v>111.64</v>
      </c>
      <c r="HP36">
        <v>236.63300000000001</v>
      </c>
      <c r="HQ36">
        <v>0</v>
      </c>
      <c r="HR36">
        <v>0</v>
      </c>
      <c r="HS36">
        <v>0</v>
      </c>
      <c r="HT36">
        <v>-41.495600000000003</v>
      </c>
      <c r="HU36">
        <v>-15.3908</v>
      </c>
      <c r="HV36">
        <v>348.27</v>
      </c>
      <c r="HW36">
        <v>288.964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288.95999999999998</v>
      </c>
      <c r="IE36">
        <v>0</v>
      </c>
      <c r="IF36">
        <v>0</v>
      </c>
      <c r="IG36">
        <v>0</v>
      </c>
      <c r="IH36">
        <v>0</v>
      </c>
      <c r="II36">
        <v>288.95999999999998</v>
      </c>
      <c r="IJ36">
        <v>11.0068</v>
      </c>
      <c r="IK36">
        <v>0.75378299999999998</v>
      </c>
      <c r="IL36">
        <v>1.4399299999999999</v>
      </c>
      <c r="IM36">
        <v>7.8922899999999997E-3</v>
      </c>
      <c r="IN36">
        <v>1.2079500000000001</v>
      </c>
      <c r="IO36">
        <v>1.19374</v>
      </c>
      <c r="IP36">
        <v>2.43994</v>
      </c>
      <c r="IQ36">
        <v>18.05</v>
      </c>
      <c r="IR36">
        <v>7.70451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25.7545</v>
      </c>
      <c r="IY36">
        <v>9.4986099999999993</v>
      </c>
      <c r="IZ36">
        <v>0.59020899999999998</v>
      </c>
      <c r="JA36">
        <v>1.5129900000000001</v>
      </c>
      <c r="JB36">
        <v>3.4102E-2</v>
      </c>
      <c r="JC36">
        <v>0.30365199999999998</v>
      </c>
      <c r="JD36">
        <v>0.60296000000000005</v>
      </c>
      <c r="JE36">
        <v>2.4399500000000001</v>
      </c>
      <c r="JF36">
        <v>13.1303</v>
      </c>
      <c r="JG36">
        <v>7.70451</v>
      </c>
      <c r="JH36">
        <v>0</v>
      </c>
      <c r="JI36">
        <v>0</v>
      </c>
      <c r="JJ36">
        <v>0</v>
      </c>
      <c r="JK36">
        <v>-1.35103</v>
      </c>
      <c r="JL36">
        <v>-0.501108</v>
      </c>
      <c r="JM36">
        <v>20.834800000000001</v>
      </c>
    </row>
    <row r="37" spans="1:273" x14ac:dyDescent="0.3">
      <c r="A37" s="13"/>
      <c r="B37" s="62">
        <v>44855.440520833334</v>
      </c>
      <c r="C37" t="s">
        <v>112</v>
      </c>
      <c r="D37" t="s">
        <v>112</v>
      </c>
      <c r="E37" t="s">
        <v>228</v>
      </c>
      <c r="F37">
        <v>498589</v>
      </c>
      <c r="G37">
        <v>498589</v>
      </c>
      <c r="H37" t="s">
        <v>214</v>
      </c>
      <c r="I37">
        <v>0.22222222222222221</v>
      </c>
      <c r="J37" t="s">
        <v>215</v>
      </c>
      <c r="K37">
        <v>-66.33</v>
      </c>
      <c r="L37" t="s">
        <v>216</v>
      </c>
      <c r="M37" t="s">
        <v>216</v>
      </c>
      <c r="N37" t="s">
        <v>259</v>
      </c>
      <c r="O37">
        <v>357.005</v>
      </c>
      <c r="P37">
        <v>367756</v>
      </c>
      <c r="Q37">
        <v>680146</v>
      </c>
      <c r="R37">
        <v>3696.06</v>
      </c>
      <c r="S37">
        <v>354106</v>
      </c>
      <c r="T37" s="26">
        <v>0</v>
      </c>
      <c r="U37">
        <v>600383</v>
      </c>
      <c r="V37">
        <v>2006440</v>
      </c>
      <c r="W37">
        <v>5008450</v>
      </c>
      <c r="X37" s="26">
        <v>0</v>
      </c>
      <c r="Y37">
        <v>0</v>
      </c>
      <c r="Z37">
        <v>0</v>
      </c>
      <c r="AA37">
        <v>0</v>
      </c>
      <c r="AB37">
        <v>0</v>
      </c>
      <c r="AC37">
        <v>7014890</v>
      </c>
      <c r="AD37">
        <v>53897.5</v>
      </c>
      <c r="AE37">
        <v>0</v>
      </c>
      <c r="AF37">
        <v>0</v>
      </c>
      <c r="AG37">
        <v>0</v>
      </c>
      <c r="AH37">
        <v>0</v>
      </c>
      <c r="AI37">
        <v>6272.11</v>
      </c>
      <c r="AJ37">
        <v>0</v>
      </c>
      <c r="AK37">
        <v>60169.599999999999</v>
      </c>
      <c r="AL37">
        <v>0</v>
      </c>
      <c r="AM37">
        <v>0</v>
      </c>
      <c r="AN37">
        <v>0</v>
      </c>
      <c r="AO37">
        <v>0</v>
      </c>
      <c r="AP37">
        <v>60169.599999999999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29.647300000000001</v>
      </c>
      <c r="BE37">
        <v>20.427900000000001</v>
      </c>
      <c r="BF37">
        <v>36.705399999999997</v>
      </c>
      <c r="BG37">
        <v>0.177096</v>
      </c>
      <c r="BH37">
        <v>21.183199999999999</v>
      </c>
      <c r="BI37">
        <v>3.2103600000000001</v>
      </c>
      <c r="BJ37">
        <v>30.006599999999999</v>
      </c>
      <c r="BK37">
        <v>141.358</v>
      </c>
      <c r="BL37">
        <v>264.18299999999999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405.541</v>
      </c>
      <c r="BS37">
        <v>372.71</v>
      </c>
      <c r="BT37">
        <v>32.831600000000002</v>
      </c>
      <c r="BU37" s="26">
        <v>0</v>
      </c>
      <c r="BV37" s="26">
        <v>1599</v>
      </c>
      <c r="BW37" t="s">
        <v>249</v>
      </c>
      <c r="BX37">
        <v>1</v>
      </c>
      <c r="BY37" s="26">
        <v>430</v>
      </c>
      <c r="BZ37" t="s">
        <v>250</v>
      </c>
      <c r="CA37">
        <v>12</v>
      </c>
      <c r="CB37" t="s">
        <v>216</v>
      </c>
      <c r="CC37" t="s">
        <v>216</v>
      </c>
      <c r="CD37" t="s">
        <v>260</v>
      </c>
      <c r="CE37">
        <v>322.77800000000002</v>
      </c>
      <c r="CF37">
        <v>265856</v>
      </c>
      <c r="CG37">
        <v>564764</v>
      </c>
      <c r="CH37">
        <v>9558.02</v>
      </c>
      <c r="CI37">
        <v>59863.3</v>
      </c>
      <c r="CJ37">
        <v>143393</v>
      </c>
      <c r="CK37">
        <v>600385</v>
      </c>
      <c r="CL37">
        <v>771771</v>
      </c>
      <c r="CM37">
        <v>5008450</v>
      </c>
      <c r="CN37">
        <v>0</v>
      </c>
      <c r="CO37">
        <v>0</v>
      </c>
      <c r="CP37">
        <v>0</v>
      </c>
      <c r="CQ37">
        <v>-873298</v>
      </c>
      <c r="CR37">
        <v>926.81299999999999</v>
      </c>
      <c r="CS37">
        <v>5780220</v>
      </c>
      <c r="CT37">
        <v>47087.6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47087.6</v>
      </c>
      <c r="DB37">
        <v>0</v>
      </c>
      <c r="DC37">
        <v>0</v>
      </c>
      <c r="DD37">
        <v>0</v>
      </c>
      <c r="DE37">
        <v>0</v>
      </c>
      <c r="DF37">
        <v>47087.6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25.905999999999999</v>
      </c>
      <c r="DU37">
        <v>13.713900000000001</v>
      </c>
      <c r="DV37">
        <v>29.585599999999999</v>
      </c>
      <c r="DW37">
        <v>0.452683</v>
      </c>
      <c r="DX37">
        <v>3.1627800000000001</v>
      </c>
      <c r="DY37">
        <v>7.04514</v>
      </c>
      <c r="DZ37">
        <v>30.006699999999999</v>
      </c>
      <c r="EA37">
        <v>75.030799999999999</v>
      </c>
      <c r="EB37">
        <v>264.18299999999999</v>
      </c>
      <c r="EC37">
        <v>0</v>
      </c>
      <c r="ED37">
        <v>0</v>
      </c>
      <c r="EE37">
        <v>0</v>
      </c>
      <c r="EF37">
        <v>-33.579099999999997</v>
      </c>
      <c r="EG37">
        <v>-1.26294</v>
      </c>
      <c r="EH37">
        <v>339.214</v>
      </c>
      <c r="EI37">
        <v>313.33199999999999</v>
      </c>
      <c r="EJ37">
        <v>25.882000000000001</v>
      </c>
      <c r="EK37">
        <v>0</v>
      </c>
      <c r="EL37">
        <v>8.5</v>
      </c>
      <c r="EM37" t="s">
        <v>246</v>
      </c>
      <c r="EN37">
        <v>0</v>
      </c>
      <c r="EO37">
        <v>49.5</v>
      </c>
      <c r="EP37" t="s">
        <v>254</v>
      </c>
      <c r="EQ37">
        <v>0</v>
      </c>
      <c r="ER37">
        <v>2.9783000000000001E-4</v>
      </c>
      <c r="ES37">
        <v>73.797600000000003</v>
      </c>
      <c r="ET37">
        <v>84.176599999999993</v>
      </c>
      <c r="EU37">
        <v>1.0508999999999999</v>
      </c>
      <c r="EV37">
        <v>56.571899999999999</v>
      </c>
      <c r="EW37">
        <v>0</v>
      </c>
      <c r="EX37">
        <v>90.6571</v>
      </c>
      <c r="EY37">
        <v>306.25400000000002</v>
      </c>
      <c r="EZ37">
        <v>588.12400000000002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894.37900000000002</v>
      </c>
      <c r="FG37">
        <v>1.7336399999999999E-4</v>
      </c>
      <c r="FH37">
        <v>86.2654</v>
      </c>
      <c r="FI37">
        <v>75.163899999999998</v>
      </c>
      <c r="FJ37">
        <v>3.0061900000000001</v>
      </c>
      <c r="FK37">
        <v>16.278700000000001</v>
      </c>
      <c r="FL37">
        <v>18.128599999999999</v>
      </c>
      <c r="FM37">
        <v>90.657399999999996</v>
      </c>
      <c r="FN37">
        <v>269.798</v>
      </c>
      <c r="FO37">
        <v>588.12400000000002</v>
      </c>
      <c r="FP37">
        <v>0</v>
      </c>
      <c r="FQ37">
        <v>0</v>
      </c>
      <c r="FR37">
        <v>0</v>
      </c>
      <c r="FS37">
        <v>-19.7028</v>
      </c>
      <c r="FT37">
        <v>0</v>
      </c>
      <c r="FU37">
        <v>857.92200000000003</v>
      </c>
      <c r="FV37" t="s">
        <v>220</v>
      </c>
      <c r="FW37" t="s">
        <v>221</v>
      </c>
      <c r="FX37" t="s">
        <v>222</v>
      </c>
      <c r="FY37" t="s">
        <v>223</v>
      </c>
      <c r="FZ37" t="s">
        <v>224</v>
      </c>
      <c r="GA37" t="s">
        <v>225</v>
      </c>
      <c r="GB37" t="s">
        <v>226</v>
      </c>
      <c r="GC37" t="s">
        <v>227</v>
      </c>
      <c r="GF37">
        <v>8.4806300000000001E-2</v>
      </c>
      <c r="GG37">
        <v>58.974400000000003</v>
      </c>
      <c r="GH37">
        <v>117.922</v>
      </c>
      <c r="GI37">
        <v>0.40135799999999999</v>
      </c>
      <c r="GJ37">
        <v>65.055899999999994</v>
      </c>
      <c r="GK37">
        <v>0</v>
      </c>
      <c r="GL37">
        <v>77.575900000000004</v>
      </c>
      <c r="GM37">
        <v>320.01</v>
      </c>
      <c r="GN37">
        <v>797.32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1117.33</v>
      </c>
      <c r="GU37">
        <v>302.05700000000002</v>
      </c>
      <c r="GV37">
        <v>0</v>
      </c>
      <c r="GW37">
        <v>0</v>
      </c>
      <c r="GX37">
        <v>0</v>
      </c>
      <c r="GY37">
        <v>0</v>
      </c>
      <c r="GZ37">
        <v>35.150700000000001</v>
      </c>
      <c r="HA37">
        <v>0</v>
      </c>
      <c r="HB37">
        <v>337.21</v>
      </c>
      <c r="HC37">
        <v>0</v>
      </c>
      <c r="HD37">
        <v>0</v>
      </c>
      <c r="HE37">
        <v>0</v>
      </c>
      <c r="HF37">
        <v>0</v>
      </c>
      <c r="HG37">
        <v>337.21</v>
      </c>
      <c r="HH37">
        <v>7.8087299999999998E-2</v>
      </c>
      <c r="HI37">
        <v>36.342599999999997</v>
      </c>
      <c r="HJ37">
        <v>87.749300000000005</v>
      </c>
      <c r="HK37">
        <v>1.0183800000000001</v>
      </c>
      <c r="HL37">
        <v>8.9936799999999995</v>
      </c>
      <c r="HM37">
        <v>17.892299999999999</v>
      </c>
      <c r="HN37">
        <v>77.576099999999997</v>
      </c>
      <c r="HO37">
        <v>186.22</v>
      </c>
      <c r="HP37">
        <v>797.32</v>
      </c>
      <c r="HQ37">
        <v>0</v>
      </c>
      <c r="HR37">
        <v>0</v>
      </c>
      <c r="HS37">
        <v>0</v>
      </c>
      <c r="HT37">
        <v>-41.495600000000003</v>
      </c>
      <c r="HU37">
        <v>-1.9332499999999999</v>
      </c>
      <c r="HV37">
        <v>983.54</v>
      </c>
      <c r="HW37">
        <v>263.892</v>
      </c>
      <c r="HX37">
        <v>0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263.89</v>
      </c>
      <c r="IE37">
        <v>0</v>
      </c>
      <c r="IF37">
        <v>0</v>
      </c>
      <c r="IG37">
        <v>0</v>
      </c>
      <c r="IH37">
        <v>0</v>
      </c>
      <c r="II37">
        <v>263.89</v>
      </c>
      <c r="IJ37">
        <v>9.9288500000000006</v>
      </c>
      <c r="IK37">
        <v>1.92012</v>
      </c>
      <c r="IL37">
        <v>3.83941</v>
      </c>
      <c r="IM37">
        <v>1.30673E-2</v>
      </c>
      <c r="IN37">
        <v>2.1181399999999999</v>
      </c>
      <c r="IO37">
        <v>1.1551100000000001</v>
      </c>
      <c r="IP37">
        <v>2.5257900000000002</v>
      </c>
      <c r="IQ37">
        <v>21.500499999999999</v>
      </c>
      <c r="IR37">
        <v>25.959800000000001</v>
      </c>
      <c r="IS37">
        <v>0</v>
      </c>
      <c r="IT37">
        <v>0</v>
      </c>
      <c r="IU37">
        <v>0</v>
      </c>
      <c r="IV37">
        <v>0</v>
      </c>
      <c r="IW37">
        <v>0</v>
      </c>
      <c r="IX37">
        <v>47.460299999999997</v>
      </c>
      <c r="IY37">
        <v>8.6744800000000009</v>
      </c>
      <c r="IZ37">
        <v>1.1832499999999999</v>
      </c>
      <c r="JA37">
        <v>2.8570099999999998</v>
      </c>
      <c r="JB37">
        <v>3.31563E-2</v>
      </c>
      <c r="JC37">
        <v>0.29282200000000003</v>
      </c>
      <c r="JD37">
        <v>0.58255199999999996</v>
      </c>
      <c r="JE37">
        <v>2.5257900000000002</v>
      </c>
      <c r="JF37">
        <v>14.735099999999999</v>
      </c>
      <c r="JG37">
        <v>25.959800000000001</v>
      </c>
      <c r="JH37">
        <v>0</v>
      </c>
      <c r="JI37">
        <v>0</v>
      </c>
      <c r="JJ37">
        <v>0</v>
      </c>
      <c r="JK37">
        <v>-1.35103</v>
      </c>
      <c r="JL37">
        <v>-6.2944E-2</v>
      </c>
      <c r="JM37">
        <v>40.694899999999997</v>
      </c>
    </row>
    <row r="38" spans="1:273" x14ac:dyDescent="0.3">
      <c r="A38" s="13"/>
      <c r="B38" s="62">
        <v>44855.442650462966</v>
      </c>
      <c r="C38" t="s">
        <v>125</v>
      </c>
      <c r="D38" t="s">
        <v>125</v>
      </c>
      <c r="E38" t="s">
        <v>252</v>
      </c>
      <c r="F38">
        <v>498589</v>
      </c>
      <c r="G38">
        <v>498589</v>
      </c>
      <c r="H38" t="s">
        <v>214</v>
      </c>
      <c r="I38">
        <v>0.12083333333333333</v>
      </c>
      <c r="J38" t="s">
        <v>215</v>
      </c>
      <c r="K38">
        <v>-37.72</v>
      </c>
      <c r="L38" t="s">
        <v>216</v>
      </c>
      <c r="M38" t="s">
        <v>216</v>
      </c>
      <c r="N38" t="s">
        <v>253</v>
      </c>
      <c r="O38">
        <v>55.9315</v>
      </c>
      <c r="P38">
        <v>291253</v>
      </c>
      <c r="Q38">
        <v>215385</v>
      </c>
      <c r="R38">
        <v>2634.44</v>
      </c>
      <c r="S38">
        <v>226890</v>
      </c>
      <c r="T38" s="26">
        <v>0</v>
      </c>
      <c r="U38">
        <v>588023</v>
      </c>
      <c r="V38">
        <v>1324240</v>
      </c>
      <c r="W38">
        <v>2135580</v>
      </c>
      <c r="X38" s="26">
        <v>0</v>
      </c>
      <c r="Y38">
        <v>0</v>
      </c>
      <c r="Z38">
        <v>0</v>
      </c>
      <c r="AA38">
        <v>0</v>
      </c>
      <c r="AB38">
        <v>0</v>
      </c>
      <c r="AC38">
        <v>3459820</v>
      </c>
      <c r="AD38">
        <v>8452.17</v>
      </c>
      <c r="AE38">
        <v>0</v>
      </c>
      <c r="AF38">
        <v>0</v>
      </c>
      <c r="AG38">
        <v>0</v>
      </c>
      <c r="AH38">
        <v>0</v>
      </c>
      <c r="AI38">
        <v>5462.66</v>
      </c>
      <c r="AJ38">
        <v>0</v>
      </c>
      <c r="AK38">
        <v>13914.8</v>
      </c>
      <c r="AL38">
        <v>0</v>
      </c>
      <c r="AM38">
        <v>0</v>
      </c>
      <c r="AN38">
        <v>0</v>
      </c>
      <c r="AO38">
        <v>0</v>
      </c>
      <c r="AP38">
        <v>13914.8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4.7698</v>
      </c>
      <c r="BE38">
        <v>17.5808</v>
      </c>
      <c r="BF38">
        <v>11.407299999999999</v>
      </c>
      <c r="BG38">
        <v>0.192352</v>
      </c>
      <c r="BH38">
        <v>13.2563</v>
      </c>
      <c r="BI38">
        <v>2.7965599999999999</v>
      </c>
      <c r="BJ38">
        <v>30.657900000000001</v>
      </c>
      <c r="BK38">
        <v>80.661000000000001</v>
      </c>
      <c r="BL38">
        <v>105.34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186.001</v>
      </c>
      <c r="BS38">
        <v>178.43899999999999</v>
      </c>
      <c r="BT38">
        <v>7.5628200000000003</v>
      </c>
      <c r="BU38" s="26">
        <v>0</v>
      </c>
      <c r="BV38" s="26">
        <v>0</v>
      </c>
      <c r="BX38">
        <v>0</v>
      </c>
      <c r="BY38" s="26">
        <v>6</v>
      </c>
      <c r="BZ38" t="s">
        <v>234</v>
      </c>
      <c r="CA38">
        <v>0</v>
      </c>
      <c r="CB38" t="s">
        <v>216</v>
      </c>
      <c r="CC38" t="s">
        <v>216</v>
      </c>
      <c r="CD38" t="s">
        <v>255</v>
      </c>
      <c r="CE38">
        <v>44.420200000000001</v>
      </c>
      <c r="CF38">
        <v>252809</v>
      </c>
      <c r="CG38">
        <v>251360</v>
      </c>
      <c r="CH38">
        <v>34317.300000000003</v>
      </c>
      <c r="CI38">
        <v>109874</v>
      </c>
      <c r="CJ38">
        <v>125023</v>
      </c>
      <c r="CK38">
        <v>588023</v>
      </c>
      <c r="CL38">
        <v>521823</v>
      </c>
      <c r="CM38">
        <v>2135580</v>
      </c>
      <c r="CN38">
        <v>0</v>
      </c>
      <c r="CO38">
        <v>0</v>
      </c>
      <c r="CP38">
        <v>0</v>
      </c>
      <c r="CQ38">
        <v>-846424</v>
      </c>
      <c r="CR38">
        <v>6796.07</v>
      </c>
      <c r="CS38">
        <v>2657400</v>
      </c>
      <c r="CT38">
        <v>6374.02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6374.02</v>
      </c>
      <c r="DB38">
        <v>0</v>
      </c>
      <c r="DC38">
        <v>0</v>
      </c>
      <c r="DD38">
        <v>0</v>
      </c>
      <c r="DE38">
        <v>0</v>
      </c>
      <c r="DF38">
        <v>6374.02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3.60764</v>
      </c>
      <c r="DU38">
        <v>15.252800000000001</v>
      </c>
      <c r="DV38">
        <v>12.856199999999999</v>
      </c>
      <c r="DW38">
        <v>2.3951199999999999</v>
      </c>
      <c r="DX38">
        <v>6.53043</v>
      </c>
      <c r="DY38">
        <v>6.3291700000000004</v>
      </c>
      <c r="DZ38">
        <v>30.657900000000001</v>
      </c>
      <c r="EA38">
        <v>42.939</v>
      </c>
      <c r="EB38">
        <v>105.34</v>
      </c>
      <c r="EC38">
        <v>0</v>
      </c>
      <c r="ED38">
        <v>0</v>
      </c>
      <c r="EE38">
        <v>0</v>
      </c>
      <c r="EF38">
        <v>-32.9818</v>
      </c>
      <c r="EG38">
        <v>-1.7083999999999999</v>
      </c>
      <c r="EH38">
        <v>148.279</v>
      </c>
      <c r="EI38">
        <v>144.67500000000001</v>
      </c>
      <c r="EJ38">
        <v>3.6047899999999999</v>
      </c>
      <c r="EK38">
        <v>0</v>
      </c>
      <c r="EL38">
        <v>0</v>
      </c>
      <c r="EN38">
        <v>0</v>
      </c>
      <c r="EO38">
        <v>3</v>
      </c>
      <c r="EP38" t="s">
        <v>234</v>
      </c>
      <c r="EQ38">
        <v>0</v>
      </c>
      <c r="ER38">
        <v>4.24555E-20</v>
      </c>
      <c r="ES38">
        <v>74.926900000000003</v>
      </c>
      <c r="ET38">
        <v>30.5871</v>
      </c>
      <c r="EU38">
        <v>0.85057799999999995</v>
      </c>
      <c r="EV38">
        <v>51.252899999999997</v>
      </c>
      <c r="EW38">
        <v>0</v>
      </c>
      <c r="EX38">
        <v>91.678100000000001</v>
      </c>
      <c r="EY38">
        <v>249.29599999999999</v>
      </c>
      <c r="EZ38">
        <v>274.91199999999998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524.20799999999997</v>
      </c>
      <c r="FG38">
        <v>2.7327500000000001E-13</v>
      </c>
      <c r="FH38">
        <v>62.6374</v>
      </c>
      <c r="FI38">
        <v>31.4178</v>
      </c>
      <c r="FJ38">
        <v>12.628399999999999</v>
      </c>
      <c r="FK38">
        <v>26.898099999999999</v>
      </c>
      <c r="FL38">
        <v>16.271000000000001</v>
      </c>
      <c r="FM38">
        <v>91.678100000000001</v>
      </c>
      <c r="FN38">
        <v>215.63800000000001</v>
      </c>
      <c r="FO38">
        <v>274.91199999999998</v>
      </c>
      <c r="FP38">
        <v>0</v>
      </c>
      <c r="FQ38">
        <v>0</v>
      </c>
      <c r="FR38">
        <v>0</v>
      </c>
      <c r="FS38">
        <v>-16.699000000000002</v>
      </c>
      <c r="FT38">
        <v>-9.1935599999999997</v>
      </c>
      <c r="FU38">
        <v>490.55</v>
      </c>
      <c r="FV38" t="s">
        <v>220</v>
      </c>
      <c r="FW38" t="s">
        <v>221</v>
      </c>
      <c r="FX38" t="s">
        <v>222</v>
      </c>
      <c r="FY38" t="s">
        <v>223</v>
      </c>
      <c r="FZ38" t="s">
        <v>224</v>
      </c>
      <c r="GA38" t="s">
        <v>225</v>
      </c>
      <c r="GB38" t="s">
        <v>226</v>
      </c>
      <c r="GC38" t="s">
        <v>227</v>
      </c>
      <c r="GF38">
        <v>1.5542200000000001E-2</v>
      </c>
      <c r="GG38">
        <v>33.164299999999997</v>
      </c>
      <c r="GH38">
        <v>28.450099999999999</v>
      </c>
      <c r="GI38">
        <v>0.237622</v>
      </c>
      <c r="GJ38">
        <v>33.694699999999997</v>
      </c>
      <c r="GK38">
        <v>0</v>
      </c>
      <c r="GL38">
        <v>75.462500000000006</v>
      </c>
      <c r="GM38">
        <v>171.02</v>
      </c>
      <c r="GN38">
        <v>236.18299999999999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407.2</v>
      </c>
      <c r="GU38">
        <v>47.368400000000001</v>
      </c>
      <c r="GV38">
        <v>0</v>
      </c>
      <c r="GW38">
        <v>0</v>
      </c>
      <c r="GX38">
        <v>0</v>
      </c>
      <c r="GY38">
        <v>0</v>
      </c>
      <c r="GZ38">
        <v>30.6143</v>
      </c>
      <c r="HA38">
        <v>0</v>
      </c>
      <c r="HB38">
        <v>77.98</v>
      </c>
      <c r="HC38">
        <v>0</v>
      </c>
      <c r="HD38">
        <v>0</v>
      </c>
      <c r="HE38">
        <v>0</v>
      </c>
      <c r="HF38">
        <v>0</v>
      </c>
      <c r="HG38">
        <v>77.98</v>
      </c>
      <c r="HH38">
        <v>1.25133E-2</v>
      </c>
      <c r="HI38">
        <v>26.283100000000001</v>
      </c>
      <c r="HJ38">
        <v>29.957999999999998</v>
      </c>
      <c r="HK38">
        <v>4.0718500000000004</v>
      </c>
      <c r="HL38">
        <v>15.0303</v>
      </c>
      <c r="HM38">
        <v>15.554600000000001</v>
      </c>
      <c r="HN38">
        <v>75.462500000000006</v>
      </c>
      <c r="HO38">
        <v>107.04</v>
      </c>
      <c r="HP38">
        <v>236.18299999999999</v>
      </c>
      <c r="HQ38">
        <v>0</v>
      </c>
      <c r="HR38">
        <v>0</v>
      </c>
      <c r="HS38">
        <v>0</v>
      </c>
      <c r="HT38">
        <v>-44.6175</v>
      </c>
      <c r="HU38">
        <v>-14.6997</v>
      </c>
      <c r="HV38">
        <v>343.22</v>
      </c>
      <c r="HW38">
        <v>35.721800000000002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35.72</v>
      </c>
      <c r="IE38">
        <v>0</v>
      </c>
      <c r="IF38">
        <v>0</v>
      </c>
      <c r="IG38">
        <v>0</v>
      </c>
      <c r="IH38">
        <v>0</v>
      </c>
      <c r="II38">
        <v>35.72</v>
      </c>
      <c r="IJ38">
        <v>1.55711</v>
      </c>
      <c r="IK38">
        <v>1.0798099999999999</v>
      </c>
      <c r="IL38">
        <v>0.92631200000000002</v>
      </c>
      <c r="IM38">
        <v>7.7369099999999996E-3</v>
      </c>
      <c r="IN38">
        <v>1.09707</v>
      </c>
      <c r="IO38">
        <v>1.00604</v>
      </c>
      <c r="IP38">
        <v>2.4569899999999998</v>
      </c>
      <c r="IQ38">
        <v>8.1310599999999997</v>
      </c>
      <c r="IR38">
        <v>7.6899499999999996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15.821</v>
      </c>
      <c r="IY38">
        <v>1.1742900000000001</v>
      </c>
      <c r="IZ38">
        <v>0.85576099999999999</v>
      </c>
      <c r="JA38">
        <v>0.97541</v>
      </c>
      <c r="JB38">
        <v>0.132577</v>
      </c>
      <c r="JC38">
        <v>0.489375</v>
      </c>
      <c r="JD38">
        <v>0.50644299999999998</v>
      </c>
      <c r="JE38">
        <v>2.4569899999999998</v>
      </c>
      <c r="JF38">
        <v>4.6595199999999997</v>
      </c>
      <c r="JG38">
        <v>7.6899499999999996</v>
      </c>
      <c r="JH38">
        <v>0</v>
      </c>
      <c r="JI38">
        <v>0</v>
      </c>
      <c r="JJ38">
        <v>0</v>
      </c>
      <c r="JK38">
        <v>-1.4527300000000001</v>
      </c>
      <c r="JL38">
        <v>-0.47860599999999998</v>
      </c>
      <c r="JM38">
        <v>12.349500000000001</v>
      </c>
    </row>
    <row r="39" spans="1:273" x14ac:dyDescent="0.3">
      <c r="A39" s="13"/>
      <c r="B39" s="62">
        <v>44855.445057870369</v>
      </c>
      <c r="C39" t="s">
        <v>126</v>
      </c>
      <c r="D39" t="s">
        <v>126</v>
      </c>
      <c r="E39" t="s">
        <v>252</v>
      </c>
      <c r="F39">
        <v>498589</v>
      </c>
      <c r="G39">
        <v>498589</v>
      </c>
      <c r="H39" t="s">
        <v>214</v>
      </c>
      <c r="I39">
        <v>0.1388888888888889</v>
      </c>
      <c r="J39" t="s">
        <v>215</v>
      </c>
      <c r="K39">
        <v>-36.94</v>
      </c>
      <c r="L39" t="s">
        <v>216</v>
      </c>
      <c r="M39" t="s">
        <v>216</v>
      </c>
      <c r="N39" t="s">
        <v>253</v>
      </c>
      <c r="O39">
        <v>65.584999999999994</v>
      </c>
      <c r="P39">
        <v>328217</v>
      </c>
      <c r="Q39">
        <v>225030</v>
      </c>
      <c r="R39">
        <v>3138.25</v>
      </c>
      <c r="S39">
        <v>238121</v>
      </c>
      <c r="T39" s="26">
        <v>0</v>
      </c>
      <c r="U39">
        <v>571956</v>
      </c>
      <c r="V39">
        <v>1366530</v>
      </c>
      <c r="W39">
        <v>2135580</v>
      </c>
      <c r="X39" s="26">
        <v>0</v>
      </c>
      <c r="Y39">
        <v>0</v>
      </c>
      <c r="Z39">
        <v>0</v>
      </c>
      <c r="AA39">
        <v>0</v>
      </c>
      <c r="AB39">
        <v>0</v>
      </c>
      <c r="AC39">
        <v>3502110</v>
      </c>
      <c r="AD39">
        <v>9909.99</v>
      </c>
      <c r="AE39">
        <v>0</v>
      </c>
      <c r="AF39">
        <v>0</v>
      </c>
      <c r="AG39">
        <v>0</v>
      </c>
      <c r="AH39">
        <v>0</v>
      </c>
      <c r="AI39">
        <v>5462.68</v>
      </c>
      <c r="AJ39">
        <v>0</v>
      </c>
      <c r="AK39">
        <v>15372.7</v>
      </c>
      <c r="AL39">
        <v>0</v>
      </c>
      <c r="AM39">
        <v>0</v>
      </c>
      <c r="AN39">
        <v>0</v>
      </c>
      <c r="AO39">
        <v>0</v>
      </c>
      <c r="AP39">
        <v>15372.7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5.5796099999999997</v>
      </c>
      <c r="BE39">
        <v>19.3203</v>
      </c>
      <c r="BF39">
        <v>11.8649</v>
      </c>
      <c r="BG39">
        <v>0.22073999999999999</v>
      </c>
      <c r="BH39">
        <v>13.7079</v>
      </c>
      <c r="BI39">
        <v>2.79657</v>
      </c>
      <c r="BJ39">
        <v>29.956900000000001</v>
      </c>
      <c r="BK39">
        <v>83.446799999999996</v>
      </c>
      <c r="BL39">
        <v>105.34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188.78700000000001</v>
      </c>
      <c r="BS39">
        <v>180.41499999999999</v>
      </c>
      <c r="BT39">
        <v>8.3720099999999995</v>
      </c>
      <c r="BU39" s="26">
        <v>0</v>
      </c>
      <c r="BV39" s="26">
        <v>33.25</v>
      </c>
      <c r="BW39" t="s">
        <v>246</v>
      </c>
      <c r="BX39">
        <v>0</v>
      </c>
      <c r="BY39" s="26">
        <v>7.25</v>
      </c>
      <c r="BZ39" t="s">
        <v>234</v>
      </c>
      <c r="CA39">
        <v>0</v>
      </c>
      <c r="CB39" t="s">
        <v>216</v>
      </c>
      <c r="CC39" t="s">
        <v>216</v>
      </c>
      <c r="CD39" t="s">
        <v>255</v>
      </c>
      <c r="CE39">
        <v>54.570799999999998</v>
      </c>
      <c r="CF39">
        <v>283188</v>
      </c>
      <c r="CG39">
        <v>287098</v>
      </c>
      <c r="CH39">
        <v>37043.599999999999</v>
      </c>
      <c r="CI39">
        <v>114615</v>
      </c>
      <c r="CJ39">
        <v>125023</v>
      </c>
      <c r="CK39">
        <v>575748</v>
      </c>
      <c r="CL39">
        <v>583059</v>
      </c>
      <c r="CM39">
        <v>2135580</v>
      </c>
      <c r="CN39">
        <v>0</v>
      </c>
      <c r="CO39">
        <v>0</v>
      </c>
      <c r="CP39">
        <v>0</v>
      </c>
      <c r="CQ39">
        <v>-846424</v>
      </c>
      <c r="CR39">
        <v>6712.85</v>
      </c>
      <c r="CS39">
        <v>2718640</v>
      </c>
      <c r="CT39">
        <v>7846.67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7846.67</v>
      </c>
      <c r="DB39">
        <v>0</v>
      </c>
      <c r="DC39">
        <v>0</v>
      </c>
      <c r="DD39">
        <v>0</v>
      </c>
      <c r="DE39">
        <v>0</v>
      </c>
      <c r="DF39">
        <v>7846.67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4.4326499999999998</v>
      </c>
      <c r="DU39">
        <v>16.641999999999999</v>
      </c>
      <c r="DV39">
        <v>14.450699999999999</v>
      </c>
      <c r="DW39">
        <v>2.5125600000000001</v>
      </c>
      <c r="DX39">
        <v>6.7119999999999997</v>
      </c>
      <c r="DY39">
        <v>6.3292999999999999</v>
      </c>
      <c r="DZ39">
        <v>30.120899999999999</v>
      </c>
      <c r="EA39">
        <v>46.5229</v>
      </c>
      <c r="EB39">
        <v>105.34</v>
      </c>
      <c r="EC39">
        <v>0</v>
      </c>
      <c r="ED39">
        <v>0</v>
      </c>
      <c r="EE39">
        <v>0</v>
      </c>
      <c r="EF39">
        <v>-32.9818</v>
      </c>
      <c r="EG39">
        <v>-1.6953499999999999</v>
      </c>
      <c r="EH39">
        <v>151.863</v>
      </c>
      <c r="EI39">
        <v>147.434</v>
      </c>
      <c r="EJ39">
        <v>4.4291400000000003</v>
      </c>
      <c r="EK39">
        <v>0</v>
      </c>
      <c r="EL39">
        <v>0</v>
      </c>
      <c r="EN39">
        <v>0</v>
      </c>
      <c r="EO39">
        <v>4.25</v>
      </c>
      <c r="EP39" t="s">
        <v>234</v>
      </c>
      <c r="EQ39">
        <v>0</v>
      </c>
      <c r="ER39">
        <v>1.18053E-19</v>
      </c>
      <c r="ES39">
        <v>80.014499999999998</v>
      </c>
      <c r="ET39">
        <v>31.108899999999998</v>
      </c>
      <c r="EU39">
        <v>0.96280100000000002</v>
      </c>
      <c r="EV39">
        <v>51.5261</v>
      </c>
      <c r="EW39">
        <v>0</v>
      </c>
      <c r="EX39">
        <v>90.264499999999998</v>
      </c>
      <c r="EY39">
        <v>253.87700000000001</v>
      </c>
      <c r="EZ39">
        <v>274.91199999999998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528.78899999999999</v>
      </c>
      <c r="FG39">
        <v>2.6846100000000002E-13</v>
      </c>
      <c r="FH39">
        <v>66.6554</v>
      </c>
      <c r="FI39">
        <v>33.7498</v>
      </c>
      <c r="FJ39">
        <v>12.903700000000001</v>
      </c>
      <c r="FK39">
        <v>26.909700000000001</v>
      </c>
      <c r="FL39">
        <v>16.271599999999999</v>
      </c>
      <c r="FM39">
        <v>90.587000000000003</v>
      </c>
      <c r="FN39">
        <v>221.185</v>
      </c>
      <c r="FO39">
        <v>274.91199999999998</v>
      </c>
      <c r="FP39">
        <v>0</v>
      </c>
      <c r="FQ39">
        <v>0</v>
      </c>
      <c r="FR39">
        <v>0</v>
      </c>
      <c r="FS39">
        <v>-16.699000000000002</v>
      </c>
      <c r="FT39">
        <v>-9.1935599999999997</v>
      </c>
      <c r="FU39">
        <v>496.09699999999998</v>
      </c>
      <c r="FV39" t="s">
        <v>220</v>
      </c>
      <c r="FW39" t="s">
        <v>221</v>
      </c>
      <c r="FX39" t="s">
        <v>222</v>
      </c>
      <c r="FY39" t="s">
        <v>223</v>
      </c>
      <c r="FZ39" t="s">
        <v>224</v>
      </c>
      <c r="GA39" t="s">
        <v>225</v>
      </c>
      <c r="GB39" t="s">
        <v>226</v>
      </c>
      <c r="GC39" t="s">
        <v>227</v>
      </c>
      <c r="GF39">
        <v>1.83813E-2</v>
      </c>
      <c r="GG39">
        <v>35.614199999999997</v>
      </c>
      <c r="GH39">
        <v>29.6205</v>
      </c>
      <c r="GI39">
        <v>0.27459299999999998</v>
      </c>
      <c r="GJ39">
        <v>34.606699999999996</v>
      </c>
      <c r="GK39">
        <v>0</v>
      </c>
      <c r="GL39">
        <v>74.158699999999996</v>
      </c>
      <c r="GM39">
        <v>174.29</v>
      </c>
      <c r="GN39">
        <v>236.18299999999999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410.47</v>
      </c>
      <c r="GU39">
        <v>55.538400000000003</v>
      </c>
      <c r="GV39">
        <v>0</v>
      </c>
      <c r="GW39">
        <v>0</v>
      </c>
      <c r="GX39">
        <v>0</v>
      </c>
      <c r="GY39">
        <v>0</v>
      </c>
      <c r="GZ39">
        <v>30.6144</v>
      </c>
      <c r="HA39">
        <v>0</v>
      </c>
      <c r="HB39">
        <v>86.15</v>
      </c>
      <c r="HC39">
        <v>0</v>
      </c>
      <c r="HD39">
        <v>0</v>
      </c>
      <c r="HE39">
        <v>0</v>
      </c>
      <c r="HF39">
        <v>0</v>
      </c>
      <c r="HG39">
        <v>86.15</v>
      </c>
      <c r="HH39">
        <v>1.5462E-2</v>
      </c>
      <c r="HI39">
        <v>28.1922</v>
      </c>
      <c r="HJ39">
        <v>32.662700000000001</v>
      </c>
      <c r="HK39">
        <v>4.2528199999999998</v>
      </c>
      <c r="HL39">
        <v>15.289300000000001</v>
      </c>
      <c r="HM39">
        <v>15.5549</v>
      </c>
      <c r="HN39">
        <v>74.443100000000001</v>
      </c>
      <c r="HO39">
        <v>111.25</v>
      </c>
      <c r="HP39">
        <v>236.18299999999999</v>
      </c>
      <c r="HQ39">
        <v>0</v>
      </c>
      <c r="HR39">
        <v>0</v>
      </c>
      <c r="HS39">
        <v>0</v>
      </c>
      <c r="HT39">
        <v>-44.6175</v>
      </c>
      <c r="HU39">
        <v>-14.526</v>
      </c>
      <c r="HV39">
        <v>347.43</v>
      </c>
      <c r="HW39">
        <v>43.975000000000001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43.97</v>
      </c>
      <c r="IE39">
        <v>0</v>
      </c>
      <c r="IF39">
        <v>0</v>
      </c>
      <c r="IG39">
        <v>0</v>
      </c>
      <c r="IH39">
        <v>0</v>
      </c>
      <c r="II39">
        <v>43.97</v>
      </c>
      <c r="IJ39">
        <v>1.82568</v>
      </c>
      <c r="IK39">
        <v>1.1595800000000001</v>
      </c>
      <c r="IL39">
        <v>0.96441900000000003</v>
      </c>
      <c r="IM39">
        <v>8.9406999999999993E-3</v>
      </c>
      <c r="IN39">
        <v>1.12676</v>
      </c>
      <c r="IO39">
        <v>1.00604</v>
      </c>
      <c r="IP39">
        <v>2.4145400000000001</v>
      </c>
      <c r="IQ39">
        <v>8.5059699999999996</v>
      </c>
      <c r="IR39">
        <v>7.6899499999999996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16.195900000000002</v>
      </c>
      <c r="IY39">
        <v>1.4455899999999999</v>
      </c>
      <c r="IZ39">
        <v>0.91792200000000002</v>
      </c>
      <c r="JA39">
        <v>1.0634699999999999</v>
      </c>
      <c r="JB39">
        <v>0.13847000000000001</v>
      </c>
      <c r="JC39">
        <v>0.497809</v>
      </c>
      <c r="JD39">
        <v>0.50645499999999999</v>
      </c>
      <c r="JE39">
        <v>2.42381</v>
      </c>
      <c r="JF39">
        <v>5.06785</v>
      </c>
      <c r="JG39">
        <v>7.6899499999999996</v>
      </c>
      <c r="JH39">
        <v>0</v>
      </c>
      <c r="JI39">
        <v>0</v>
      </c>
      <c r="JJ39">
        <v>0</v>
      </c>
      <c r="JK39">
        <v>-1.4527300000000001</v>
      </c>
      <c r="JL39">
        <v>-0.47294999999999998</v>
      </c>
      <c r="JM39">
        <v>12.7578</v>
      </c>
    </row>
    <row r="40" spans="1:273" x14ac:dyDescent="0.3">
      <c r="A40" s="13"/>
      <c r="B40" s="62">
        <v>44855.447442129633</v>
      </c>
      <c r="C40" t="s">
        <v>127</v>
      </c>
      <c r="D40" t="s">
        <v>127</v>
      </c>
      <c r="E40" t="s">
        <v>252</v>
      </c>
      <c r="F40">
        <v>498589</v>
      </c>
      <c r="G40">
        <v>498589</v>
      </c>
      <c r="H40" t="s">
        <v>214</v>
      </c>
      <c r="I40">
        <v>0.13680555555555554</v>
      </c>
      <c r="J40" t="s">
        <v>215</v>
      </c>
      <c r="K40">
        <v>-37.1</v>
      </c>
      <c r="L40" t="s">
        <v>216</v>
      </c>
      <c r="M40" t="s">
        <v>216</v>
      </c>
      <c r="N40" t="s">
        <v>253</v>
      </c>
      <c r="O40">
        <v>65.753200000000007</v>
      </c>
      <c r="P40">
        <v>328168</v>
      </c>
      <c r="Q40">
        <v>225286</v>
      </c>
      <c r="R40">
        <v>3140.38</v>
      </c>
      <c r="S40">
        <v>238100</v>
      </c>
      <c r="T40" s="26">
        <v>0</v>
      </c>
      <c r="U40">
        <v>574477</v>
      </c>
      <c r="V40">
        <v>1369240</v>
      </c>
      <c r="W40">
        <v>2135580</v>
      </c>
      <c r="X40" s="26">
        <v>0</v>
      </c>
      <c r="Y40">
        <v>0</v>
      </c>
      <c r="Z40">
        <v>0</v>
      </c>
      <c r="AA40">
        <v>0</v>
      </c>
      <c r="AB40">
        <v>0</v>
      </c>
      <c r="AC40">
        <v>3504820</v>
      </c>
      <c r="AD40">
        <v>9935.5499999999993</v>
      </c>
      <c r="AE40">
        <v>0</v>
      </c>
      <c r="AF40">
        <v>0</v>
      </c>
      <c r="AG40">
        <v>0</v>
      </c>
      <c r="AH40">
        <v>0</v>
      </c>
      <c r="AI40">
        <v>5462.68</v>
      </c>
      <c r="AJ40">
        <v>0</v>
      </c>
      <c r="AK40">
        <v>15398.2</v>
      </c>
      <c r="AL40">
        <v>0</v>
      </c>
      <c r="AM40">
        <v>0</v>
      </c>
      <c r="AN40">
        <v>0</v>
      </c>
      <c r="AO40">
        <v>0</v>
      </c>
      <c r="AP40">
        <v>15398.2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5.5942299999999996</v>
      </c>
      <c r="BE40">
        <v>19.324100000000001</v>
      </c>
      <c r="BF40">
        <v>11.875500000000001</v>
      </c>
      <c r="BG40">
        <v>0.22097700000000001</v>
      </c>
      <c r="BH40">
        <v>13.7105</v>
      </c>
      <c r="BI40">
        <v>2.79657</v>
      </c>
      <c r="BJ40">
        <v>30.093900000000001</v>
      </c>
      <c r="BK40">
        <v>83.615799999999993</v>
      </c>
      <c r="BL40">
        <v>105.34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188.95599999999999</v>
      </c>
      <c r="BS40">
        <v>180.57</v>
      </c>
      <c r="BT40">
        <v>8.3866200000000006</v>
      </c>
      <c r="BU40" s="26">
        <v>0</v>
      </c>
      <c r="BV40" s="26">
        <v>31.5</v>
      </c>
      <c r="BW40" t="s">
        <v>246</v>
      </c>
      <c r="BX40">
        <v>0</v>
      </c>
      <c r="BY40" s="26">
        <v>7.25</v>
      </c>
      <c r="BZ40" t="s">
        <v>234</v>
      </c>
      <c r="CA40">
        <v>0</v>
      </c>
      <c r="CB40" t="s">
        <v>216</v>
      </c>
      <c r="CC40" t="s">
        <v>216</v>
      </c>
      <c r="CD40" t="s">
        <v>255</v>
      </c>
      <c r="CE40">
        <v>54.570799999999998</v>
      </c>
      <c r="CF40">
        <v>283188</v>
      </c>
      <c r="CG40">
        <v>287098</v>
      </c>
      <c r="CH40">
        <v>37043.599999999999</v>
      </c>
      <c r="CI40">
        <v>114615</v>
      </c>
      <c r="CJ40">
        <v>125023</v>
      </c>
      <c r="CK40">
        <v>575748</v>
      </c>
      <c r="CL40">
        <v>583059</v>
      </c>
      <c r="CM40">
        <v>2135580</v>
      </c>
      <c r="CN40">
        <v>0</v>
      </c>
      <c r="CO40">
        <v>0</v>
      </c>
      <c r="CP40">
        <v>0</v>
      </c>
      <c r="CQ40">
        <v>-846424</v>
      </c>
      <c r="CR40">
        <v>6712.85</v>
      </c>
      <c r="CS40">
        <v>2718640</v>
      </c>
      <c r="CT40">
        <v>7846.67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7846.67</v>
      </c>
      <c r="DB40">
        <v>0</v>
      </c>
      <c r="DC40">
        <v>0</v>
      </c>
      <c r="DD40">
        <v>0</v>
      </c>
      <c r="DE40">
        <v>0</v>
      </c>
      <c r="DF40">
        <v>7846.67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4.4326499999999998</v>
      </c>
      <c r="DU40">
        <v>16.641999999999999</v>
      </c>
      <c r="DV40">
        <v>14.450699999999999</v>
      </c>
      <c r="DW40">
        <v>2.5125600000000001</v>
      </c>
      <c r="DX40">
        <v>6.7119999999999997</v>
      </c>
      <c r="DY40">
        <v>6.3292999999999999</v>
      </c>
      <c r="DZ40">
        <v>30.120899999999999</v>
      </c>
      <c r="EA40">
        <v>46.5229</v>
      </c>
      <c r="EB40">
        <v>105.34</v>
      </c>
      <c r="EC40">
        <v>0</v>
      </c>
      <c r="ED40">
        <v>0</v>
      </c>
      <c r="EE40">
        <v>0</v>
      </c>
      <c r="EF40">
        <v>-32.9818</v>
      </c>
      <c r="EG40">
        <v>-1.6953499999999999</v>
      </c>
      <c r="EH40">
        <v>151.863</v>
      </c>
      <c r="EI40">
        <v>147.434</v>
      </c>
      <c r="EJ40">
        <v>4.4291400000000003</v>
      </c>
      <c r="EK40">
        <v>0</v>
      </c>
      <c r="EL40">
        <v>0</v>
      </c>
      <c r="EN40">
        <v>0</v>
      </c>
      <c r="EO40">
        <v>4.25</v>
      </c>
      <c r="EP40" t="s">
        <v>234</v>
      </c>
      <c r="EQ40">
        <v>0</v>
      </c>
      <c r="ER40">
        <v>8.9710700000000003E-20</v>
      </c>
      <c r="ES40">
        <v>80.088499999999996</v>
      </c>
      <c r="ET40">
        <v>31.149100000000001</v>
      </c>
      <c r="EU40">
        <v>0.96568799999999999</v>
      </c>
      <c r="EV40">
        <v>51.526400000000002</v>
      </c>
      <c r="EW40">
        <v>0</v>
      </c>
      <c r="EX40">
        <v>90.909499999999994</v>
      </c>
      <c r="EY40">
        <v>254.63900000000001</v>
      </c>
      <c r="EZ40">
        <v>274.91199999999998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529.55100000000004</v>
      </c>
      <c r="FG40">
        <v>2.6846100000000002E-13</v>
      </c>
      <c r="FH40">
        <v>66.6554</v>
      </c>
      <c r="FI40">
        <v>33.7498</v>
      </c>
      <c r="FJ40">
        <v>12.903700000000001</v>
      </c>
      <c r="FK40">
        <v>26.909700000000001</v>
      </c>
      <c r="FL40">
        <v>16.271599999999999</v>
      </c>
      <c r="FM40">
        <v>90.587000000000003</v>
      </c>
      <c r="FN40">
        <v>221.185</v>
      </c>
      <c r="FO40">
        <v>274.91199999999998</v>
      </c>
      <c r="FP40">
        <v>0</v>
      </c>
      <c r="FQ40">
        <v>0</v>
      </c>
      <c r="FR40">
        <v>0</v>
      </c>
      <c r="FS40">
        <v>-16.699000000000002</v>
      </c>
      <c r="FT40">
        <v>-9.1935599999999997</v>
      </c>
      <c r="FU40">
        <v>496.09699999999998</v>
      </c>
      <c r="FV40" t="s">
        <v>220</v>
      </c>
      <c r="FW40" t="s">
        <v>221</v>
      </c>
      <c r="FX40" t="s">
        <v>222</v>
      </c>
      <c r="FY40" t="s">
        <v>223</v>
      </c>
      <c r="FZ40" t="s">
        <v>224</v>
      </c>
      <c r="GA40" t="s">
        <v>225</v>
      </c>
      <c r="GB40" t="s">
        <v>226</v>
      </c>
      <c r="GC40" t="s">
        <v>227</v>
      </c>
      <c r="GF40">
        <v>1.8437100000000001E-2</v>
      </c>
      <c r="GG40">
        <v>35.616700000000002</v>
      </c>
      <c r="GH40">
        <v>29.632200000000001</v>
      </c>
      <c r="GI40">
        <v>0.27495599999999998</v>
      </c>
      <c r="GJ40">
        <v>34.620600000000003</v>
      </c>
      <c r="GK40">
        <v>0</v>
      </c>
      <c r="GL40">
        <v>74.542500000000004</v>
      </c>
      <c r="GM40">
        <v>174.7</v>
      </c>
      <c r="GN40">
        <v>236.18299999999999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410.88</v>
      </c>
      <c r="GU40">
        <v>55.681699999999999</v>
      </c>
      <c r="GV40">
        <v>0</v>
      </c>
      <c r="GW40">
        <v>0</v>
      </c>
      <c r="GX40">
        <v>0</v>
      </c>
      <c r="GY40">
        <v>0</v>
      </c>
      <c r="GZ40">
        <v>30.6144</v>
      </c>
      <c r="HA40">
        <v>0</v>
      </c>
      <c r="HB40">
        <v>86.29</v>
      </c>
      <c r="HC40">
        <v>0</v>
      </c>
      <c r="HD40">
        <v>0</v>
      </c>
      <c r="HE40">
        <v>0</v>
      </c>
      <c r="HF40">
        <v>0</v>
      </c>
      <c r="HG40">
        <v>86.29</v>
      </c>
      <c r="HH40">
        <v>1.5462E-2</v>
      </c>
      <c r="HI40">
        <v>28.1922</v>
      </c>
      <c r="HJ40">
        <v>32.662700000000001</v>
      </c>
      <c r="HK40">
        <v>4.2528199999999998</v>
      </c>
      <c r="HL40">
        <v>15.289300000000001</v>
      </c>
      <c r="HM40">
        <v>15.5549</v>
      </c>
      <c r="HN40">
        <v>74.443100000000001</v>
      </c>
      <c r="HO40">
        <v>111.25</v>
      </c>
      <c r="HP40">
        <v>236.18299999999999</v>
      </c>
      <c r="HQ40">
        <v>0</v>
      </c>
      <c r="HR40">
        <v>0</v>
      </c>
      <c r="HS40">
        <v>0</v>
      </c>
      <c r="HT40">
        <v>-44.6175</v>
      </c>
      <c r="HU40">
        <v>-14.526</v>
      </c>
      <c r="HV40">
        <v>347.43</v>
      </c>
      <c r="HW40">
        <v>43.975000000000001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43.97</v>
      </c>
      <c r="IE40">
        <v>0</v>
      </c>
      <c r="IF40">
        <v>0</v>
      </c>
      <c r="IG40">
        <v>0</v>
      </c>
      <c r="IH40">
        <v>0</v>
      </c>
      <c r="II40">
        <v>43.97</v>
      </c>
      <c r="IJ40">
        <v>1.83039</v>
      </c>
      <c r="IK40">
        <v>1.1596599999999999</v>
      </c>
      <c r="IL40">
        <v>0.96479899999999996</v>
      </c>
      <c r="IM40">
        <v>8.9525300000000002E-3</v>
      </c>
      <c r="IN40">
        <v>1.1272200000000001</v>
      </c>
      <c r="IO40">
        <v>1.00604</v>
      </c>
      <c r="IP40">
        <v>2.4270399999999999</v>
      </c>
      <c r="IQ40">
        <v>8.5241000000000007</v>
      </c>
      <c r="IR40">
        <v>7.6899499999999996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16.213999999999999</v>
      </c>
      <c r="IY40">
        <v>1.4455899999999999</v>
      </c>
      <c r="IZ40">
        <v>0.91792200000000002</v>
      </c>
      <c r="JA40">
        <v>1.0634699999999999</v>
      </c>
      <c r="JB40">
        <v>0.13847000000000001</v>
      </c>
      <c r="JC40">
        <v>0.497809</v>
      </c>
      <c r="JD40">
        <v>0.50645499999999999</v>
      </c>
      <c r="JE40">
        <v>2.42381</v>
      </c>
      <c r="JF40">
        <v>5.06785</v>
      </c>
      <c r="JG40">
        <v>7.6899499999999996</v>
      </c>
      <c r="JH40">
        <v>0</v>
      </c>
      <c r="JI40">
        <v>0</v>
      </c>
      <c r="JJ40">
        <v>0</v>
      </c>
      <c r="JK40">
        <v>-1.4527300000000001</v>
      </c>
      <c r="JL40">
        <v>-0.47294999999999998</v>
      </c>
      <c r="JM40">
        <v>12.7578</v>
      </c>
    </row>
    <row r="41" spans="1:273" x14ac:dyDescent="0.3">
      <c r="A41" s="13"/>
      <c r="B41" s="62">
        <v>44855.449803240743</v>
      </c>
      <c r="C41" t="s">
        <v>128</v>
      </c>
      <c r="D41" t="s">
        <v>128</v>
      </c>
      <c r="E41" t="s">
        <v>252</v>
      </c>
      <c r="F41">
        <v>498589</v>
      </c>
      <c r="G41">
        <v>498589</v>
      </c>
      <c r="H41" t="s">
        <v>214</v>
      </c>
      <c r="I41">
        <v>0.13472222222222222</v>
      </c>
      <c r="J41" t="s">
        <v>215</v>
      </c>
      <c r="K41">
        <v>-37.93</v>
      </c>
      <c r="L41" t="s">
        <v>216</v>
      </c>
      <c r="M41" t="s">
        <v>216</v>
      </c>
      <c r="N41" t="s">
        <v>261</v>
      </c>
      <c r="O41">
        <v>79.069500000000005</v>
      </c>
      <c r="P41">
        <v>321715</v>
      </c>
      <c r="Q41">
        <v>224378</v>
      </c>
      <c r="R41">
        <v>3055.13</v>
      </c>
      <c r="S41">
        <v>237823</v>
      </c>
      <c r="T41" s="26">
        <v>0</v>
      </c>
      <c r="U41">
        <v>574477</v>
      </c>
      <c r="V41">
        <v>1361530</v>
      </c>
      <c r="W41">
        <v>2135580</v>
      </c>
      <c r="X41" s="26">
        <v>0</v>
      </c>
      <c r="Y41">
        <v>0</v>
      </c>
      <c r="Z41">
        <v>0</v>
      </c>
      <c r="AA41">
        <v>0</v>
      </c>
      <c r="AB41">
        <v>0</v>
      </c>
      <c r="AC41">
        <v>3497110</v>
      </c>
      <c r="AD41">
        <v>11946.2</v>
      </c>
      <c r="AE41">
        <v>0</v>
      </c>
      <c r="AF41">
        <v>0</v>
      </c>
      <c r="AG41">
        <v>0</v>
      </c>
      <c r="AH41">
        <v>0</v>
      </c>
      <c r="AI41">
        <v>5462.68</v>
      </c>
      <c r="AJ41">
        <v>0</v>
      </c>
      <c r="AK41">
        <v>17408.8</v>
      </c>
      <c r="AL41">
        <v>0</v>
      </c>
      <c r="AM41">
        <v>0</v>
      </c>
      <c r="AN41">
        <v>0</v>
      </c>
      <c r="AO41">
        <v>0</v>
      </c>
      <c r="AP41">
        <v>17408.8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6.6963699999999999</v>
      </c>
      <c r="BE41">
        <v>19.034600000000001</v>
      </c>
      <c r="BF41">
        <v>11.886200000000001</v>
      </c>
      <c r="BG41">
        <v>0.21648600000000001</v>
      </c>
      <c r="BH41">
        <v>13.711600000000001</v>
      </c>
      <c r="BI41">
        <v>2.79657</v>
      </c>
      <c r="BJ41">
        <v>30.093900000000001</v>
      </c>
      <c r="BK41">
        <v>84.4358</v>
      </c>
      <c r="BL41">
        <v>105.34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189.77600000000001</v>
      </c>
      <c r="BS41">
        <v>180.28800000000001</v>
      </c>
      <c r="BT41">
        <v>9.4879499999999997</v>
      </c>
      <c r="BU41" s="26">
        <v>0</v>
      </c>
      <c r="BV41" s="26">
        <v>26.25</v>
      </c>
      <c r="BW41" t="s">
        <v>246</v>
      </c>
      <c r="BX41">
        <v>0</v>
      </c>
      <c r="BY41" s="26">
        <v>16.75</v>
      </c>
      <c r="BZ41" t="s">
        <v>234</v>
      </c>
      <c r="CA41">
        <v>0</v>
      </c>
      <c r="CB41" t="s">
        <v>216</v>
      </c>
      <c r="CC41" t="s">
        <v>216</v>
      </c>
      <c r="CD41" t="s">
        <v>255</v>
      </c>
      <c r="CE41">
        <v>54.570799999999998</v>
      </c>
      <c r="CF41">
        <v>283188</v>
      </c>
      <c r="CG41">
        <v>287098</v>
      </c>
      <c r="CH41">
        <v>37043.599999999999</v>
      </c>
      <c r="CI41">
        <v>114615</v>
      </c>
      <c r="CJ41">
        <v>125023</v>
      </c>
      <c r="CK41">
        <v>575748</v>
      </c>
      <c r="CL41">
        <v>583059</v>
      </c>
      <c r="CM41">
        <v>2135580</v>
      </c>
      <c r="CN41">
        <v>0</v>
      </c>
      <c r="CO41">
        <v>0</v>
      </c>
      <c r="CP41">
        <v>0</v>
      </c>
      <c r="CQ41">
        <v>-846424</v>
      </c>
      <c r="CR41">
        <v>6712.85</v>
      </c>
      <c r="CS41">
        <v>2718640</v>
      </c>
      <c r="CT41">
        <v>7846.67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7846.67</v>
      </c>
      <c r="DB41">
        <v>0</v>
      </c>
      <c r="DC41">
        <v>0</v>
      </c>
      <c r="DD41">
        <v>0</v>
      </c>
      <c r="DE41">
        <v>0</v>
      </c>
      <c r="DF41">
        <v>7846.67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4.4326499999999998</v>
      </c>
      <c r="DU41">
        <v>16.641999999999999</v>
      </c>
      <c r="DV41">
        <v>14.450699999999999</v>
      </c>
      <c r="DW41">
        <v>2.5125600000000001</v>
      </c>
      <c r="DX41">
        <v>6.7119999999999997</v>
      </c>
      <c r="DY41">
        <v>6.3292999999999999</v>
      </c>
      <c r="DZ41">
        <v>30.120899999999999</v>
      </c>
      <c r="EA41">
        <v>46.5229</v>
      </c>
      <c r="EB41">
        <v>105.34</v>
      </c>
      <c r="EC41">
        <v>0</v>
      </c>
      <c r="ED41">
        <v>0</v>
      </c>
      <c r="EE41">
        <v>0</v>
      </c>
      <c r="EF41">
        <v>-32.9818</v>
      </c>
      <c r="EG41">
        <v>-1.6953499999999999</v>
      </c>
      <c r="EH41">
        <v>151.863</v>
      </c>
      <c r="EI41">
        <v>147.434</v>
      </c>
      <c r="EJ41">
        <v>4.4291400000000003</v>
      </c>
      <c r="EK41">
        <v>0</v>
      </c>
      <c r="EL41">
        <v>0</v>
      </c>
      <c r="EN41">
        <v>0</v>
      </c>
      <c r="EO41">
        <v>4.25</v>
      </c>
      <c r="EP41" t="s">
        <v>234</v>
      </c>
      <c r="EQ41">
        <v>0</v>
      </c>
      <c r="ER41">
        <v>1.99471E-19</v>
      </c>
      <c r="ES41">
        <v>78.972800000000007</v>
      </c>
      <c r="ET41">
        <v>30.896899999999999</v>
      </c>
      <c r="EU41">
        <v>0.93564099999999994</v>
      </c>
      <c r="EV41">
        <v>51.659500000000001</v>
      </c>
      <c r="EW41">
        <v>0</v>
      </c>
      <c r="EX41">
        <v>90.909499999999994</v>
      </c>
      <c r="EY41">
        <v>253.374</v>
      </c>
      <c r="EZ41">
        <v>274.91199999999998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528.28700000000003</v>
      </c>
      <c r="FG41">
        <v>2.6846100000000002E-13</v>
      </c>
      <c r="FH41">
        <v>66.6554</v>
      </c>
      <c r="FI41">
        <v>33.7498</v>
      </c>
      <c r="FJ41">
        <v>12.903700000000001</v>
      </c>
      <c r="FK41">
        <v>26.909700000000001</v>
      </c>
      <c r="FL41">
        <v>16.271599999999999</v>
      </c>
      <c r="FM41">
        <v>90.587000000000003</v>
      </c>
      <c r="FN41">
        <v>221.185</v>
      </c>
      <c r="FO41">
        <v>274.91199999999998</v>
      </c>
      <c r="FP41">
        <v>0</v>
      </c>
      <c r="FQ41">
        <v>0</v>
      </c>
      <c r="FR41">
        <v>0</v>
      </c>
      <c r="FS41">
        <v>-16.699000000000002</v>
      </c>
      <c r="FT41">
        <v>-9.1935599999999997</v>
      </c>
      <c r="FU41">
        <v>496.09699999999998</v>
      </c>
      <c r="FV41" t="s">
        <v>220</v>
      </c>
      <c r="FW41" t="s">
        <v>221</v>
      </c>
      <c r="FX41" t="s">
        <v>222</v>
      </c>
      <c r="FY41" t="s">
        <v>223</v>
      </c>
      <c r="FZ41" t="s">
        <v>224</v>
      </c>
      <c r="GA41" t="s">
        <v>225</v>
      </c>
      <c r="GB41" t="s">
        <v>226</v>
      </c>
      <c r="GC41" t="s">
        <v>227</v>
      </c>
      <c r="GF41">
        <v>2.1954600000000001E-2</v>
      </c>
      <c r="GG41">
        <v>35.162700000000001</v>
      </c>
      <c r="GH41">
        <v>30.070900000000002</v>
      </c>
      <c r="GI41">
        <v>0.26868300000000001</v>
      </c>
      <c r="GJ41">
        <v>34.735599999999998</v>
      </c>
      <c r="GK41">
        <v>0</v>
      </c>
      <c r="GL41">
        <v>74.542500000000004</v>
      </c>
      <c r="GM41">
        <v>174.8</v>
      </c>
      <c r="GN41">
        <v>236.18299999999999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410.98</v>
      </c>
      <c r="GU41">
        <v>66.949700000000007</v>
      </c>
      <c r="GV41">
        <v>0</v>
      </c>
      <c r="GW41">
        <v>0</v>
      </c>
      <c r="GX41">
        <v>0</v>
      </c>
      <c r="GY41">
        <v>0</v>
      </c>
      <c r="GZ41">
        <v>30.6144</v>
      </c>
      <c r="HA41">
        <v>0</v>
      </c>
      <c r="HB41">
        <v>97.56</v>
      </c>
      <c r="HC41">
        <v>0</v>
      </c>
      <c r="HD41">
        <v>0</v>
      </c>
      <c r="HE41">
        <v>0</v>
      </c>
      <c r="HF41">
        <v>0</v>
      </c>
      <c r="HG41">
        <v>97.56</v>
      </c>
      <c r="HH41">
        <v>1.5462E-2</v>
      </c>
      <c r="HI41">
        <v>28.1922</v>
      </c>
      <c r="HJ41">
        <v>32.662700000000001</v>
      </c>
      <c r="HK41">
        <v>4.2528199999999998</v>
      </c>
      <c r="HL41">
        <v>15.289300000000001</v>
      </c>
      <c r="HM41">
        <v>15.5549</v>
      </c>
      <c r="HN41">
        <v>74.443100000000001</v>
      </c>
      <c r="HO41">
        <v>111.25</v>
      </c>
      <c r="HP41">
        <v>236.18299999999999</v>
      </c>
      <c r="HQ41">
        <v>0</v>
      </c>
      <c r="HR41">
        <v>0</v>
      </c>
      <c r="HS41">
        <v>0</v>
      </c>
      <c r="HT41">
        <v>-44.6175</v>
      </c>
      <c r="HU41">
        <v>-14.526</v>
      </c>
      <c r="HV41">
        <v>347.43</v>
      </c>
      <c r="HW41">
        <v>43.975000000000001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43.97</v>
      </c>
      <c r="IE41">
        <v>0</v>
      </c>
      <c r="IF41">
        <v>0</v>
      </c>
      <c r="IG41">
        <v>0</v>
      </c>
      <c r="IH41">
        <v>0</v>
      </c>
      <c r="II41">
        <v>43.97</v>
      </c>
      <c r="IJ41">
        <v>2.20079</v>
      </c>
      <c r="IK41">
        <v>1.1448799999999999</v>
      </c>
      <c r="IL41">
        <v>0.97908499999999998</v>
      </c>
      <c r="IM41">
        <v>8.7482800000000006E-3</v>
      </c>
      <c r="IN41">
        <v>1.13096</v>
      </c>
      <c r="IO41">
        <v>1.00604</v>
      </c>
      <c r="IP41">
        <v>2.4270399999999999</v>
      </c>
      <c r="IQ41">
        <v>8.8975500000000007</v>
      </c>
      <c r="IR41">
        <v>7.6899499999999996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16.587499999999999</v>
      </c>
      <c r="IY41">
        <v>1.4455899999999999</v>
      </c>
      <c r="IZ41">
        <v>0.91792200000000002</v>
      </c>
      <c r="JA41">
        <v>1.0634699999999999</v>
      </c>
      <c r="JB41">
        <v>0.13847000000000001</v>
      </c>
      <c r="JC41">
        <v>0.497809</v>
      </c>
      <c r="JD41">
        <v>0.50645499999999999</v>
      </c>
      <c r="JE41">
        <v>2.42381</v>
      </c>
      <c r="JF41">
        <v>5.06785</v>
      </c>
      <c r="JG41">
        <v>7.6899499999999996</v>
      </c>
      <c r="JH41">
        <v>0</v>
      </c>
      <c r="JI41">
        <v>0</v>
      </c>
      <c r="JJ41">
        <v>0</v>
      </c>
      <c r="JK41">
        <v>-1.4527300000000001</v>
      </c>
      <c r="JL41">
        <v>-0.47294999999999998</v>
      </c>
      <c r="JM41">
        <v>12.7578</v>
      </c>
    </row>
    <row r="42" spans="1:273" x14ac:dyDescent="0.3">
      <c r="A42" s="13"/>
      <c r="B42" s="62">
        <v>44855.453668981485</v>
      </c>
      <c r="C42" t="s">
        <v>86</v>
      </c>
      <c r="D42" t="s">
        <v>86</v>
      </c>
      <c r="E42" t="s">
        <v>228</v>
      </c>
      <c r="F42">
        <v>498589</v>
      </c>
      <c r="G42">
        <v>498589</v>
      </c>
      <c r="H42" t="s">
        <v>214</v>
      </c>
      <c r="I42">
        <v>0.22569444444444445</v>
      </c>
      <c r="J42" t="s">
        <v>215</v>
      </c>
      <c r="K42">
        <v>-44.66</v>
      </c>
      <c r="L42" t="s">
        <v>216</v>
      </c>
      <c r="M42" t="s">
        <v>216</v>
      </c>
      <c r="N42" t="s">
        <v>256</v>
      </c>
      <c r="O42">
        <v>395.86500000000001</v>
      </c>
      <c r="P42">
        <v>146153</v>
      </c>
      <c r="Q42">
        <v>288746</v>
      </c>
      <c r="R42">
        <v>2604</v>
      </c>
      <c r="S42">
        <v>216882</v>
      </c>
      <c r="T42" s="26">
        <v>0</v>
      </c>
      <c r="U42">
        <v>578799</v>
      </c>
      <c r="V42">
        <v>1233580</v>
      </c>
      <c r="W42">
        <v>2135580</v>
      </c>
      <c r="X42" s="26">
        <v>0</v>
      </c>
      <c r="Y42">
        <v>0</v>
      </c>
      <c r="Z42">
        <v>0</v>
      </c>
      <c r="AA42">
        <v>0</v>
      </c>
      <c r="AB42">
        <v>0</v>
      </c>
      <c r="AC42">
        <v>3369160</v>
      </c>
      <c r="AD42">
        <v>59773.5</v>
      </c>
      <c r="AE42">
        <v>0</v>
      </c>
      <c r="AF42">
        <v>0</v>
      </c>
      <c r="AG42">
        <v>0</v>
      </c>
      <c r="AH42">
        <v>0</v>
      </c>
      <c r="AI42">
        <v>6481.88</v>
      </c>
      <c r="AJ42">
        <v>0</v>
      </c>
      <c r="AK42">
        <v>66255.399999999994</v>
      </c>
      <c r="AL42">
        <v>0</v>
      </c>
      <c r="AM42">
        <v>0</v>
      </c>
      <c r="AN42">
        <v>0</v>
      </c>
      <c r="AO42">
        <v>0</v>
      </c>
      <c r="AP42">
        <v>66255.399999999994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32.867600000000003</v>
      </c>
      <c r="BE42">
        <v>7.2694999999999999</v>
      </c>
      <c r="BF42">
        <v>15.4108</v>
      </c>
      <c r="BG42">
        <v>0.117801</v>
      </c>
      <c r="BH42">
        <v>12.1304</v>
      </c>
      <c r="BI42">
        <v>3.3177599999999998</v>
      </c>
      <c r="BJ42">
        <v>29.028700000000001</v>
      </c>
      <c r="BK42">
        <v>100.143</v>
      </c>
      <c r="BL42">
        <v>100.32899999999999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200.47200000000001</v>
      </c>
      <c r="BS42">
        <v>164.315</v>
      </c>
      <c r="BT42">
        <v>36.156700000000001</v>
      </c>
      <c r="BU42" s="26">
        <v>0</v>
      </c>
      <c r="BV42" s="26">
        <v>98.25</v>
      </c>
      <c r="BW42" t="s">
        <v>233</v>
      </c>
      <c r="BX42">
        <v>0</v>
      </c>
      <c r="BY42" s="26">
        <v>434.75</v>
      </c>
      <c r="BZ42" t="s">
        <v>234</v>
      </c>
      <c r="CA42">
        <v>16</v>
      </c>
      <c r="CB42" t="s">
        <v>216</v>
      </c>
      <c r="CC42" t="s">
        <v>216</v>
      </c>
      <c r="CD42" t="s">
        <v>257</v>
      </c>
      <c r="CE42">
        <v>353.22399999999999</v>
      </c>
      <c r="CF42">
        <v>159307</v>
      </c>
      <c r="CG42">
        <v>347229</v>
      </c>
      <c r="CH42">
        <v>9849.2800000000007</v>
      </c>
      <c r="CI42">
        <v>61851.9</v>
      </c>
      <c r="CJ42">
        <v>148291</v>
      </c>
      <c r="CK42">
        <v>578801</v>
      </c>
      <c r="CL42">
        <v>439065</v>
      </c>
      <c r="CM42">
        <v>2135580</v>
      </c>
      <c r="CN42">
        <v>0</v>
      </c>
      <c r="CO42">
        <v>0</v>
      </c>
      <c r="CP42">
        <v>0</v>
      </c>
      <c r="CQ42">
        <v>-873298</v>
      </c>
      <c r="CR42">
        <v>6681.02</v>
      </c>
      <c r="CS42">
        <v>2574650</v>
      </c>
      <c r="CT42">
        <v>51561.2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51561.2</v>
      </c>
      <c r="DB42">
        <v>0</v>
      </c>
      <c r="DC42">
        <v>0</v>
      </c>
      <c r="DD42">
        <v>0</v>
      </c>
      <c r="DE42">
        <v>0</v>
      </c>
      <c r="DF42">
        <v>51561.2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28.351099999999999</v>
      </c>
      <c r="DU42">
        <v>7.6557500000000003</v>
      </c>
      <c r="DV42">
        <v>17.5046</v>
      </c>
      <c r="DW42">
        <v>0.46616099999999999</v>
      </c>
      <c r="DX42">
        <v>3.2517299999999998</v>
      </c>
      <c r="DY42">
        <v>7.2814100000000002</v>
      </c>
      <c r="DZ42">
        <v>29.0288</v>
      </c>
      <c r="EA42">
        <v>55.491300000000003</v>
      </c>
      <c r="EB42">
        <v>100.32899999999999</v>
      </c>
      <c r="EC42">
        <v>0</v>
      </c>
      <c r="ED42">
        <v>0</v>
      </c>
      <c r="EE42">
        <v>0</v>
      </c>
      <c r="EF42">
        <v>-33.579099999999997</v>
      </c>
      <c r="EG42">
        <v>-4.4691400000000003</v>
      </c>
      <c r="EH42">
        <v>155.82</v>
      </c>
      <c r="EI42">
        <v>127.496</v>
      </c>
      <c r="EJ42">
        <v>28.3248</v>
      </c>
      <c r="EK42">
        <v>0</v>
      </c>
      <c r="EL42">
        <v>0.5</v>
      </c>
      <c r="EM42" t="s">
        <v>258</v>
      </c>
      <c r="EN42">
        <v>0</v>
      </c>
      <c r="EO42">
        <v>44.5</v>
      </c>
      <c r="EP42" t="s">
        <v>219</v>
      </c>
      <c r="EQ42">
        <v>0</v>
      </c>
      <c r="ER42">
        <v>3.1562000000000002E-4</v>
      </c>
      <c r="ES42">
        <v>46.079599999999999</v>
      </c>
      <c r="ET42">
        <v>37.572400000000002</v>
      </c>
      <c r="EU42">
        <v>0.62048599999999998</v>
      </c>
      <c r="EV42">
        <v>48.2378</v>
      </c>
      <c r="EW42">
        <v>0</v>
      </c>
      <c r="EX42">
        <v>88.344499999999996</v>
      </c>
      <c r="EY42">
        <v>220.85499999999999</v>
      </c>
      <c r="EZ42">
        <v>274.91199999999998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495.767</v>
      </c>
      <c r="FG42">
        <v>2.0314899999999999E-4</v>
      </c>
      <c r="FH42">
        <v>48.598100000000002</v>
      </c>
      <c r="FI42">
        <v>44.276299999999999</v>
      </c>
      <c r="FJ42">
        <v>3.0939199999999998</v>
      </c>
      <c r="FK42">
        <v>16.996700000000001</v>
      </c>
      <c r="FL42">
        <v>18.4834</v>
      </c>
      <c r="FM42">
        <v>88.344800000000006</v>
      </c>
      <c r="FN42">
        <v>190.89599999999999</v>
      </c>
      <c r="FO42">
        <v>274.91199999999998</v>
      </c>
      <c r="FP42">
        <v>0</v>
      </c>
      <c r="FQ42">
        <v>0</v>
      </c>
      <c r="FR42">
        <v>0</v>
      </c>
      <c r="FS42">
        <v>-19.7028</v>
      </c>
      <c r="FT42">
        <v>-9.1941299999999995</v>
      </c>
      <c r="FU42">
        <v>465.80900000000003</v>
      </c>
      <c r="FV42" t="s">
        <v>220</v>
      </c>
      <c r="FW42" t="s">
        <v>221</v>
      </c>
      <c r="FX42" t="s">
        <v>222</v>
      </c>
      <c r="FY42" t="s">
        <v>223</v>
      </c>
      <c r="FZ42" t="s">
        <v>224</v>
      </c>
      <c r="GA42" t="s">
        <v>225</v>
      </c>
      <c r="GB42" t="s">
        <v>226</v>
      </c>
      <c r="GC42" t="s">
        <v>227</v>
      </c>
      <c r="GF42">
        <v>9.4058699999999995E-2</v>
      </c>
      <c r="GG42">
        <v>18.367999999999999</v>
      </c>
      <c r="GH42">
        <v>44.248600000000003</v>
      </c>
      <c r="GI42">
        <v>0.23810400000000001</v>
      </c>
      <c r="GJ42">
        <v>36.188899999999997</v>
      </c>
      <c r="GK42">
        <v>0</v>
      </c>
      <c r="GL42">
        <v>74.939300000000003</v>
      </c>
      <c r="GM42">
        <v>174.08</v>
      </c>
      <c r="GN42">
        <v>236.63300000000001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410.71</v>
      </c>
      <c r="GU42">
        <v>334.988</v>
      </c>
      <c r="GV42">
        <v>0</v>
      </c>
      <c r="GW42">
        <v>0</v>
      </c>
      <c r="GX42">
        <v>0</v>
      </c>
      <c r="GY42">
        <v>0</v>
      </c>
      <c r="GZ42">
        <v>36.326300000000003</v>
      </c>
      <c r="HA42">
        <v>0</v>
      </c>
      <c r="HB42">
        <v>371.32</v>
      </c>
      <c r="HC42">
        <v>0</v>
      </c>
      <c r="HD42">
        <v>0</v>
      </c>
      <c r="HE42">
        <v>0</v>
      </c>
      <c r="HF42">
        <v>0</v>
      </c>
      <c r="HG42">
        <v>371.32</v>
      </c>
      <c r="HH42">
        <v>8.5218500000000003E-2</v>
      </c>
      <c r="HI42">
        <v>18.1279</v>
      </c>
      <c r="HJ42">
        <v>46.469700000000003</v>
      </c>
      <c r="HK42">
        <v>1.0474300000000001</v>
      </c>
      <c r="HL42">
        <v>9.3263200000000008</v>
      </c>
      <c r="HM42">
        <v>18.519100000000002</v>
      </c>
      <c r="HN42">
        <v>74.939499999999995</v>
      </c>
      <c r="HO42">
        <v>111.64</v>
      </c>
      <c r="HP42">
        <v>236.63300000000001</v>
      </c>
      <c r="HQ42">
        <v>0</v>
      </c>
      <c r="HR42">
        <v>0</v>
      </c>
      <c r="HS42">
        <v>0</v>
      </c>
      <c r="HT42">
        <v>-41.495600000000003</v>
      </c>
      <c r="HU42">
        <v>-15.3908</v>
      </c>
      <c r="HV42">
        <v>348.27</v>
      </c>
      <c r="HW42">
        <v>288.964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288.95999999999998</v>
      </c>
      <c r="IE42">
        <v>0</v>
      </c>
      <c r="IF42">
        <v>0</v>
      </c>
      <c r="IG42">
        <v>0</v>
      </c>
      <c r="IH42">
        <v>0</v>
      </c>
      <c r="II42">
        <v>288.95999999999998</v>
      </c>
      <c r="IJ42">
        <v>11.0113</v>
      </c>
      <c r="IK42">
        <v>0.59803200000000001</v>
      </c>
      <c r="IL42">
        <v>1.44068</v>
      </c>
      <c r="IM42">
        <v>7.7520599999999999E-3</v>
      </c>
      <c r="IN42">
        <v>1.1782600000000001</v>
      </c>
      <c r="IO42">
        <v>1.19374</v>
      </c>
      <c r="IP42">
        <v>2.43994</v>
      </c>
      <c r="IQ42">
        <v>17.869700000000002</v>
      </c>
      <c r="IR42">
        <v>7.70451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25.574200000000001</v>
      </c>
      <c r="IY42">
        <v>9.4986099999999993</v>
      </c>
      <c r="IZ42">
        <v>0.59020899999999998</v>
      </c>
      <c r="JA42">
        <v>1.5129900000000001</v>
      </c>
      <c r="JB42">
        <v>3.4102E-2</v>
      </c>
      <c r="JC42">
        <v>0.30365199999999998</v>
      </c>
      <c r="JD42">
        <v>0.60296000000000005</v>
      </c>
      <c r="JE42">
        <v>2.4399500000000001</v>
      </c>
      <c r="JF42">
        <v>13.1303</v>
      </c>
      <c r="JG42">
        <v>7.70451</v>
      </c>
      <c r="JH42">
        <v>0</v>
      </c>
      <c r="JI42">
        <v>0</v>
      </c>
      <c r="JJ42">
        <v>0</v>
      </c>
      <c r="JK42">
        <v>-1.35103</v>
      </c>
      <c r="JL42">
        <v>-0.501108</v>
      </c>
      <c r="JM42">
        <v>20.834800000000001</v>
      </c>
    </row>
    <row r="43" spans="1:273" x14ac:dyDescent="0.3">
      <c r="A43" s="13"/>
      <c r="B43" s="62">
        <v>44855.457557870373</v>
      </c>
      <c r="C43" t="s">
        <v>87</v>
      </c>
      <c r="D43" t="s">
        <v>87</v>
      </c>
      <c r="E43" t="s">
        <v>228</v>
      </c>
      <c r="F43">
        <v>498589</v>
      </c>
      <c r="G43">
        <v>498589</v>
      </c>
      <c r="H43" t="s">
        <v>214</v>
      </c>
      <c r="I43">
        <v>0.22708333333333333</v>
      </c>
      <c r="J43" t="s">
        <v>215</v>
      </c>
      <c r="K43">
        <v>-45.68</v>
      </c>
      <c r="L43" t="s">
        <v>216</v>
      </c>
      <c r="M43" t="s">
        <v>216</v>
      </c>
      <c r="N43" t="s">
        <v>262</v>
      </c>
      <c r="O43">
        <v>394.30099999999999</v>
      </c>
      <c r="P43">
        <v>168418</v>
      </c>
      <c r="Q43">
        <v>287164</v>
      </c>
      <c r="R43">
        <v>2558.02</v>
      </c>
      <c r="S43">
        <v>219613</v>
      </c>
      <c r="T43">
        <v>0</v>
      </c>
      <c r="U43">
        <v>578799</v>
      </c>
      <c r="V43">
        <v>1256950</v>
      </c>
      <c r="W43">
        <v>2135580</v>
      </c>
      <c r="X43">
        <v>0</v>
      </c>
      <c r="Y43">
        <v>0</v>
      </c>
      <c r="Z43">
        <v>0</v>
      </c>
      <c r="AA43">
        <v>0</v>
      </c>
      <c r="AB43">
        <v>0</v>
      </c>
      <c r="AC43">
        <v>3392530</v>
      </c>
      <c r="AD43">
        <v>59539.3</v>
      </c>
      <c r="AE43">
        <v>0</v>
      </c>
      <c r="AF43">
        <v>0</v>
      </c>
      <c r="AG43">
        <v>0</v>
      </c>
      <c r="AH43">
        <v>0</v>
      </c>
      <c r="AI43">
        <v>6481.88</v>
      </c>
      <c r="AJ43">
        <v>0</v>
      </c>
      <c r="AK43">
        <v>66021.2</v>
      </c>
      <c r="AL43">
        <v>0</v>
      </c>
      <c r="AM43">
        <v>0</v>
      </c>
      <c r="AN43">
        <v>0</v>
      </c>
      <c r="AO43">
        <v>0</v>
      </c>
      <c r="AP43">
        <v>66021.2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32.749699999999997</v>
      </c>
      <c r="BE43">
        <v>8.3942099999999993</v>
      </c>
      <c r="BF43">
        <v>15.276199999999999</v>
      </c>
      <c r="BG43">
        <v>0.11580500000000001</v>
      </c>
      <c r="BH43">
        <v>12.284700000000001</v>
      </c>
      <c r="BI43">
        <v>3.3177599999999998</v>
      </c>
      <c r="BJ43">
        <v>29.028700000000001</v>
      </c>
      <c r="BK43">
        <v>101.167</v>
      </c>
      <c r="BL43">
        <v>100.32899999999999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201.49600000000001</v>
      </c>
      <c r="BS43">
        <v>165.45699999999999</v>
      </c>
      <c r="BT43">
        <v>36.038899999999998</v>
      </c>
      <c r="BU43">
        <v>0</v>
      </c>
      <c r="BV43">
        <v>101</v>
      </c>
      <c r="BW43" t="s">
        <v>233</v>
      </c>
      <c r="BX43">
        <v>0</v>
      </c>
      <c r="BY43">
        <v>436.75</v>
      </c>
      <c r="BZ43" t="s">
        <v>234</v>
      </c>
      <c r="CA43">
        <v>16</v>
      </c>
      <c r="CB43" t="s">
        <v>216</v>
      </c>
      <c r="CC43" t="s">
        <v>216</v>
      </c>
      <c r="CD43" t="s">
        <v>257</v>
      </c>
      <c r="CE43">
        <v>353.22399999999999</v>
      </c>
      <c r="CF43">
        <v>159307</v>
      </c>
      <c r="CG43">
        <v>347229</v>
      </c>
      <c r="CH43">
        <v>9849.2800000000007</v>
      </c>
      <c r="CI43">
        <v>61851.9</v>
      </c>
      <c r="CJ43">
        <v>148291</v>
      </c>
      <c r="CK43">
        <v>578801</v>
      </c>
      <c r="CL43">
        <v>439065</v>
      </c>
      <c r="CM43">
        <v>2135580</v>
      </c>
      <c r="CN43">
        <v>0</v>
      </c>
      <c r="CO43">
        <v>0</v>
      </c>
      <c r="CP43">
        <v>0</v>
      </c>
      <c r="CQ43">
        <v>-873298</v>
      </c>
      <c r="CR43">
        <v>6681.02</v>
      </c>
      <c r="CS43">
        <v>2574650</v>
      </c>
      <c r="CT43">
        <v>51561.2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51561.2</v>
      </c>
      <c r="DB43">
        <v>0</v>
      </c>
      <c r="DC43">
        <v>0</v>
      </c>
      <c r="DD43">
        <v>0</v>
      </c>
      <c r="DE43">
        <v>0</v>
      </c>
      <c r="DF43">
        <v>51561.2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28.351099999999999</v>
      </c>
      <c r="DU43">
        <v>7.6557500000000003</v>
      </c>
      <c r="DV43">
        <v>17.5046</v>
      </c>
      <c r="DW43">
        <v>0.46616099999999999</v>
      </c>
      <c r="DX43">
        <v>3.2517299999999998</v>
      </c>
      <c r="DY43">
        <v>7.2814100000000002</v>
      </c>
      <c r="DZ43">
        <v>29.0288</v>
      </c>
      <c r="EA43">
        <v>55.491300000000003</v>
      </c>
      <c r="EB43">
        <v>100.32899999999999</v>
      </c>
      <c r="EC43">
        <v>0</v>
      </c>
      <c r="ED43">
        <v>0</v>
      </c>
      <c r="EE43">
        <v>0</v>
      </c>
      <c r="EF43">
        <v>-33.579099999999997</v>
      </c>
      <c r="EG43">
        <v>-4.4691400000000003</v>
      </c>
      <c r="EH43">
        <v>155.82</v>
      </c>
      <c r="EI43">
        <v>127.496</v>
      </c>
      <c r="EJ43">
        <v>28.3248</v>
      </c>
      <c r="EK43">
        <v>0</v>
      </c>
      <c r="EL43">
        <v>0.5</v>
      </c>
      <c r="EM43" t="s">
        <v>258</v>
      </c>
      <c r="EN43">
        <v>0</v>
      </c>
      <c r="EO43">
        <v>44.5</v>
      </c>
      <c r="EP43" t="s">
        <v>219</v>
      </c>
      <c r="EQ43">
        <v>0</v>
      </c>
      <c r="ER43">
        <v>3.1417100000000002E-4</v>
      </c>
      <c r="ES43">
        <v>54.667499999999997</v>
      </c>
      <c r="ET43">
        <v>37.5929</v>
      </c>
      <c r="EU43">
        <v>0.61240899999999998</v>
      </c>
      <c r="EV43">
        <v>48.182400000000001</v>
      </c>
      <c r="EW43">
        <v>0</v>
      </c>
      <c r="EX43">
        <v>88.344499999999996</v>
      </c>
      <c r="EY43">
        <v>229.4</v>
      </c>
      <c r="EZ43">
        <v>274.91199999999998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504.31200000000001</v>
      </c>
      <c r="FG43">
        <v>2.0314899999999999E-4</v>
      </c>
      <c r="FH43">
        <v>48.598100000000002</v>
      </c>
      <c r="FI43">
        <v>44.276299999999999</v>
      </c>
      <c r="FJ43">
        <v>3.0939199999999998</v>
      </c>
      <c r="FK43">
        <v>16.996700000000001</v>
      </c>
      <c r="FL43">
        <v>18.4834</v>
      </c>
      <c r="FM43">
        <v>88.344800000000006</v>
      </c>
      <c r="FN43">
        <v>190.89599999999999</v>
      </c>
      <c r="FO43">
        <v>274.91199999999998</v>
      </c>
      <c r="FP43">
        <v>0</v>
      </c>
      <c r="FQ43">
        <v>0</v>
      </c>
      <c r="FR43">
        <v>0</v>
      </c>
      <c r="FS43">
        <v>-19.7028</v>
      </c>
      <c r="FT43">
        <v>-9.1941299999999995</v>
      </c>
      <c r="FU43">
        <v>465.80900000000003</v>
      </c>
      <c r="FV43" t="s">
        <v>220</v>
      </c>
      <c r="FW43" t="s">
        <v>221</v>
      </c>
      <c r="FX43" t="s">
        <v>222</v>
      </c>
      <c r="FY43" t="s">
        <v>223</v>
      </c>
      <c r="FZ43" t="s">
        <v>224</v>
      </c>
      <c r="GA43" t="s">
        <v>225</v>
      </c>
      <c r="GB43" t="s">
        <v>226</v>
      </c>
      <c r="GC43" t="s">
        <v>227</v>
      </c>
      <c r="GF43">
        <v>9.3768599999999994E-2</v>
      </c>
      <c r="GG43">
        <v>21.251000000000001</v>
      </c>
      <c r="GH43">
        <v>43.767699999999998</v>
      </c>
      <c r="GI43">
        <v>0.23424</v>
      </c>
      <c r="GJ43">
        <v>36.844299999999997</v>
      </c>
      <c r="GK43">
        <v>0</v>
      </c>
      <c r="GL43">
        <v>74.939300000000003</v>
      </c>
      <c r="GM43">
        <v>177.12</v>
      </c>
      <c r="GN43">
        <v>236.63300000000001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413.75</v>
      </c>
      <c r="GU43">
        <v>333.67500000000001</v>
      </c>
      <c r="GV43">
        <v>0</v>
      </c>
      <c r="GW43">
        <v>0</v>
      </c>
      <c r="GX43">
        <v>0</v>
      </c>
      <c r="GY43">
        <v>0</v>
      </c>
      <c r="GZ43">
        <v>36.326300000000003</v>
      </c>
      <c r="HA43">
        <v>0</v>
      </c>
      <c r="HB43">
        <v>370.01</v>
      </c>
      <c r="HC43">
        <v>0</v>
      </c>
      <c r="HD43">
        <v>0</v>
      </c>
      <c r="HE43">
        <v>0</v>
      </c>
      <c r="HF43">
        <v>0</v>
      </c>
      <c r="HG43">
        <v>370.01</v>
      </c>
      <c r="HH43">
        <v>8.5218500000000003E-2</v>
      </c>
      <c r="HI43">
        <v>18.1279</v>
      </c>
      <c r="HJ43">
        <v>46.469700000000003</v>
      </c>
      <c r="HK43">
        <v>1.0474300000000001</v>
      </c>
      <c r="HL43">
        <v>9.3263200000000008</v>
      </c>
      <c r="HM43">
        <v>18.519100000000002</v>
      </c>
      <c r="HN43">
        <v>74.939499999999995</v>
      </c>
      <c r="HO43">
        <v>111.64</v>
      </c>
      <c r="HP43">
        <v>236.63300000000001</v>
      </c>
      <c r="HQ43">
        <v>0</v>
      </c>
      <c r="HR43">
        <v>0</v>
      </c>
      <c r="HS43">
        <v>0</v>
      </c>
      <c r="HT43">
        <v>-41.495600000000003</v>
      </c>
      <c r="HU43">
        <v>-15.3908</v>
      </c>
      <c r="HV43">
        <v>348.27</v>
      </c>
      <c r="HW43">
        <v>288.964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288.95999999999998</v>
      </c>
      <c r="IE43">
        <v>0</v>
      </c>
      <c r="IF43">
        <v>0</v>
      </c>
      <c r="IG43">
        <v>0</v>
      </c>
      <c r="IH43">
        <v>0</v>
      </c>
      <c r="II43">
        <v>288.95999999999998</v>
      </c>
      <c r="IJ43">
        <v>10.9682</v>
      </c>
      <c r="IK43">
        <v>0.69189500000000004</v>
      </c>
      <c r="IL43">
        <v>1.42502</v>
      </c>
      <c r="IM43">
        <v>7.6262500000000002E-3</v>
      </c>
      <c r="IN43">
        <v>1.1996</v>
      </c>
      <c r="IO43">
        <v>1.19374</v>
      </c>
      <c r="IP43">
        <v>2.43994</v>
      </c>
      <c r="IQ43">
        <v>17.925999999999998</v>
      </c>
      <c r="IR43">
        <v>7.70451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25.630500000000001</v>
      </c>
      <c r="IY43">
        <v>9.4986099999999993</v>
      </c>
      <c r="IZ43">
        <v>0.59020899999999998</v>
      </c>
      <c r="JA43">
        <v>1.5129900000000001</v>
      </c>
      <c r="JB43">
        <v>3.4102E-2</v>
      </c>
      <c r="JC43">
        <v>0.30365199999999998</v>
      </c>
      <c r="JD43">
        <v>0.60296000000000005</v>
      </c>
      <c r="JE43">
        <v>2.4399500000000001</v>
      </c>
      <c r="JF43">
        <v>13.1303</v>
      </c>
      <c r="JG43">
        <v>7.70451</v>
      </c>
      <c r="JH43">
        <v>0</v>
      </c>
      <c r="JI43">
        <v>0</v>
      </c>
      <c r="JJ43">
        <v>0</v>
      </c>
      <c r="JK43">
        <v>-1.35103</v>
      </c>
      <c r="JL43">
        <v>-0.501108</v>
      </c>
      <c r="JM43">
        <v>20.834800000000001</v>
      </c>
    </row>
    <row r="44" spans="1:273" x14ac:dyDescent="0.3">
      <c r="A44" s="13"/>
      <c r="B44" s="62">
        <v>44855.460358796299</v>
      </c>
      <c r="C44" t="s">
        <v>88</v>
      </c>
      <c r="D44" t="s">
        <v>88</v>
      </c>
      <c r="E44" t="s">
        <v>213</v>
      </c>
      <c r="F44">
        <v>498589</v>
      </c>
      <c r="G44">
        <v>498589</v>
      </c>
      <c r="H44" t="s">
        <v>214</v>
      </c>
      <c r="I44">
        <v>0.16180555555555556</v>
      </c>
      <c r="J44" t="s">
        <v>215</v>
      </c>
      <c r="K44">
        <v>-36.200000000000003</v>
      </c>
      <c r="L44" t="s">
        <v>216</v>
      </c>
      <c r="M44" t="s">
        <v>216</v>
      </c>
      <c r="N44" t="s">
        <v>245</v>
      </c>
      <c r="O44">
        <v>101.754</v>
      </c>
      <c r="P44">
        <v>316148</v>
      </c>
      <c r="Q44">
        <v>235227</v>
      </c>
      <c r="R44">
        <v>7093.49</v>
      </c>
      <c r="S44">
        <v>259261</v>
      </c>
      <c r="T44">
        <v>0</v>
      </c>
      <c r="U44">
        <v>576137</v>
      </c>
      <c r="V44">
        <v>1393970</v>
      </c>
      <c r="W44">
        <v>2135580</v>
      </c>
      <c r="X44">
        <v>0</v>
      </c>
      <c r="Y44">
        <v>0</v>
      </c>
      <c r="Z44">
        <v>0</v>
      </c>
      <c r="AA44">
        <v>0</v>
      </c>
      <c r="AB44">
        <v>0</v>
      </c>
      <c r="AC44">
        <v>3529550</v>
      </c>
      <c r="AD44">
        <v>15371.3</v>
      </c>
      <c r="AE44">
        <v>0</v>
      </c>
      <c r="AF44">
        <v>0</v>
      </c>
      <c r="AG44">
        <v>0</v>
      </c>
      <c r="AH44">
        <v>0</v>
      </c>
      <c r="AI44">
        <v>5548.17</v>
      </c>
      <c r="AJ44">
        <v>0</v>
      </c>
      <c r="AK44">
        <v>20919.5</v>
      </c>
      <c r="AL44">
        <v>0</v>
      </c>
      <c r="AM44">
        <v>0</v>
      </c>
      <c r="AN44">
        <v>0</v>
      </c>
      <c r="AO44">
        <v>0</v>
      </c>
      <c r="AP44">
        <v>20919.5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8.55105</v>
      </c>
      <c r="BE44">
        <v>19.8185</v>
      </c>
      <c r="BF44">
        <v>12.995100000000001</v>
      </c>
      <c r="BG44">
        <v>0.57666099999999998</v>
      </c>
      <c r="BH44">
        <v>14.8385</v>
      </c>
      <c r="BI44">
        <v>2.8344999999999998</v>
      </c>
      <c r="BJ44">
        <v>31.038499999999999</v>
      </c>
      <c r="BK44">
        <v>90.652799999999999</v>
      </c>
      <c r="BL44">
        <v>110.64100000000001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201.29400000000001</v>
      </c>
      <c r="BS44">
        <v>189.91499999999999</v>
      </c>
      <c r="BT44">
        <v>11.379</v>
      </c>
      <c r="BU44">
        <v>0</v>
      </c>
      <c r="BV44">
        <v>11</v>
      </c>
      <c r="BW44" t="s">
        <v>246</v>
      </c>
      <c r="BX44">
        <v>0</v>
      </c>
      <c r="BY44">
        <v>33.75</v>
      </c>
      <c r="BZ44" t="s">
        <v>234</v>
      </c>
      <c r="CA44">
        <v>0</v>
      </c>
      <c r="CB44" t="s">
        <v>216</v>
      </c>
      <c r="CC44" t="s">
        <v>216</v>
      </c>
      <c r="CD44" t="s">
        <v>247</v>
      </c>
      <c r="CE44">
        <v>81.667400000000001</v>
      </c>
      <c r="CF44">
        <v>351909</v>
      </c>
      <c r="CG44">
        <v>299915</v>
      </c>
      <c r="CH44">
        <v>45270.7</v>
      </c>
      <c r="CI44">
        <v>115350</v>
      </c>
      <c r="CJ44">
        <v>127031</v>
      </c>
      <c r="CK44">
        <v>576139</v>
      </c>
      <c r="CL44">
        <v>616250</v>
      </c>
      <c r="CM44">
        <v>2135580</v>
      </c>
      <c r="CN44">
        <v>0</v>
      </c>
      <c r="CO44">
        <v>0</v>
      </c>
      <c r="CP44">
        <v>0</v>
      </c>
      <c r="CQ44">
        <v>-906138</v>
      </c>
      <c r="CR44">
        <v>6691.75</v>
      </c>
      <c r="CS44">
        <v>2751830</v>
      </c>
      <c r="CT44">
        <v>11788.4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11788.4</v>
      </c>
      <c r="DB44">
        <v>0</v>
      </c>
      <c r="DC44">
        <v>0</v>
      </c>
      <c r="DD44">
        <v>0</v>
      </c>
      <c r="DE44">
        <v>0</v>
      </c>
      <c r="DF44">
        <v>11788.4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6.5762099999999997</v>
      </c>
      <c r="DU44">
        <v>22.785599999999999</v>
      </c>
      <c r="DV44">
        <v>16.3447</v>
      </c>
      <c r="DW44">
        <v>2.98</v>
      </c>
      <c r="DX44">
        <v>6.7721900000000002</v>
      </c>
      <c r="DY44">
        <v>6.6369800000000003</v>
      </c>
      <c r="DZ44">
        <v>31.038599999999999</v>
      </c>
      <c r="EA44">
        <v>54.4495</v>
      </c>
      <c r="EB44">
        <v>110.64100000000001</v>
      </c>
      <c r="EC44">
        <v>0</v>
      </c>
      <c r="ED44">
        <v>0</v>
      </c>
      <c r="EE44">
        <v>0</v>
      </c>
      <c r="EF44">
        <v>-37.100200000000001</v>
      </c>
      <c r="EG44">
        <v>-1.5845400000000001</v>
      </c>
      <c r="EH44">
        <v>165.09100000000001</v>
      </c>
      <c r="EI44">
        <v>158.52000000000001</v>
      </c>
      <c r="EJ44">
        <v>6.5709299999999997</v>
      </c>
      <c r="EK44">
        <v>0</v>
      </c>
      <c r="EL44">
        <v>0.5</v>
      </c>
      <c r="EM44" t="s">
        <v>233</v>
      </c>
      <c r="EN44">
        <v>0</v>
      </c>
      <c r="EO44">
        <v>15.25</v>
      </c>
      <c r="EP44" t="s">
        <v>233</v>
      </c>
      <c r="EQ44">
        <v>0</v>
      </c>
      <c r="ER44">
        <v>4.3023900000000002E-13</v>
      </c>
      <c r="ES44">
        <v>75.500600000000006</v>
      </c>
      <c r="ET44">
        <v>31.575399999999998</v>
      </c>
      <c r="EU44">
        <v>1.8693299999999999</v>
      </c>
      <c r="EV44">
        <v>57.443899999999999</v>
      </c>
      <c r="EW44">
        <v>0</v>
      </c>
      <c r="EX44">
        <v>89.739900000000006</v>
      </c>
      <c r="EY44">
        <v>256.12900000000002</v>
      </c>
      <c r="EZ44">
        <v>274.91199999999998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531.04100000000005</v>
      </c>
      <c r="FG44">
        <v>1.0650400000000001E-9</v>
      </c>
      <c r="FH44">
        <v>82.941500000000005</v>
      </c>
      <c r="FI44">
        <v>34.214100000000002</v>
      </c>
      <c r="FJ44">
        <v>15.849600000000001</v>
      </c>
      <c r="FK44">
        <v>27.557400000000001</v>
      </c>
      <c r="FL44">
        <v>16.480899999999998</v>
      </c>
      <c r="FM44">
        <v>89.740099999999998</v>
      </c>
      <c r="FN44">
        <v>239.714</v>
      </c>
      <c r="FO44">
        <v>274.91199999999998</v>
      </c>
      <c r="FP44">
        <v>0</v>
      </c>
      <c r="FQ44">
        <v>0</v>
      </c>
      <c r="FR44">
        <v>0</v>
      </c>
      <c r="FS44">
        <v>-17.8765</v>
      </c>
      <c r="FT44">
        <v>-9.1933399999999992</v>
      </c>
      <c r="FU44">
        <v>514.62599999999998</v>
      </c>
      <c r="FV44" t="s">
        <v>220</v>
      </c>
      <c r="FW44" t="s">
        <v>221</v>
      </c>
      <c r="FX44" t="s">
        <v>222</v>
      </c>
      <c r="FY44" t="s">
        <v>223</v>
      </c>
      <c r="FZ44" t="s">
        <v>224</v>
      </c>
      <c r="GA44" t="s">
        <v>225</v>
      </c>
      <c r="GB44" t="s">
        <v>226</v>
      </c>
      <c r="GC44" t="s">
        <v>227</v>
      </c>
      <c r="GF44">
        <v>2.8615499999999999E-2</v>
      </c>
      <c r="GG44">
        <v>30.9528</v>
      </c>
      <c r="GH44">
        <v>32.246099999999998</v>
      </c>
      <c r="GI44">
        <v>0.52985000000000004</v>
      </c>
      <c r="GJ44">
        <v>36.4482</v>
      </c>
      <c r="GK44">
        <v>0</v>
      </c>
      <c r="GL44">
        <v>74.562899999999999</v>
      </c>
      <c r="GM44">
        <v>174.77</v>
      </c>
      <c r="GN44">
        <v>236.63300000000001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411.4</v>
      </c>
      <c r="GU44">
        <v>86.145099999999999</v>
      </c>
      <c r="GV44">
        <v>0</v>
      </c>
      <c r="GW44">
        <v>0</v>
      </c>
      <c r="GX44">
        <v>0</v>
      </c>
      <c r="GY44">
        <v>0</v>
      </c>
      <c r="GZ44">
        <v>31.093499999999999</v>
      </c>
      <c r="HA44">
        <v>0</v>
      </c>
      <c r="HB44">
        <v>117.24</v>
      </c>
      <c r="HC44">
        <v>0</v>
      </c>
      <c r="HD44">
        <v>0</v>
      </c>
      <c r="HE44">
        <v>0</v>
      </c>
      <c r="HF44">
        <v>0</v>
      </c>
      <c r="HG44">
        <v>117.24</v>
      </c>
      <c r="HH44">
        <v>2.3124599999999999E-2</v>
      </c>
      <c r="HI44">
        <v>31.017600000000002</v>
      </c>
      <c r="HJ44">
        <v>35.089599999999997</v>
      </c>
      <c r="HK44">
        <v>4.5185000000000004</v>
      </c>
      <c r="HL44">
        <v>14.3042</v>
      </c>
      <c r="HM44">
        <v>15.8462</v>
      </c>
      <c r="HN44">
        <v>74.563100000000006</v>
      </c>
      <c r="HO44">
        <v>114.79</v>
      </c>
      <c r="HP44">
        <v>236.63300000000001</v>
      </c>
      <c r="HQ44">
        <v>0</v>
      </c>
      <c r="HR44">
        <v>0</v>
      </c>
      <c r="HS44">
        <v>0</v>
      </c>
      <c r="HT44">
        <v>-45.896000000000001</v>
      </c>
      <c r="HU44">
        <v>-14.673400000000001</v>
      </c>
      <c r="HV44">
        <v>351.42</v>
      </c>
      <c r="HW44">
        <v>66.065600000000003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66.069999999999993</v>
      </c>
      <c r="IE44">
        <v>0</v>
      </c>
      <c r="IF44">
        <v>0</v>
      </c>
      <c r="IG44">
        <v>0</v>
      </c>
      <c r="IH44">
        <v>0</v>
      </c>
      <c r="II44">
        <v>66.069999999999993</v>
      </c>
      <c r="IJ44">
        <v>2.8317999999999999</v>
      </c>
      <c r="IK44">
        <v>1.0077799999999999</v>
      </c>
      <c r="IL44">
        <v>1.04989</v>
      </c>
      <c r="IM44">
        <v>1.7250700000000001E-2</v>
      </c>
      <c r="IN44">
        <v>1.1867099999999999</v>
      </c>
      <c r="IO44">
        <v>1.0217799999999999</v>
      </c>
      <c r="IP44">
        <v>2.4276900000000001</v>
      </c>
      <c r="IQ44">
        <v>9.5429099999999991</v>
      </c>
      <c r="IR44">
        <v>7.70451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17.247399999999999</v>
      </c>
      <c r="IY44">
        <v>2.17178</v>
      </c>
      <c r="IZ44">
        <v>1.0098800000000001</v>
      </c>
      <c r="JA44">
        <v>1.1424799999999999</v>
      </c>
      <c r="JB44">
        <v>0.147115</v>
      </c>
      <c r="JC44">
        <v>0.465727</v>
      </c>
      <c r="JD44">
        <v>0.51593299999999997</v>
      </c>
      <c r="JE44">
        <v>2.4276900000000001</v>
      </c>
      <c r="JF44">
        <v>5.9085400000000003</v>
      </c>
      <c r="JG44">
        <v>7.70451</v>
      </c>
      <c r="JH44">
        <v>0</v>
      </c>
      <c r="JI44">
        <v>0</v>
      </c>
      <c r="JJ44">
        <v>0</v>
      </c>
      <c r="JK44">
        <v>-1.49431</v>
      </c>
      <c r="JL44">
        <v>-0.47774699999999998</v>
      </c>
      <c r="JM44">
        <v>13.613099999999999</v>
      </c>
    </row>
    <row r="45" spans="1:273" x14ac:dyDescent="0.3">
      <c r="A45" s="13"/>
      <c r="B45" s="62">
        <v>44855.463194444441</v>
      </c>
      <c r="C45" t="s">
        <v>89</v>
      </c>
      <c r="D45" t="s">
        <v>89</v>
      </c>
      <c r="E45" t="s">
        <v>213</v>
      </c>
      <c r="F45">
        <v>498589</v>
      </c>
      <c r="G45">
        <v>498589</v>
      </c>
      <c r="H45" t="s">
        <v>214</v>
      </c>
      <c r="I45">
        <v>0.16319444444444445</v>
      </c>
      <c r="J45" t="s">
        <v>215</v>
      </c>
      <c r="K45">
        <v>-38.46</v>
      </c>
      <c r="L45" t="s">
        <v>216</v>
      </c>
      <c r="M45" t="s">
        <v>216</v>
      </c>
      <c r="N45" t="s">
        <v>245</v>
      </c>
      <c r="O45">
        <v>101.473</v>
      </c>
      <c r="P45">
        <v>344864</v>
      </c>
      <c r="Q45">
        <v>234942</v>
      </c>
      <c r="R45">
        <v>6765.86</v>
      </c>
      <c r="S45">
        <v>270628</v>
      </c>
      <c r="T45">
        <v>0</v>
      </c>
      <c r="U45">
        <v>576137</v>
      </c>
      <c r="V45">
        <v>1433440</v>
      </c>
      <c r="W45">
        <v>2135580</v>
      </c>
      <c r="X45">
        <v>0</v>
      </c>
      <c r="Y45">
        <v>0</v>
      </c>
      <c r="Z45">
        <v>0</v>
      </c>
      <c r="AA45">
        <v>0</v>
      </c>
      <c r="AB45">
        <v>0</v>
      </c>
      <c r="AC45">
        <v>3569020</v>
      </c>
      <c r="AD45">
        <v>15329.2</v>
      </c>
      <c r="AE45">
        <v>0</v>
      </c>
      <c r="AF45">
        <v>0</v>
      </c>
      <c r="AG45">
        <v>0</v>
      </c>
      <c r="AH45">
        <v>0</v>
      </c>
      <c r="AI45">
        <v>5548.17</v>
      </c>
      <c r="AJ45">
        <v>0</v>
      </c>
      <c r="AK45">
        <v>20877.400000000001</v>
      </c>
      <c r="AL45">
        <v>0</v>
      </c>
      <c r="AM45">
        <v>0</v>
      </c>
      <c r="AN45">
        <v>0</v>
      </c>
      <c r="AO45">
        <v>0</v>
      </c>
      <c r="AP45">
        <v>20877.400000000001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8.5273900000000005</v>
      </c>
      <c r="BE45">
        <v>21.5078</v>
      </c>
      <c r="BF45">
        <v>12.975300000000001</v>
      </c>
      <c r="BG45">
        <v>0.55389600000000005</v>
      </c>
      <c r="BH45">
        <v>15.479200000000001</v>
      </c>
      <c r="BI45">
        <v>2.8344999999999998</v>
      </c>
      <c r="BJ45">
        <v>31.038499999999999</v>
      </c>
      <c r="BK45">
        <v>92.916600000000003</v>
      </c>
      <c r="BL45">
        <v>110.64100000000001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203.55799999999999</v>
      </c>
      <c r="BS45">
        <v>192.203</v>
      </c>
      <c r="BT45">
        <v>11.355399999999999</v>
      </c>
      <c r="BU45">
        <v>0</v>
      </c>
      <c r="BV45">
        <v>11</v>
      </c>
      <c r="BW45" t="s">
        <v>246</v>
      </c>
      <c r="BX45">
        <v>0</v>
      </c>
      <c r="BY45">
        <v>32</v>
      </c>
      <c r="BZ45" t="s">
        <v>234</v>
      </c>
      <c r="CA45">
        <v>0</v>
      </c>
      <c r="CB45" t="s">
        <v>216</v>
      </c>
      <c r="CC45" t="s">
        <v>216</v>
      </c>
      <c r="CD45" t="s">
        <v>247</v>
      </c>
      <c r="CE45">
        <v>81.667400000000001</v>
      </c>
      <c r="CF45">
        <v>351909</v>
      </c>
      <c r="CG45">
        <v>299915</v>
      </c>
      <c r="CH45">
        <v>45270.7</v>
      </c>
      <c r="CI45">
        <v>115350</v>
      </c>
      <c r="CJ45">
        <v>127031</v>
      </c>
      <c r="CK45">
        <v>576139</v>
      </c>
      <c r="CL45">
        <v>616250</v>
      </c>
      <c r="CM45">
        <v>2135580</v>
      </c>
      <c r="CN45">
        <v>0</v>
      </c>
      <c r="CO45">
        <v>0</v>
      </c>
      <c r="CP45">
        <v>0</v>
      </c>
      <c r="CQ45">
        <v>-906138</v>
      </c>
      <c r="CR45">
        <v>6691.75</v>
      </c>
      <c r="CS45">
        <v>2751830</v>
      </c>
      <c r="CT45">
        <v>11788.4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11788.4</v>
      </c>
      <c r="DB45">
        <v>0</v>
      </c>
      <c r="DC45">
        <v>0</v>
      </c>
      <c r="DD45">
        <v>0</v>
      </c>
      <c r="DE45">
        <v>0</v>
      </c>
      <c r="DF45">
        <v>11788.4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6.5762099999999997</v>
      </c>
      <c r="DU45">
        <v>22.785599999999999</v>
      </c>
      <c r="DV45">
        <v>16.3447</v>
      </c>
      <c r="DW45">
        <v>2.98</v>
      </c>
      <c r="DX45">
        <v>6.7721900000000002</v>
      </c>
      <c r="DY45">
        <v>6.6369800000000003</v>
      </c>
      <c r="DZ45">
        <v>31.038599999999999</v>
      </c>
      <c r="EA45">
        <v>54.4495</v>
      </c>
      <c r="EB45">
        <v>110.64100000000001</v>
      </c>
      <c r="EC45">
        <v>0</v>
      </c>
      <c r="ED45">
        <v>0</v>
      </c>
      <c r="EE45">
        <v>0</v>
      </c>
      <c r="EF45">
        <v>-37.100200000000001</v>
      </c>
      <c r="EG45">
        <v>-1.5845400000000001</v>
      </c>
      <c r="EH45">
        <v>165.09100000000001</v>
      </c>
      <c r="EI45">
        <v>158.52000000000001</v>
      </c>
      <c r="EJ45">
        <v>6.5709299999999997</v>
      </c>
      <c r="EK45">
        <v>0</v>
      </c>
      <c r="EL45">
        <v>0.5</v>
      </c>
      <c r="EM45" t="s">
        <v>233</v>
      </c>
      <c r="EN45">
        <v>0</v>
      </c>
      <c r="EO45">
        <v>15.25</v>
      </c>
      <c r="EP45" t="s">
        <v>233</v>
      </c>
      <c r="EQ45">
        <v>0</v>
      </c>
      <c r="ER45">
        <v>4.3033199999999999E-13</v>
      </c>
      <c r="ES45">
        <v>84.424599999999998</v>
      </c>
      <c r="ET45">
        <v>31.560199999999998</v>
      </c>
      <c r="EU45">
        <v>1.78633</v>
      </c>
      <c r="EV45">
        <v>61.576999999999998</v>
      </c>
      <c r="EW45">
        <v>0</v>
      </c>
      <c r="EX45">
        <v>89.739900000000006</v>
      </c>
      <c r="EY45">
        <v>269.08800000000002</v>
      </c>
      <c r="EZ45">
        <v>274.91199999999998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544</v>
      </c>
      <c r="FG45">
        <v>1.0650400000000001E-9</v>
      </c>
      <c r="FH45">
        <v>82.941500000000005</v>
      </c>
      <c r="FI45">
        <v>34.214100000000002</v>
      </c>
      <c r="FJ45">
        <v>15.849600000000001</v>
      </c>
      <c r="FK45">
        <v>27.557400000000001</v>
      </c>
      <c r="FL45">
        <v>16.480899999999998</v>
      </c>
      <c r="FM45">
        <v>89.740099999999998</v>
      </c>
      <c r="FN45">
        <v>239.714</v>
      </c>
      <c r="FO45">
        <v>274.91199999999998</v>
      </c>
      <c r="FP45">
        <v>0</v>
      </c>
      <c r="FQ45">
        <v>0</v>
      </c>
      <c r="FR45">
        <v>0</v>
      </c>
      <c r="FS45">
        <v>-17.8765</v>
      </c>
      <c r="FT45">
        <v>-9.1933399999999992</v>
      </c>
      <c r="FU45">
        <v>514.62599999999998</v>
      </c>
      <c r="FV45" t="s">
        <v>220</v>
      </c>
      <c r="FW45" t="s">
        <v>221</v>
      </c>
      <c r="FX45" t="s">
        <v>222</v>
      </c>
      <c r="FY45" t="s">
        <v>223</v>
      </c>
      <c r="FZ45" t="s">
        <v>224</v>
      </c>
      <c r="GA45" t="s">
        <v>225</v>
      </c>
      <c r="GB45" t="s">
        <v>226</v>
      </c>
      <c r="GC45" t="s">
        <v>227</v>
      </c>
      <c r="GF45">
        <v>2.8534799999999999E-2</v>
      </c>
      <c r="GG45">
        <v>34.606499999999997</v>
      </c>
      <c r="GH45">
        <v>32.1751</v>
      </c>
      <c r="GI45">
        <v>0.50628499999999999</v>
      </c>
      <c r="GJ45">
        <v>38.021099999999997</v>
      </c>
      <c r="GK45">
        <v>0</v>
      </c>
      <c r="GL45">
        <v>74.562899999999999</v>
      </c>
      <c r="GM45">
        <v>179.91</v>
      </c>
      <c r="GN45">
        <v>236.63300000000001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416.54</v>
      </c>
      <c r="GU45">
        <v>85.909400000000005</v>
      </c>
      <c r="GV45">
        <v>0</v>
      </c>
      <c r="GW45">
        <v>0</v>
      </c>
      <c r="GX45">
        <v>0</v>
      </c>
      <c r="GY45">
        <v>0</v>
      </c>
      <c r="GZ45">
        <v>31.093499999999999</v>
      </c>
      <c r="HA45">
        <v>0</v>
      </c>
      <c r="HB45">
        <v>117</v>
      </c>
      <c r="HC45">
        <v>0</v>
      </c>
      <c r="HD45">
        <v>0</v>
      </c>
      <c r="HE45">
        <v>0</v>
      </c>
      <c r="HF45">
        <v>0</v>
      </c>
      <c r="HG45">
        <v>117</v>
      </c>
      <c r="HH45">
        <v>2.3124599999999999E-2</v>
      </c>
      <c r="HI45">
        <v>31.017600000000002</v>
      </c>
      <c r="HJ45">
        <v>35.089599999999997</v>
      </c>
      <c r="HK45">
        <v>4.5185000000000004</v>
      </c>
      <c r="HL45">
        <v>14.3042</v>
      </c>
      <c r="HM45">
        <v>15.8462</v>
      </c>
      <c r="HN45">
        <v>74.563100000000006</v>
      </c>
      <c r="HO45">
        <v>114.79</v>
      </c>
      <c r="HP45">
        <v>236.63300000000001</v>
      </c>
      <c r="HQ45">
        <v>0</v>
      </c>
      <c r="HR45">
        <v>0</v>
      </c>
      <c r="HS45">
        <v>0</v>
      </c>
      <c r="HT45">
        <v>-45.896000000000001</v>
      </c>
      <c r="HU45">
        <v>-14.673400000000001</v>
      </c>
      <c r="HV45">
        <v>351.42</v>
      </c>
      <c r="HW45">
        <v>66.065600000000003</v>
      </c>
      <c r="HX45">
        <v>0</v>
      </c>
      <c r="HY45">
        <v>0</v>
      </c>
      <c r="HZ45">
        <v>0</v>
      </c>
      <c r="IA45">
        <v>0</v>
      </c>
      <c r="IB45">
        <v>0</v>
      </c>
      <c r="IC45">
        <v>0</v>
      </c>
      <c r="ID45">
        <v>66.069999999999993</v>
      </c>
      <c r="IE45">
        <v>0</v>
      </c>
      <c r="IF45">
        <v>0</v>
      </c>
      <c r="IG45">
        <v>0</v>
      </c>
      <c r="IH45">
        <v>0</v>
      </c>
      <c r="II45">
        <v>66.069999999999993</v>
      </c>
      <c r="IJ45">
        <v>2.8240500000000002</v>
      </c>
      <c r="IK45">
        <v>1.1267400000000001</v>
      </c>
      <c r="IL45">
        <v>1.04758</v>
      </c>
      <c r="IM45">
        <v>1.6483500000000002E-2</v>
      </c>
      <c r="IN45">
        <v>1.2379199999999999</v>
      </c>
      <c r="IO45">
        <v>1.0217799999999999</v>
      </c>
      <c r="IP45">
        <v>2.4276900000000001</v>
      </c>
      <c r="IQ45">
        <v>9.7022499999999994</v>
      </c>
      <c r="IR45">
        <v>7.70451</v>
      </c>
      <c r="IS45">
        <v>0</v>
      </c>
      <c r="IT45">
        <v>0</v>
      </c>
      <c r="IU45">
        <v>0</v>
      </c>
      <c r="IV45">
        <v>0</v>
      </c>
      <c r="IW45">
        <v>0</v>
      </c>
      <c r="IX45">
        <v>17.4068</v>
      </c>
      <c r="IY45">
        <v>2.17178</v>
      </c>
      <c r="IZ45">
        <v>1.0098800000000001</v>
      </c>
      <c r="JA45">
        <v>1.1424799999999999</v>
      </c>
      <c r="JB45">
        <v>0.147115</v>
      </c>
      <c r="JC45">
        <v>0.465727</v>
      </c>
      <c r="JD45">
        <v>0.51593299999999997</v>
      </c>
      <c r="JE45">
        <v>2.4276900000000001</v>
      </c>
      <c r="JF45">
        <v>5.9085400000000003</v>
      </c>
      <c r="JG45">
        <v>7.70451</v>
      </c>
      <c r="JH45">
        <v>0</v>
      </c>
      <c r="JI45">
        <v>0</v>
      </c>
      <c r="JJ45">
        <v>0</v>
      </c>
      <c r="JK45">
        <v>-1.49431</v>
      </c>
      <c r="JL45">
        <v>-0.47774699999999998</v>
      </c>
      <c r="JM45">
        <v>13.613099999999999</v>
      </c>
    </row>
    <row r="46" spans="1:273" x14ac:dyDescent="0.3">
      <c r="A46" s="13"/>
      <c r="B46" s="62">
        <v>44855.467106481483</v>
      </c>
      <c r="C46" t="s">
        <v>113</v>
      </c>
      <c r="D46" t="s">
        <v>113</v>
      </c>
      <c r="E46" t="s">
        <v>228</v>
      </c>
      <c r="F46">
        <v>498589</v>
      </c>
      <c r="G46">
        <v>498589</v>
      </c>
      <c r="H46" t="s">
        <v>214</v>
      </c>
      <c r="I46">
        <v>0.22847222222222222</v>
      </c>
      <c r="J46" t="s">
        <v>215</v>
      </c>
      <c r="K46">
        <v>-68.22</v>
      </c>
      <c r="L46" t="s">
        <v>216</v>
      </c>
      <c r="M46" t="s">
        <v>216</v>
      </c>
      <c r="N46" t="s">
        <v>263</v>
      </c>
      <c r="O46">
        <v>358.298</v>
      </c>
      <c r="P46">
        <v>510391</v>
      </c>
      <c r="Q46">
        <v>691698</v>
      </c>
      <c r="R46">
        <v>2311.6</v>
      </c>
      <c r="S46">
        <v>250709</v>
      </c>
      <c r="T46">
        <v>0</v>
      </c>
      <c r="U46">
        <v>600383</v>
      </c>
      <c r="V46">
        <v>2055850</v>
      </c>
      <c r="W46">
        <v>5008450</v>
      </c>
      <c r="X46">
        <v>0</v>
      </c>
      <c r="Y46">
        <v>0</v>
      </c>
      <c r="Z46">
        <v>0</v>
      </c>
      <c r="AA46">
        <v>0</v>
      </c>
      <c r="AB46">
        <v>0</v>
      </c>
      <c r="AC46">
        <v>7064300</v>
      </c>
      <c r="AD46">
        <v>54093.2</v>
      </c>
      <c r="AE46">
        <v>0</v>
      </c>
      <c r="AF46">
        <v>0</v>
      </c>
      <c r="AG46">
        <v>0</v>
      </c>
      <c r="AH46">
        <v>0</v>
      </c>
      <c r="AI46">
        <v>6272.11</v>
      </c>
      <c r="AJ46">
        <v>0</v>
      </c>
      <c r="AK46">
        <v>60365.3</v>
      </c>
      <c r="AL46">
        <v>0</v>
      </c>
      <c r="AM46">
        <v>0</v>
      </c>
      <c r="AN46">
        <v>0</v>
      </c>
      <c r="AO46">
        <v>0</v>
      </c>
      <c r="AP46">
        <v>60365.3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29.755299999999998</v>
      </c>
      <c r="BE46">
        <v>28.5961</v>
      </c>
      <c r="BF46">
        <v>37.509900000000002</v>
      </c>
      <c r="BG46">
        <v>0.10373</v>
      </c>
      <c r="BH46">
        <v>14.0685</v>
      </c>
      <c r="BI46">
        <v>3.2103600000000001</v>
      </c>
      <c r="BJ46">
        <v>30.006599999999999</v>
      </c>
      <c r="BK46">
        <v>143.25</v>
      </c>
      <c r="BL46">
        <v>264.18299999999999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407.43400000000003</v>
      </c>
      <c r="BS46">
        <v>374.49400000000003</v>
      </c>
      <c r="BT46">
        <v>32.939599999999999</v>
      </c>
      <c r="BU46">
        <v>0</v>
      </c>
      <c r="BV46">
        <v>1599</v>
      </c>
      <c r="BW46" t="s">
        <v>249</v>
      </c>
      <c r="BX46">
        <v>1</v>
      </c>
      <c r="BY46">
        <v>440.5</v>
      </c>
      <c r="BZ46" t="s">
        <v>250</v>
      </c>
      <c r="CA46">
        <v>12</v>
      </c>
      <c r="CB46" t="s">
        <v>216</v>
      </c>
      <c r="CC46" t="s">
        <v>216</v>
      </c>
      <c r="CD46" t="s">
        <v>260</v>
      </c>
      <c r="CE46">
        <v>322.77800000000002</v>
      </c>
      <c r="CF46">
        <v>265856</v>
      </c>
      <c r="CG46">
        <v>564764</v>
      </c>
      <c r="CH46">
        <v>9558.02</v>
      </c>
      <c r="CI46">
        <v>59863.3</v>
      </c>
      <c r="CJ46">
        <v>143393</v>
      </c>
      <c r="CK46">
        <v>600385</v>
      </c>
      <c r="CL46">
        <v>771771</v>
      </c>
      <c r="CM46">
        <v>5008450</v>
      </c>
      <c r="CN46">
        <v>0</v>
      </c>
      <c r="CO46">
        <v>0</v>
      </c>
      <c r="CP46">
        <v>0</v>
      </c>
      <c r="CQ46">
        <v>-873298</v>
      </c>
      <c r="CR46">
        <v>926.81299999999999</v>
      </c>
      <c r="CS46">
        <v>5780220</v>
      </c>
      <c r="CT46">
        <v>47087.6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47087.6</v>
      </c>
      <c r="DB46">
        <v>0</v>
      </c>
      <c r="DC46">
        <v>0</v>
      </c>
      <c r="DD46">
        <v>0</v>
      </c>
      <c r="DE46">
        <v>0</v>
      </c>
      <c r="DF46">
        <v>47087.6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25.905999999999999</v>
      </c>
      <c r="DU46">
        <v>13.713900000000001</v>
      </c>
      <c r="DV46">
        <v>29.585599999999999</v>
      </c>
      <c r="DW46">
        <v>0.452683</v>
      </c>
      <c r="DX46">
        <v>3.1627800000000001</v>
      </c>
      <c r="DY46">
        <v>7.04514</v>
      </c>
      <c r="DZ46">
        <v>30.006699999999999</v>
      </c>
      <c r="EA46">
        <v>75.030799999999999</v>
      </c>
      <c r="EB46">
        <v>264.18299999999999</v>
      </c>
      <c r="EC46">
        <v>0</v>
      </c>
      <c r="ED46">
        <v>0</v>
      </c>
      <c r="EE46">
        <v>0</v>
      </c>
      <c r="EF46">
        <v>-33.579099999999997</v>
      </c>
      <c r="EG46">
        <v>-1.26294</v>
      </c>
      <c r="EH46">
        <v>339.214</v>
      </c>
      <c r="EI46">
        <v>313.33199999999999</v>
      </c>
      <c r="EJ46">
        <v>25.882000000000001</v>
      </c>
      <c r="EK46">
        <v>0</v>
      </c>
      <c r="EL46">
        <v>8.5</v>
      </c>
      <c r="EM46" t="s">
        <v>246</v>
      </c>
      <c r="EN46">
        <v>0</v>
      </c>
      <c r="EO46">
        <v>49.5</v>
      </c>
      <c r="EP46" t="s">
        <v>254</v>
      </c>
      <c r="EQ46">
        <v>0</v>
      </c>
      <c r="ER46">
        <v>2.9766500000000002E-4</v>
      </c>
      <c r="ES46">
        <v>97.561499999999995</v>
      </c>
      <c r="ET46">
        <v>85.549700000000001</v>
      </c>
      <c r="EU46">
        <v>0.48455100000000001</v>
      </c>
      <c r="EV46">
        <v>55.147599999999997</v>
      </c>
      <c r="EW46">
        <v>0</v>
      </c>
      <c r="EX46">
        <v>90.6571</v>
      </c>
      <c r="EY46">
        <v>329.40100000000001</v>
      </c>
      <c r="EZ46">
        <v>588.12400000000002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917.52499999999998</v>
      </c>
      <c r="FG46">
        <v>1.7336399999999999E-4</v>
      </c>
      <c r="FH46">
        <v>86.2654</v>
      </c>
      <c r="FI46">
        <v>75.163899999999998</v>
      </c>
      <c r="FJ46">
        <v>3.0061900000000001</v>
      </c>
      <c r="FK46">
        <v>16.278700000000001</v>
      </c>
      <c r="FL46">
        <v>18.128599999999999</v>
      </c>
      <c r="FM46">
        <v>90.657399999999996</v>
      </c>
      <c r="FN46">
        <v>269.798</v>
      </c>
      <c r="FO46">
        <v>588.12400000000002</v>
      </c>
      <c r="FP46">
        <v>0</v>
      </c>
      <c r="FQ46">
        <v>0</v>
      </c>
      <c r="FR46">
        <v>0</v>
      </c>
      <c r="FS46">
        <v>-19.7028</v>
      </c>
      <c r="FT46">
        <v>0</v>
      </c>
      <c r="FU46">
        <v>857.92200000000003</v>
      </c>
      <c r="FV46" t="s">
        <v>220</v>
      </c>
      <c r="FW46" t="s">
        <v>221</v>
      </c>
      <c r="FX46" t="s">
        <v>222</v>
      </c>
      <c r="FY46" t="s">
        <v>223</v>
      </c>
      <c r="FZ46" t="s">
        <v>224</v>
      </c>
      <c r="GA46" t="s">
        <v>225</v>
      </c>
      <c r="GB46" t="s">
        <v>226</v>
      </c>
      <c r="GC46" t="s">
        <v>227</v>
      </c>
      <c r="GF46">
        <v>8.5059800000000005E-2</v>
      </c>
      <c r="GG46">
        <v>84.764200000000002</v>
      </c>
      <c r="GH46">
        <v>120.911</v>
      </c>
      <c r="GI46">
        <v>0.20733199999999999</v>
      </c>
      <c r="GJ46">
        <v>40.879899999999999</v>
      </c>
      <c r="GK46">
        <v>0</v>
      </c>
      <c r="GL46">
        <v>77.575900000000004</v>
      </c>
      <c r="GM46">
        <v>324.43</v>
      </c>
      <c r="GN46">
        <v>797.32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1121.75</v>
      </c>
      <c r="GU46">
        <v>303.15300000000002</v>
      </c>
      <c r="GV46">
        <v>0</v>
      </c>
      <c r="GW46">
        <v>0</v>
      </c>
      <c r="GX46">
        <v>0</v>
      </c>
      <c r="GY46">
        <v>0</v>
      </c>
      <c r="GZ46">
        <v>35.150700000000001</v>
      </c>
      <c r="HA46">
        <v>0</v>
      </c>
      <c r="HB46">
        <v>338.3</v>
      </c>
      <c r="HC46">
        <v>0</v>
      </c>
      <c r="HD46">
        <v>0</v>
      </c>
      <c r="HE46">
        <v>0</v>
      </c>
      <c r="HF46">
        <v>0</v>
      </c>
      <c r="HG46">
        <v>338.3</v>
      </c>
      <c r="HH46">
        <v>7.8087299999999998E-2</v>
      </c>
      <c r="HI46">
        <v>36.342599999999997</v>
      </c>
      <c r="HJ46">
        <v>87.749300000000005</v>
      </c>
      <c r="HK46">
        <v>1.0183800000000001</v>
      </c>
      <c r="HL46">
        <v>8.9936799999999995</v>
      </c>
      <c r="HM46">
        <v>17.892299999999999</v>
      </c>
      <c r="HN46">
        <v>77.576099999999997</v>
      </c>
      <c r="HO46">
        <v>186.22</v>
      </c>
      <c r="HP46">
        <v>797.32</v>
      </c>
      <c r="HQ46">
        <v>0</v>
      </c>
      <c r="HR46">
        <v>0</v>
      </c>
      <c r="HS46">
        <v>0</v>
      </c>
      <c r="HT46">
        <v>-41.495600000000003</v>
      </c>
      <c r="HU46">
        <v>-1.9332499999999999</v>
      </c>
      <c r="HV46">
        <v>983.54</v>
      </c>
      <c r="HW46">
        <v>263.892</v>
      </c>
      <c r="HX46">
        <v>0</v>
      </c>
      <c r="HY46">
        <v>0</v>
      </c>
      <c r="HZ46">
        <v>0</v>
      </c>
      <c r="IA46">
        <v>0</v>
      </c>
      <c r="IB46">
        <v>0</v>
      </c>
      <c r="IC46">
        <v>0</v>
      </c>
      <c r="ID46">
        <v>263.89</v>
      </c>
      <c r="IE46">
        <v>0</v>
      </c>
      <c r="IF46">
        <v>0</v>
      </c>
      <c r="IG46">
        <v>0</v>
      </c>
      <c r="IH46">
        <v>0</v>
      </c>
      <c r="II46">
        <v>263.89</v>
      </c>
      <c r="IJ46">
        <v>9.9649000000000001</v>
      </c>
      <c r="IK46">
        <v>2.7598099999999999</v>
      </c>
      <c r="IL46">
        <v>3.9367299999999998</v>
      </c>
      <c r="IM46">
        <v>6.7501899999999997E-3</v>
      </c>
      <c r="IN46">
        <v>1.331</v>
      </c>
      <c r="IO46">
        <v>1.1551100000000001</v>
      </c>
      <c r="IP46">
        <v>2.5257900000000002</v>
      </c>
      <c r="IQ46">
        <v>21.680099999999999</v>
      </c>
      <c r="IR46">
        <v>25.959800000000001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47.639899999999997</v>
      </c>
      <c r="IY46">
        <v>8.6744800000000009</v>
      </c>
      <c r="IZ46">
        <v>1.1832499999999999</v>
      </c>
      <c r="JA46">
        <v>2.8570099999999998</v>
      </c>
      <c r="JB46">
        <v>3.31563E-2</v>
      </c>
      <c r="JC46">
        <v>0.29282200000000003</v>
      </c>
      <c r="JD46">
        <v>0.58255199999999996</v>
      </c>
      <c r="JE46">
        <v>2.5257900000000002</v>
      </c>
      <c r="JF46">
        <v>14.735099999999999</v>
      </c>
      <c r="JG46">
        <v>25.959800000000001</v>
      </c>
      <c r="JH46">
        <v>0</v>
      </c>
      <c r="JI46">
        <v>0</v>
      </c>
      <c r="JJ46">
        <v>0</v>
      </c>
      <c r="JK46">
        <v>-1.35103</v>
      </c>
      <c r="JL46">
        <v>-6.2944E-2</v>
      </c>
      <c r="JM46">
        <v>40.694899999999997</v>
      </c>
    </row>
    <row r="47" spans="1:273" x14ac:dyDescent="0.3">
      <c r="A47" s="13"/>
      <c r="B47" s="62">
        <v>44855.469942129632</v>
      </c>
      <c r="C47" t="s">
        <v>115</v>
      </c>
      <c r="D47" t="s">
        <v>115</v>
      </c>
      <c r="E47" t="s">
        <v>213</v>
      </c>
      <c r="F47">
        <v>498589</v>
      </c>
      <c r="G47">
        <v>498589</v>
      </c>
      <c r="H47" t="s">
        <v>214</v>
      </c>
      <c r="I47">
        <v>0.16319444444444445</v>
      </c>
      <c r="J47" t="s">
        <v>215</v>
      </c>
      <c r="K47">
        <v>-51.93</v>
      </c>
      <c r="L47" t="s">
        <v>216</v>
      </c>
      <c r="M47" t="s">
        <v>216</v>
      </c>
      <c r="N47" t="s">
        <v>264</v>
      </c>
      <c r="O47">
        <v>91.684799999999996</v>
      </c>
      <c r="P47">
        <v>631065</v>
      </c>
      <c r="Q47">
        <v>552504</v>
      </c>
      <c r="R47">
        <v>6415.59</v>
      </c>
      <c r="S47">
        <v>301373</v>
      </c>
      <c r="T47">
        <v>0</v>
      </c>
      <c r="U47">
        <v>597721</v>
      </c>
      <c r="V47">
        <v>2089170</v>
      </c>
      <c r="W47">
        <v>5008450</v>
      </c>
      <c r="X47">
        <v>0</v>
      </c>
      <c r="Y47">
        <v>0</v>
      </c>
      <c r="Z47">
        <v>0</v>
      </c>
      <c r="AA47">
        <v>0</v>
      </c>
      <c r="AB47">
        <v>0</v>
      </c>
      <c r="AC47">
        <v>7097620</v>
      </c>
      <c r="AD47">
        <v>13848.5</v>
      </c>
      <c r="AE47">
        <v>0</v>
      </c>
      <c r="AF47">
        <v>0</v>
      </c>
      <c r="AG47">
        <v>0</v>
      </c>
      <c r="AH47">
        <v>0</v>
      </c>
      <c r="AI47">
        <v>5368.84</v>
      </c>
      <c r="AJ47">
        <v>0</v>
      </c>
      <c r="AK47">
        <v>19217.400000000001</v>
      </c>
      <c r="AL47">
        <v>0</v>
      </c>
      <c r="AM47">
        <v>0</v>
      </c>
      <c r="AN47">
        <v>0</v>
      </c>
      <c r="AO47">
        <v>0</v>
      </c>
      <c r="AP47">
        <v>19217.400000000001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7.7060599999999999</v>
      </c>
      <c r="BE47">
        <v>39.367100000000001</v>
      </c>
      <c r="BF47">
        <v>30.2637</v>
      </c>
      <c r="BG47">
        <v>0.52732000000000001</v>
      </c>
      <c r="BH47">
        <v>17.1325</v>
      </c>
      <c r="BI47">
        <v>2.7428499999999998</v>
      </c>
      <c r="BJ47">
        <v>32.176499999999997</v>
      </c>
      <c r="BK47">
        <v>129.916</v>
      </c>
      <c r="BL47">
        <v>270.37900000000002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400.29500000000002</v>
      </c>
      <c r="BS47">
        <v>389.85199999999998</v>
      </c>
      <c r="BT47">
        <v>10.443</v>
      </c>
      <c r="BU47">
        <v>0</v>
      </c>
      <c r="BV47">
        <v>61.5</v>
      </c>
      <c r="BW47" t="s">
        <v>246</v>
      </c>
      <c r="BX47">
        <v>0</v>
      </c>
      <c r="BY47">
        <v>31.75</v>
      </c>
      <c r="BZ47" t="s">
        <v>250</v>
      </c>
      <c r="CA47">
        <v>0</v>
      </c>
      <c r="CB47" t="s">
        <v>216</v>
      </c>
      <c r="CC47" t="s">
        <v>216</v>
      </c>
      <c r="CD47" t="s">
        <v>251</v>
      </c>
      <c r="CE47">
        <v>71.755799999999994</v>
      </c>
      <c r="CF47">
        <v>554557</v>
      </c>
      <c r="CG47">
        <v>480979</v>
      </c>
      <c r="CH47">
        <v>43805.1</v>
      </c>
      <c r="CI47">
        <v>110830</v>
      </c>
      <c r="CJ47">
        <v>122894</v>
      </c>
      <c r="CK47">
        <v>597724</v>
      </c>
      <c r="CL47">
        <v>1005460</v>
      </c>
      <c r="CM47">
        <v>5008450</v>
      </c>
      <c r="CN47">
        <v>0</v>
      </c>
      <c r="CO47">
        <v>0</v>
      </c>
      <c r="CP47">
        <v>0</v>
      </c>
      <c r="CQ47">
        <v>-906138</v>
      </c>
      <c r="CR47">
        <v>733.02700000000004</v>
      </c>
      <c r="CS47">
        <v>6013900</v>
      </c>
      <c r="CT47">
        <v>10352.799999999999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10352.799999999999</v>
      </c>
      <c r="DB47">
        <v>0</v>
      </c>
      <c r="DC47">
        <v>0</v>
      </c>
      <c r="DD47">
        <v>0</v>
      </c>
      <c r="DE47">
        <v>0</v>
      </c>
      <c r="DF47">
        <v>10352.799999999999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5.7854999999999999</v>
      </c>
      <c r="DU47">
        <v>35.287300000000002</v>
      </c>
      <c r="DV47">
        <v>26.1799</v>
      </c>
      <c r="DW47">
        <v>2.8759399999999999</v>
      </c>
      <c r="DX47">
        <v>6.48874</v>
      </c>
      <c r="DY47">
        <v>6.4251300000000002</v>
      </c>
      <c r="DZ47">
        <v>32.176600000000001</v>
      </c>
      <c r="EA47">
        <v>77.972700000000003</v>
      </c>
      <c r="EB47">
        <v>270.37900000000002</v>
      </c>
      <c r="EC47">
        <v>0</v>
      </c>
      <c r="ED47">
        <v>0</v>
      </c>
      <c r="EE47">
        <v>0</v>
      </c>
      <c r="EF47">
        <v>-37.100200000000001</v>
      </c>
      <c r="EG47">
        <v>-0.14618999999999999</v>
      </c>
      <c r="EH47">
        <v>348.35199999999998</v>
      </c>
      <c r="EI47">
        <v>342.57100000000003</v>
      </c>
      <c r="EJ47">
        <v>5.7808400000000004</v>
      </c>
      <c r="EK47">
        <v>0</v>
      </c>
      <c r="EL47">
        <v>1</v>
      </c>
      <c r="EM47" t="s">
        <v>246</v>
      </c>
      <c r="EN47">
        <v>0</v>
      </c>
      <c r="EO47">
        <v>16</v>
      </c>
      <c r="EP47" t="s">
        <v>233</v>
      </c>
      <c r="EQ47">
        <v>0</v>
      </c>
      <c r="ER47">
        <v>4.48237E-13</v>
      </c>
      <c r="ES47">
        <v>154.53899999999999</v>
      </c>
      <c r="ET47">
        <v>72.709999999999994</v>
      </c>
      <c r="EU47">
        <v>1.61707</v>
      </c>
      <c r="EV47">
        <v>66.252099999999999</v>
      </c>
      <c r="EW47">
        <v>0</v>
      </c>
      <c r="EX47">
        <v>92.052499999999995</v>
      </c>
      <c r="EY47">
        <v>387.17099999999999</v>
      </c>
      <c r="EZ47">
        <v>588.12400000000002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975.29499999999996</v>
      </c>
      <c r="FG47">
        <v>1.0726399999999999E-9</v>
      </c>
      <c r="FH47">
        <v>132.02199999999999</v>
      </c>
      <c r="FI47">
        <v>62.750300000000003</v>
      </c>
      <c r="FJ47">
        <v>15.243399999999999</v>
      </c>
      <c r="FK47">
        <v>26.3001</v>
      </c>
      <c r="FL47">
        <v>15.9764</v>
      </c>
      <c r="FM47">
        <v>92.052700000000002</v>
      </c>
      <c r="FN47">
        <v>326.46800000000002</v>
      </c>
      <c r="FO47">
        <v>588.12400000000002</v>
      </c>
      <c r="FP47">
        <v>0</v>
      </c>
      <c r="FQ47">
        <v>0</v>
      </c>
      <c r="FR47">
        <v>0</v>
      </c>
      <c r="FS47">
        <v>-17.8765</v>
      </c>
      <c r="FT47">
        <v>0</v>
      </c>
      <c r="FU47">
        <v>914.59299999999996</v>
      </c>
      <c r="FV47" t="s">
        <v>220</v>
      </c>
      <c r="FW47" t="s">
        <v>221</v>
      </c>
      <c r="FX47" t="s">
        <v>222</v>
      </c>
      <c r="FY47" t="s">
        <v>223</v>
      </c>
      <c r="FZ47" t="s">
        <v>224</v>
      </c>
      <c r="GA47" t="s">
        <v>225</v>
      </c>
      <c r="GB47" t="s">
        <v>226</v>
      </c>
      <c r="GC47" t="s">
        <v>227</v>
      </c>
      <c r="GF47">
        <v>2.5803E-2</v>
      </c>
      <c r="GG47">
        <v>71.015000000000001</v>
      </c>
      <c r="GH47">
        <v>92.818299999999994</v>
      </c>
      <c r="GI47">
        <v>0.46382600000000002</v>
      </c>
      <c r="GJ47">
        <v>41.599600000000002</v>
      </c>
      <c r="GK47">
        <v>0</v>
      </c>
      <c r="GL47">
        <v>77.1995</v>
      </c>
      <c r="GM47">
        <v>283.13</v>
      </c>
      <c r="GN47">
        <v>797.32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1080.45</v>
      </c>
      <c r="GU47">
        <v>77.611099999999993</v>
      </c>
      <c r="GV47">
        <v>0</v>
      </c>
      <c r="GW47">
        <v>0</v>
      </c>
      <c r="GX47">
        <v>0</v>
      </c>
      <c r="GY47">
        <v>0</v>
      </c>
      <c r="GZ47">
        <v>30.0885</v>
      </c>
      <c r="HA47">
        <v>0</v>
      </c>
      <c r="HB47">
        <v>107.7</v>
      </c>
      <c r="HC47">
        <v>0</v>
      </c>
      <c r="HD47">
        <v>0</v>
      </c>
      <c r="HE47">
        <v>0</v>
      </c>
      <c r="HF47">
        <v>0</v>
      </c>
      <c r="HG47">
        <v>107.7</v>
      </c>
      <c r="HH47">
        <v>2.0400499999999998E-2</v>
      </c>
      <c r="HI47">
        <v>54.674999999999997</v>
      </c>
      <c r="HJ47">
        <v>69.848399999999998</v>
      </c>
      <c r="HK47">
        <v>4.36782</v>
      </c>
      <c r="HL47">
        <v>13.691700000000001</v>
      </c>
      <c r="HM47">
        <v>15.3139</v>
      </c>
      <c r="HN47">
        <v>77.199600000000004</v>
      </c>
      <c r="HO47">
        <v>187.63</v>
      </c>
      <c r="HP47">
        <v>797.32</v>
      </c>
      <c r="HQ47">
        <v>0</v>
      </c>
      <c r="HR47">
        <v>0</v>
      </c>
      <c r="HS47">
        <v>0</v>
      </c>
      <c r="HT47">
        <v>-45.896000000000001</v>
      </c>
      <c r="HU47">
        <v>-1.5915900000000001</v>
      </c>
      <c r="HV47">
        <v>984.95</v>
      </c>
      <c r="HW47">
        <v>58.02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58.02</v>
      </c>
      <c r="IE47">
        <v>0</v>
      </c>
      <c r="IF47">
        <v>0</v>
      </c>
      <c r="IG47">
        <v>0</v>
      </c>
      <c r="IH47">
        <v>0</v>
      </c>
      <c r="II47">
        <v>58.02</v>
      </c>
      <c r="IJ47">
        <v>2.5512700000000001</v>
      </c>
      <c r="IK47">
        <v>2.3121399999999999</v>
      </c>
      <c r="IL47">
        <v>3.0220500000000001</v>
      </c>
      <c r="IM47">
        <v>1.5101099999999999E-2</v>
      </c>
      <c r="IN47">
        <v>1.35443</v>
      </c>
      <c r="IO47">
        <v>0.98875800000000003</v>
      </c>
      <c r="IP47">
        <v>2.5135299999999998</v>
      </c>
      <c r="IQ47">
        <v>12.757300000000001</v>
      </c>
      <c r="IR47">
        <v>25.959800000000001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38.717100000000002</v>
      </c>
      <c r="IY47">
        <v>1.9073</v>
      </c>
      <c r="IZ47">
        <v>1.78013</v>
      </c>
      <c r="JA47">
        <v>2.2741799999999999</v>
      </c>
      <c r="JB47">
        <v>0.142209</v>
      </c>
      <c r="JC47">
        <v>0.44578299999999998</v>
      </c>
      <c r="JD47">
        <v>0.49860399999999999</v>
      </c>
      <c r="JE47">
        <v>2.5135299999999998</v>
      </c>
      <c r="JF47">
        <v>8.0156100000000006</v>
      </c>
      <c r="JG47">
        <v>25.959800000000001</v>
      </c>
      <c r="JH47">
        <v>0</v>
      </c>
      <c r="JI47">
        <v>0</v>
      </c>
      <c r="JJ47">
        <v>0</v>
      </c>
      <c r="JK47">
        <v>-1.49431</v>
      </c>
      <c r="JL47">
        <v>-5.1819799999999999E-2</v>
      </c>
      <c r="JM47">
        <v>33.9754</v>
      </c>
    </row>
    <row r="48" spans="1:273" x14ac:dyDescent="0.3">
      <c r="B48" s="62">
        <v>44855.470543981479</v>
      </c>
      <c r="C48" t="s">
        <v>64</v>
      </c>
      <c r="D48" t="s">
        <v>64</v>
      </c>
      <c r="E48" t="s">
        <v>213</v>
      </c>
      <c r="F48">
        <v>24563.1</v>
      </c>
      <c r="G48">
        <v>24692.3</v>
      </c>
      <c r="H48" t="s">
        <v>214</v>
      </c>
      <c r="I48">
        <v>2.9861111111111113E-2</v>
      </c>
      <c r="J48" t="s">
        <v>215</v>
      </c>
      <c r="K48">
        <v>-115.6</v>
      </c>
      <c r="L48" t="s">
        <v>216</v>
      </c>
      <c r="M48" t="s">
        <v>216</v>
      </c>
      <c r="N48" t="s">
        <v>265</v>
      </c>
      <c r="O48">
        <v>0</v>
      </c>
      <c r="P48">
        <v>27238.3</v>
      </c>
      <c r="Q48">
        <v>70571.5</v>
      </c>
      <c r="R48">
        <v>0</v>
      </c>
      <c r="S48">
        <v>0</v>
      </c>
      <c r="T48">
        <v>0</v>
      </c>
      <c r="U48">
        <v>48815.3</v>
      </c>
      <c r="V48">
        <v>146625</v>
      </c>
      <c r="W48">
        <v>77659.399999999994</v>
      </c>
      <c r="X48">
        <v>0</v>
      </c>
      <c r="Y48">
        <v>125.024</v>
      </c>
      <c r="Z48">
        <v>0</v>
      </c>
      <c r="AA48">
        <v>0</v>
      </c>
      <c r="AB48">
        <v>0</v>
      </c>
      <c r="AC48">
        <v>224410</v>
      </c>
      <c r="AD48">
        <v>296.23099999999999</v>
      </c>
      <c r="AE48">
        <v>0</v>
      </c>
      <c r="AF48">
        <v>0</v>
      </c>
      <c r="AG48">
        <v>0</v>
      </c>
      <c r="AH48">
        <v>0</v>
      </c>
      <c r="AI48">
        <v>690.279</v>
      </c>
      <c r="AJ48">
        <v>0</v>
      </c>
      <c r="AK48">
        <v>986.51</v>
      </c>
      <c r="AL48">
        <v>0</v>
      </c>
      <c r="AM48">
        <v>0</v>
      </c>
      <c r="AN48">
        <v>0</v>
      </c>
      <c r="AO48">
        <v>0</v>
      </c>
      <c r="AP48">
        <v>986.51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3.3992800000000001</v>
      </c>
      <c r="BE48">
        <v>41.910499999999999</v>
      </c>
      <c r="BF48">
        <v>79.202600000000004</v>
      </c>
      <c r="BG48">
        <v>0</v>
      </c>
      <c r="BH48">
        <v>0</v>
      </c>
      <c r="BI48">
        <v>7.1618199999999996</v>
      </c>
      <c r="BJ48">
        <v>59.689300000000003</v>
      </c>
      <c r="BK48">
        <v>191.364</v>
      </c>
      <c r="BL48">
        <v>85.741</v>
      </c>
      <c r="BM48">
        <v>0</v>
      </c>
      <c r="BN48">
        <v>0.17046</v>
      </c>
      <c r="BO48">
        <v>0</v>
      </c>
      <c r="BP48">
        <v>0</v>
      </c>
      <c r="BQ48">
        <v>0</v>
      </c>
      <c r="BR48">
        <v>277.27499999999998</v>
      </c>
      <c r="BS48">
        <v>266.714</v>
      </c>
      <c r="BT48">
        <v>10.5611</v>
      </c>
      <c r="BU48">
        <v>0</v>
      </c>
      <c r="BV48">
        <v>0</v>
      </c>
      <c r="BX48">
        <v>0</v>
      </c>
      <c r="BY48">
        <v>0</v>
      </c>
      <c r="CA48">
        <v>0</v>
      </c>
      <c r="CB48" t="s">
        <v>216</v>
      </c>
      <c r="CC48" t="s">
        <v>216</v>
      </c>
      <c r="CD48" t="s">
        <v>266</v>
      </c>
      <c r="CE48">
        <v>4700.29</v>
      </c>
      <c r="CF48">
        <v>27205.1</v>
      </c>
      <c r="CG48">
        <v>33835.1</v>
      </c>
      <c r="CH48">
        <v>0</v>
      </c>
      <c r="CI48">
        <v>0</v>
      </c>
      <c r="CJ48">
        <v>13506.4</v>
      </c>
      <c r="CK48">
        <v>48815.3</v>
      </c>
      <c r="CL48">
        <v>25092.5</v>
      </c>
      <c r="CM48">
        <v>77659.399999999994</v>
      </c>
      <c r="CN48">
        <v>0</v>
      </c>
      <c r="CO48">
        <v>312.78899999999999</v>
      </c>
      <c r="CP48">
        <v>0</v>
      </c>
      <c r="CQ48">
        <v>-103582</v>
      </c>
      <c r="CR48">
        <v>612.31200000000001</v>
      </c>
      <c r="CS48">
        <v>103065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6.1356299999999999</v>
      </c>
      <c r="DU48">
        <v>41.417200000000001</v>
      </c>
      <c r="DV48">
        <v>41.956600000000002</v>
      </c>
      <c r="DW48">
        <v>0</v>
      </c>
      <c r="DX48">
        <v>0</v>
      </c>
      <c r="DY48">
        <v>15.1046</v>
      </c>
      <c r="DZ48">
        <v>59.689300000000003</v>
      </c>
      <c r="EA48">
        <v>75.745699999999999</v>
      </c>
      <c r="EB48">
        <v>85.741</v>
      </c>
      <c r="EC48">
        <v>0</v>
      </c>
      <c r="ED48">
        <v>0.34522900000000001</v>
      </c>
      <c r="EE48">
        <v>0</v>
      </c>
      <c r="EF48">
        <v>-86.084500000000006</v>
      </c>
      <c r="EG48">
        <v>-2.47323</v>
      </c>
      <c r="EH48">
        <v>161.83199999999999</v>
      </c>
      <c r="EI48">
        <v>161.83199999999999</v>
      </c>
      <c r="EJ48">
        <v>0</v>
      </c>
      <c r="EK48">
        <v>0</v>
      </c>
      <c r="EL48">
        <v>0</v>
      </c>
      <c r="EN48">
        <v>0</v>
      </c>
      <c r="EO48">
        <v>0</v>
      </c>
      <c r="EQ48">
        <v>0</v>
      </c>
      <c r="ER48">
        <v>0</v>
      </c>
      <c r="ES48">
        <v>7.9785599999999999</v>
      </c>
      <c r="ET48">
        <v>13.039199999999999</v>
      </c>
      <c r="EU48">
        <v>0</v>
      </c>
      <c r="EV48">
        <v>0</v>
      </c>
      <c r="EW48">
        <v>0</v>
      </c>
      <c r="EX48">
        <v>12.0166</v>
      </c>
      <c r="EY48">
        <v>33.034300000000002</v>
      </c>
      <c r="EZ48">
        <v>14.089600000000001</v>
      </c>
      <c r="FA48">
        <v>0</v>
      </c>
      <c r="FB48">
        <v>4.0177499999999998E-2</v>
      </c>
      <c r="FC48">
        <v>0</v>
      </c>
      <c r="FD48">
        <v>0</v>
      </c>
      <c r="FE48">
        <v>0</v>
      </c>
      <c r="FF48">
        <v>47.164099999999998</v>
      </c>
      <c r="FG48">
        <v>1.12865E-8</v>
      </c>
      <c r="FH48">
        <v>8.9845500000000005</v>
      </c>
      <c r="FI48">
        <v>6.4858700000000002</v>
      </c>
      <c r="FJ48">
        <v>0</v>
      </c>
      <c r="FK48">
        <v>0</v>
      </c>
      <c r="FL48">
        <v>2.2794400000000001</v>
      </c>
      <c r="FM48">
        <v>12.0166</v>
      </c>
      <c r="FN48">
        <v>26.8904</v>
      </c>
      <c r="FO48">
        <v>14.089600000000001</v>
      </c>
      <c r="FP48">
        <v>0</v>
      </c>
      <c r="FQ48">
        <v>5.53535E-2</v>
      </c>
      <c r="FR48">
        <v>0</v>
      </c>
      <c r="FS48">
        <v>-2.0434800000000002</v>
      </c>
      <c r="FT48">
        <v>-0.83252899999999996</v>
      </c>
      <c r="FU48">
        <v>41.035400000000003</v>
      </c>
      <c r="FV48" t="s">
        <v>220</v>
      </c>
      <c r="FW48" t="s">
        <v>221</v>
      </c>
      <c r="FX48" t="s">
        <v>222</v>
      </c>
      <c r="FY48" t="s">
        <v>223</v>
      </c>
      <c r="FZ48" t="s">
        <v>224</v>
      </c>
      <c r="GA48" t="s">
        <v>225</v>
      </c>
      <c r="GB48" t="s">
        <v>226</v>
      </c>
      <c r="GC48" t="s">
        <v>227</v>
      </c>
      <c r="GF48">
        <v>0</v>
      </c>
      <c r="GG48">
        <v>2.20017</v>
      </c>
      <c r="GH48">
        <v>9.8512799999999991</v>
      </c>
      <c r="GI48">
        <v>0</v>
      </c>
      <c r="GJ48">
        <v>0</v>
      </c>
      <c r="GK48">
        <v>0</v>
      </c>
      <c r="GL48">
        <v>8.0144699999999993</v>
      </c>
      <c r="GM48">
        <v>20.059999999999999</v>
      </c>
      <c r="GN48">
        <v>9.7832500000000007</v>
      </c>
      <c r="GO48">
        <v>0</v>
      </c>
      <c r="GP48">
        <v>2.6189199999999999E-2</v>
      </c>
      <c r="GQ48">
        <v>0</v>
      </c>
      <c r="GR48">
        <v>0</v>
      </c>
      <c r="GS48">
        <v>0</v>
      </c>
      <c r="GT48">
        <v>29.87</v>
      </c>
      <c r="GU48">
        <v>1.6601600000000001</v>
      </c>
      <c r="GV48">
        <v>0</v>
      </c>
      <c r="GW48">
        <v>0</v>
      </c>
      <c r="GX48">
        <v>0</v>
      </c>
      <c r="GY48">
        <v>0</v>
      </c>
      <c r="GZ48">
        <v>3.8685200000000002</v>
      </c>
      <c r="HA48">
        <v>0</v>
      </c>
      <c r="HB48">
        <v>5.53</v>
      </c>
      <c r="HC48">
        <v>0</v>
      </c>
      <c r="HD48">
        <v>0</v>
      </c>
      <c r="HE48">
        <v>0</v>
      </c>
      <c r="HF48">
        <v>0</v>
      </c>
      <c r="HG48">
        <v>5.53</v>
      </c>
      <c r="HH48">
        <v>1.2544500000000001</v>
      </c>
      <c r="HI48">
        <v>2.3012100000000002</v>
      </c>
      <c r="HJ48">
        <v>4.4836999999999998</v>
      </c>
      <c r="HK48">
        <v>0</v>
      </c>
      <c r="HL48">
        <v>0</v>
      </c>
      <c r="HM48">
        <v>1.94401</v>
      </c>
      <c r="HN48">
        <v>8.0144699999999993</v>
      </c>
      <c r="HO48">
        <v>11.53</v>
      </c>
      <c r="HP48">
        <v>9.7832500000000007</v>
      </c>
      <c r="HQ48">
        <v>0</v>
      </c>
      <c r="HR48">
        <v>3.96081E-2</v>
      </c>
      <c r="HS48">
        <v>0</v>
      </c>
      <c r="HT48">
        <v>-5.2464399999999998</v>
      </c>
      <c r="HU48">
        <v>-1.2004999999999999</v>
      </c>
      <c r="HV48">
        <v>21.35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1.1073900000000001</v>
      </c>
      <c r="IK48">
        <v>1.45404</v>
      </c>
      <c r="IL48">
        <v>6.5105899999999997</v>
      </c>
      <c r="IM48">
        <v>0</v>
      </c>
      <c r="IN48">
        <v>0</v>
      </c>
      <c r="IO48">
        <v>2.5804399999999998</v>
      </c>
      <c r="IP48">
        <v>5.2966800000000003</v>
      </c>
      <c r="IQ48">
        <v>16.949100000000001</v>
      </c>
      <c r="IR48">
        <v>6.4656399999999996</v>
      </c>
      <c r="IS48">
        <v>0</v>
      </c>
      <c r="IT48">
        <v>1.7308199999999999E-2</v>
      </c>
      <c r="IU48">
        <v>0</v>
      </c>
      <c r="IV48">
        <v>0</v>
      </c>
      <c r="IW48">
        <v>0</v>
      </c>
      <c r="IX48">
        <v>23.432099999999998</v>
      </c>
      <c r="IY48">
        <v>0.82904699999999998</v>
      </c>
      <c r="IZ48">
        <v>1.52081</v>
      </c>
      <c r="JA48">
        <v>2.9632100000000001</v>
      </c>
      <c r="JB48">
        <v>0</v>
      </c>
      <c r="JC48">
        <v>0</v>
      </c>
      <c r="JD48">
        <v>1.28478</v>
      </c>
      <c r="JE48">
        <v>5.2966800000000003</v>
      </c>
      <c r="JF48">
        <v>7.6338400000000002</v>
      </c>
      <c r="JG48">
        <v>6.4656399999999996</v>
      </c>
      <c r="JH48">
        <v>0</v>
      </c>
      <c r="JI48">
        <v>2.6176600000000001E-2</v>
      </c>
      <c r="JJ48">
        <v>0</v>
      </c>
      <c r="JK48">
        <v>-3.4672900000000002</v>
      </c>
      <c r="JL48">
        <v>-0.79339599999999999</v>
      </c>
      <c r="JM48">
        <v>14.1257</v>
      </c>
    </row>
    <row r="49" spans="1:273" x14ac:dyDescent="0.3">
      <c r="A49" s="2"/>
      <c r="B49" s="62">
        <v>44855.47111111111</v>
      </c>
      <c r="C49" t="s">
        <v>129</v>
      </c>
      <c r="D49" t="s">
        <v>129</v>
      </c>
      <c r="E49" t="s">
        <v>252</v>
      </c>
      <c r="F49">
        <v>24563.1</v>
      </c>
      <c r="G49">
        <v>24692.3</v>
      </c>
      <c r="H49" t="s">
        <v>214</v>
      </c>
      <c r="I49">
        <v>2.8472222222222222E-2</v>
      </c>
      <c r="J49" t="s">
        <v>215</v>
      </c>
      <c r="K49">
        <v>-97.53</v>
      </c>
      <c r="L49" t="s">
        <v>216</v>
      </c>
      <c r="M49" t="s">
        <v>216</v>
      </c>
      <c r="N49" t="s">
        <v>265</v>
      </c>
      <c r="O49">
        <v>0</v>
      </c>
      <c r="P49">
        <v>20055.099999999999</v>
      </c>
      <c r="Q49">
        <v>71644</v>
      </c>
      <c r="R49">
        <v>0</v>
      </c>
      <c r="S49">
        <v>0</v>
      </c>
      <c r="T49">
        <v>0</v>
      </c>
      <c r="U49">
        <v>47565.8</v>
      </c>
      <c r="V49">
        <v>139265</v>
      </c>
      <c r="W49">
        <v>77659.399999999994</v>
      </c>
      <c r="X49">
        <v>0</v>
      </c>
      <c r="Y49">
        <v>126.419</v>
      </c>
      <c r="Z49">
        <v>0</v>
      </c>
      <c r="AA49">
        <v>0</v>
      </c>
      <c r="AB49">
        <v>0</v>
      </c>
      <c r="AC49">
        <v>217051</v>
      </c>
      <c r="AD49">
        <v>179.661</v>
      </c>
      <c r="AE49">
        <v>0</v>
      </c>
      <c r="AF49">
        <v>0</v>
      </c>
      <c r="AG49">
        <v>0</v>
      </c>
      <c r="AH49">
        <v>0</v>
      </c>
      <c r="AI49">
        <v>681.58299999999997</v>
      </c>
      <c r="AJ49">
        <v>0</v>
      </c>
      <c r="AK49">
        <v>861.24400000000003</v>
      </c>
      <c r="AL49">
        <v>0</v>
      </c>
      <c r="AM49">
        <v>0</v>
      </c>
      <c r="AN49">
        <v>0</v>
      </c>
      <c r="AO49">
        <v>0</v>
      </c>
      <c r="AP49">
        <v>861.24400000000003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2.0916299999999999</v>
      </c>
      <c r="BE49">
        <v>29.810099999999998</v>
      </c>
      <c r="BF49">
        <v>80.504199999999997</v>
      </c>
      <c r="BG49">
        <v>0</v>
      </c>
      <c r="BH49">
        <v>0</v>
      </c>
      <c r="BI49">
        <v>7.0871700000000004</v>
      </c>
      <c r="BJ49">
        <v>58.53</v>
      </c>
      <c r="BK49">
        <v>178.023</v>
      </c>
      <c r="BL49">
        <v>84.060299999999998</v>
      </c>
      <c r="BM49">
        <v>0</v>
      </c>
      <c r="BN49">
        <v>0.179728</v>
      </c>
      <c r="BO49">
        <v>0</v>
      </c>
      <c r="BP49">
        <v>0</v>
      </c>
      <c r="BQ49">
        <v>0</v>
      </c>
      <c r="BR49">
        <v>262.26299999999998</v>
      </c>
      <c r="BS49">
        <v>253.084</v>
      </c>
      <c r="BT49">
        <v>9.1788000000000007</v>
      </c>
      <c r="BU49">
        <v>0</v>
      </c>
      <c r="BV49">
        <v>0</v>
      </c>
      <c r="BX49">
        <v>0</v>
      </c>
      <c r="BY49">
        <v>0</v>
      </c>
      <c r="CA49">
        <v>0</v>
      </c>
      <c r="CB49" t="s">
        <v>216</v>
      </c>
      <c r="CC49" t="s">
        <v>216</v>
      </c>
      <c r="CD49" t="s">
        <v>267</v>
      </c>
      <c r="CE49">
        <v>3718.78</v>
      </c>
      <c r="CF49">
        <v>23427.599999999999</v>
      </c>
      <c r="CG49">
        <v>36668</v>
      </c>
      <c r="CH49">
        <v>0</v>
      </c>
      <c r="CI49">
        <v>0</v>
      </c>
      <c r="CJ49">
        <v>13294.7</v>
      </c>
      <c r="CK49">
        <v>47565.8</v>
      </c>
      <c r="CL49">
        <v>28468.7</v>
      </c>
      <c r="CM49">
        <v>77659.399999999994</v>
      </c>
      <c r="CN49">
        <v>0</v>
      </c>
      <c r="CO49">
        <v>312.78899999999999</v>
      </c>
      <c r="CP49">
        <v>0</v>
      </c>
      <c r="CQ49">
        <v>-96755.9</v>
      </c>
      <c r="CR49">
        <v>549.68600000000004</v>
      </c>
      <c r="CS49">
        <v>106441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4.6496399999999998</v>
      </c>
      <c r="DU49">
        <v>34.484099999999998</v>
      </c>
      <c r="DV49">
        <v>47.348399999999998</v>
      </c>
      <c r="DW49">
        <v>0</v>
      </c>
      <c r="DX49">
        <v>0</v>
      </c>
      <c r="DY49">
        <v>14.7286</v>
      </c>
      <c r="DZ49">
        <v>58.53</v>
      </c>
      <c r="EA49">
        <v>80.491299999999995</v>
      </c>
      <c r="EB49">
        <v>84.060299999999998</v>
      </c>
      <c r="EC49">
        <v>0</v>
      </c>
      <c r="ED49">
        <v>0.33853899999999998</v>
      </c>
      <c r="EE49">
        <v>0</v>
      </c>
      <c r="EF49">
        <v>-76.528300000000002</v>
      </c>
      <c r="EG49">
        <v>-2.7210800000000002</v>
      </c>
      <c r="EH49">
        <v>164.89</v>
      </c>
      <c r="EI49">
        <v>164.89</v>
      </c>
      <c r="EJ49">
        <v>0</v>
      </c>
      <c r="EK49">
        <v>0</v>
      </c>
      <c r="EL49">
        <v>0</v>
      </c>
      <c r="EN49">
        <v>0</v>
      </c>
      <c r="EO49">
        <v>0</v>
      </c>
      <c r="EQ49">
        <v>0</v>
      </c>
      <c r="ER49">
        <v>0</v>
      </c>
      <c r="ES49">
        <v>8.0841600000000007</v>
      </c>
      <c r="ET49">
        <v>13.039199999999999</v>
      </c>
      <c r="EU49">
        <v>0</v>
      </c>
      <c r="EV49">
        <v>0</v>
      </c>
      <c r="EW49">
        <v>0</v>
      </c>
      <c r="EX49">
        <v>12.0709</v>
      </c>
      <c r="EY49">
        <v>33.194299999999998</v>
      </c>
      <c r="EZ49">
        <v>14.089600000000001</v>
      </c>
      <c r="FA49">
        <v>0</v>
      </c>
      <c r="FB49">
        <v>4.24128E-2</v>
      </c>
      <c r="FC49">
        <v>0</v>
      </c>
      <c r="FD49">
        <v>0</v>
      </c>
      <c r="FE49">
        <v>0</v>
      </c>
      <c r="FF49">
        <v>47.326300000000003</v>
      </c>
      <c r="FG49">
        <v>4.8407800000000003E-10</v>
      </c>
      <c r="FH49">
        <v>10.3879</v>
      </c>
      <c r="FI49">
        <v>10.970700000000001</v>
      </c>
      <c r="FJ49">
        <v>0</v>
      </c>
      <c r="FK49">
        <v>0</v>
      </c>
      <c r="FL49">
        <v>2.2747299999999999</v>
      </c>
      <c r="FM49">
        <v>12.0709</v>
      </c>
      <c r="FN49">
        <v>32.7301</v>
      </c>
      <c r="FO49">
        <v>14.089600000000001</v>
      </c>
      <c r="FP49">
        <v>0</v>
      </c>
      <c r="FQ49">
        <v>5.53535E-2</v>
      </c>
      <c r="FR49">
        <v>0</v>
      </c>
      <c r="FS49">
        <v>-1.90889</v>
      </c>
      <c r="FT49">
        <v>-1.0652900000000001</v>
      </c>
      <c r="FU49">
        <v>46.875100000000003</v>
      </c>
      <c r="FV49" t="s">
        <v>220</v>
      </c>
      <c r="FW49" t="s">
        <v>221</v>
      </c>
      <c r="FX49" t="s">
        <v>222</v>
      </c>
      <c r="FY49" t="s">
        <v>223</v>
      </c>
      <c r="FZ49" t="s">
        <v>224</v>
      </c>
      <c r="GA49" t="s">
        <v>225</v>
      </c>
      <c r="GB49" t="s">
        <v>226</v>
      </c>
      <c r="GC49" t="s">
        <v>227</v>
      </c>
      <c r="GF49">
        <v>0</v>
      </c>
      <c r="GG49">
        <v>2.0161500000000001</v>
      </c>
      <c r="GH49">
        <v>10.1205</v>
      </c>
      <c r="GI49">
        <v>0</v>
      </c>
      <c r="GJ49">
        <v>0</v>
      </c>
      <c r="GK49">
        <v>0</v>
      </c>
      <c r="GL49">
        <v>7.9592400000000003</v>
      </c>
      <c r="GM49">
        <v>20.100000000000001</v>
      </c>
      <c r="GN49">
        <v>9.7636699999999994</v>
      </c>
      <c r="GO49">
        <v>0</v>
      </c>
      <c r="GP49">
        <v>2.6475200000000001E-2</v>
      </c>
      <c r="GQ49">
        <v>0</v>
      </c>
      <c r="GR49">
        <v>0</v>
      </c>
      <c r="GS49">
        <v>0</v>
      </c>
      <c r="GT49">
        <v>29.89</v>
      </c>
      <c r="GU49">
        <v>1.0068699999999999</v>
      </c>
      <c r="GV49">
        <v>0</v>
      </c>
      <c r="GW49">
        <v>0</v>
      </c>
      <c r="GX49">
        <v>0</v>
      </c>
      <c r="GY49">
        <v>0</v>
      </c>
      <c r="GZ49">
        <v>3.8197800000000002</v>
      </c>
      <c r="HA49">
        <v>0</v>
      </c>
      <c r="HB49">
        <v>4.83</v>
      </c>
      <c r="HC49">
        <v>0</v>
      </c>
      <c r="HD49">
        <v>0</v>
      </c>
      <c r="HE49">
        <v>0</v>
      </c>
      <c r="HF49">
        <v>0</v>
      </c>
      <c r="HG49">
        <v>4.83</v>
      </c>
      <c r="HH49">
        <v>0.97109699999999999</v>
      </c>
      <c r="HI49">
        <v>2.50393</v>
      </c>
      <c r="HJ49">
        <v>5.0351299999999997</v>
      </c>
      <c r="HK49">
        <v>0</v>
      </c>
      <c r="HL49">
        <v>0</v>
      </c>
      <c r="HM49">
        <v>1.90791</v>
      </c>
      <c r="HN49">
        <v>7.9592400000000003</v>
      </c>
      <c r="HO49">
        <v>12.2</v>
      </c>
      <c r="HP49">
        <v>9.7636699999999994</v>
      </c>
      <c r="HQ49">
        <v>0</v>
      </c>
      <c r="HR49">
        <v>3.9528099999999997E-2</v>
      </c>
      <c r="HS49">
        <v>0</v>
      </c>
      <c r="HT49">
        <v>-5.1002900000000002</v>
      </c>
      <c r="HU49">
        <v>-1.0798700000000001</v>
      </c>
      <c r="HV49">
        <v>22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0.67161800000000005</v>
      </c>
      <c r="IK49">
        <v>1.3324800000000001</v>
      </c>
      <c r="IL49">
        <v>6.6885599999999998</v>
      </c>
      <c r="IM49">
        <v>0</v>
      </c>
      <c r="IN49">
        <v>0</v>
      </c>
      <c r="IO49">
        <v>2.54793</v>
      </c>
      <c r="IP49">
        <v>5.2602000000000002</v>
      </c>
      <c r="IQ49">
        <v>16.500800000000002</v>
      </c>
      <c r="IR49">
        <v>6.4527599999999996</v>
      </c>
      <c r="IS49">
        <v>0</v>
      </c>
      <c r="IT49">
        <v>1.7497200000000001E-2</v>
      </c>
      <c r="IU49">
        <v>0</v>
      </c>
      <c r="IV49">
        <v>0</v>
      </c>
      <c r="IW49">
        <v>0</v>
      </c>
      <c r="IX49">
        <v>22.9711</v>
      </c>
      <c r="IY49">
        <v>0.64178000000000002</v>
      </c>
      <c r="IZ49">
        <v>1.6548499999999999</v>
      </c>
      <c r="JA49">
        <v>3.32768</v>
      </c>
      <c r="JB49">
        <v>0</v>
      </c>
      <c r="JC49">
        <v>0</v>
      </c>
      <c r="JD49">
        <v>1.26092</v>
      </c>
      <c r="JE49">
        <v>5.2602000000000002</v>
      </c>
      <c r="JF49">
        <v>8.0609699999999993</v>
      </c>
      <c r="JG49">
        <v>6.4527599999999996</v>
      </c>
      <c r="JH49">
        <v>0</v>
      </c>
      <c r="JI49">
        <v>2.6123899999999999E-2</v>
      </c>
      <c r="JJ49">
        <v>0</v>
      </c>
      <c r="JK49">
        <v>-3.37079</v>
      </c>
      <c r="JL49">
        <v>-0.71367999999999998</v>
      </c>
      <c r="JM49">
        <v>14.539899999999999</v>
      </c>
    </row>
    <row r="50" spans="1:273" x14ac:dyDescent="0.3">
      <c r="B50" s="62">
        <v>44855.471863425926</v>
      </c>
      <c r="C50" t="s">
        <v>46</v>
      </c>
      <c r="D50" t="s">
        <v>46</v>
      </c>
      <c r="E50" t="s">
        <v>268</v>
      </c>
      <c r="F50">
        <v>24563.1</v>
      </c>
      <c r="G50">
        <v>24692.3</v>
      </c>
      <c r="H50" t="s">
        <v>214</v>
      </c>
      <c r="I50">
        <v>3.9583333333333331E-2</v>
      </c>
      <c r="J50" t="s">
        <v>215</v>
      </c>
      <c r="K50">
        <v>-146.65</v>
      </c>
      <c r="L50" t="s">
        <v>216</v>
      </c>
      <c r="M50" t="s">
        <v>216</v>
      </c>
      <c r="N50" t="s">
        <v>269</v>
      </c>
      <c r="O50">
        <v>0</v>
      </c>
      <c r="P50">
        <v>94390.3</v>
      </c>
      <c r="Q50">
        <v>73430.2</v>
      </c>
      <c r="R50">
        <v>0</v>
      </c>
      <c r="S50">
        <v>0</v>
      </c>
      <c r="T50">
        <v>0</v>
      </c>
      <c r="U50">
        <v>48820.3</v>
      </c>
      <c r="V50">
        <v>216641</v>
      </c>
      <c r="W50">
        <v>77659.399999999994</v>
      </c>
      <c r="X50">
        <v>0</v>
      </c>
      <c r="Y50">
        <v>127.086</v>
      </c>
      <c r="Z50">
        <v>0</v>
      </c>
      <c r="AA50">
        <v>0</v>
      </c>
      <c r="AB50">
        <v>0</v>
      </c>
      <c r="AC50">
        <v>294427</v>
      </c>
      <c r="AD50">
        <v>219.67400000000001</v>
      </c>
      <c r="AE50">
        <v>0</v>
      </c>
      <c r="AF50">
        <v>0</v>
      </c>
      <c r="AG50">
        <v>0</v>
      </c>
      <c r="AH50">
        <v>0</v>
      </c>
      <c r="AI50">
        <v>614.09299999999996</v>
      </c>
      <c r="AJ50">
        <v>0</v>
      </c>
      <c r="AK50">
        <v>833.76700000000005</v>
      </c>
      <c r="AL50">
        <v>0</v>
      </c>
      <c r="AM50">
        <v>0</v>
      </c>
      <c r="AN50">
        <v>0</v>
      </c>
      <c r="AO50">
        <v>0</v>
      </c>
      <c r="AP50">
        <v>833.76700000000005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2.56501</v>
      </c>
      <c r="BE50">
        <v>132.595</v>
      </c>
      <c r="BF50">
        <v>82.5304</v>
      </c>
      <c r="BG50">
        <v>0</v>
      </c>
      <c r="BH50">
        <v>0</v>
      </c>
      <c r="BI50">
        <v>6.3953499999999996</v>
      </c>
      <c r="BJ50">
        <v>57.474299999999999</v>
      </c>
      <c r="BK50">
        <v>281.56</v>
      </c>
      <c r="BL50">
        <v>85.924000000000007</v>
      </c>
      <c r="BM50">
        <v>0</v>
      </c>
      <c r="BN50">
        <v>0.16067400000000001</v>
      </c>
      <c r="BO50">
        <v>0</v>
      </c>
      <c r="BP50">
        <v>0</v>
      </c>
      <c r="BQ50">
        <v>0</v>
      </c>
      <c r="BR50">
        <v>367.64499999999998</v>
      </c>
      <c r="BS50">
        <v>358.68400000000003</v>
      </c>
      <c r="BT50">
        <v>8.9603599999999997</v>
      </c>
      <c r="BU50">
        <v>0</v>
      </c>
      <c r="BV50">
        <v>0</v>
      </c>
      <c r="BX50">
        <v>0</v>
      </c>
      <c r="BY50">
        <v>0</v>
      </c>
      <c r="CA50">
        <v>0</v>
      </c>
      <c r="CB50" t="s">
        <v>216</v>
      </c>
      <c r="CC50" t="s">
        <v>216</v>
      </c>
      <c r="CD50" t="s">
        <v>270</v>
      </c>
      <c r="CE50">
        <v>2867.62</v>
      </c>
      <c r="CF50">
        <v>89742.7</v>
      </c>
      <c r="CG50">
        <v>39347.4</v>
      </c>
      <c r="CH50">
        <v>0</v>
      </c>
      <c r="CI50">
        <v>0</v>
      </c>
      <c r="CJ50">
        <v>11659.1</v>
      </c>
      <c r="CK50">
        <v>48820.3</v>
      </c>
      <c r="CL50">
        <v>65566.3</v>
      </c>
      <c r="CM50">
        <v>77659.399999999994</v>
      </c>
      <c r="CN50">
        <v>0</v>
      </c>
      <c r="CO50">
        <v>312.78899999999999</v>
      </c>
      <c r="CP50">
        <v>0</v>
      </c>
      <c r="CQ50">
        <v>-127520</v>
      </c>
      <c r="CR50">
        <v>648.93100000000004</v>
      </c>
      <c r="CS50">
        <v>143539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3.9500899999999999</v>
      </c>
      <c r="DU50">
        <v>127.261</v>
      </c>
      <c r="DV50">
        <v>44.148699999999998</v>
      </c>
      <c r="DW50">
        <v>0</v>
      </c>
      <c r="DX50">
        <v>0</v>
      </c>
      <c r="DY50">
        <v>13.015700000000001</v>
      </c>
      <c r="DZ50">
        <v>57.474299999999999</v>
      </c>
      <c r="EA50">
        <v>134.91200000000001</v>
      </c>
      <c r="EB50">
        <v>85.924000000000007</v>
      </c>
      <c r="EC50">
        <v>0</v>
      </c>
      <c r="ED50">
        <v>0.34587499999999999</v>
      </c>
      <c r="EE50">
        <v>0</v>
      </c>
      <c r="EF50">
        <v>-108.413</v>
      </c>
      <c r="EG50">
        <v>-2.5251399999999999</v>
      </c>
      <c r="EH50">
        <v>221.18100000000001</v>
      </c>
      <c r="EI50">
        <v>221.18100000000001</v>
      </c>
      <c r="EJ50">
        <v>0</v>
      </c>
      <c r="EK50">
        <v>0</v>
      </c>
      <c r="EL50">
        <v>0</v>
      </c>
      <c r="EN50">
        <v>0</v>
      </c>
      <c r="EO50">
        <v>0</v>
      </c>
      <c r="EQ50">
        <v>0</v>
      </c>
      <c r="ER50">
        <v>0</v>
      </c>
      <c r="ES50">
        <v>31.888300000000001</v>
      </c>
      <c r="ET50">
        <v>13.5563</v>
      </c>
      <c r="EU50">
        <v>0</v>
      </c>
      <c r="EV50">
        <v>0</v>
      </c>
      <c r="EW50">
        <v>0</v>
      </c>
      <c r="EX50">
        <v>11.9406</v>
      </c>
      <c r="EY50">
        <v>57.385199999999998</v>
      </c>
      <c r="EZ50">
        <v>14.089600000000001</v>
      </c>
      <c r="FA50">
        <v>0</v>
      </c>
      <c r="FB50">
        <v>4.3912199999999998E-2</v>
      </c>
      <c r="FC50">
        <v>0</v>
      </c>
      <c r="FD50">
        <v>0</v>
      </c>
      <c r="FE50">
        <v>0</v>
      </c>
      <c r="FF50">
        <v>71.518699999999995</v>
      </c>
      <c r="FG50">
        <v>0</v>
      </c>
      <c r="FH50">
        <v>31.039400000000001</v>
      </c>
      <c r="FI50">
        <v>8.0179500000000008</v>
      </c>
      <c r="FJ50">
        <v>0</v>
      </c>
      <c r="FK50">
        <v>0</v>
      </c>
      <c r="FL50">
        <v>1.82222</v>
      </c>
      <c r="FM50">
        <v>11.9406</v>
      </c>
      <c r="FN50">
        <v>50.154299999999999</v>
      </c>
      <c r="FO50">
        <v>14.089600000000001</v>
      </c>
      <c r="FP50">
        <v>0</v>
      </c>
      <c r="FQ50">
        <v>5.53535E-2</v>
      </c>
      <c r="FR50">
        <v>0</v>
      </c>
      <c r="FS50">
        <v>-2.1083799999999999</v>
      </c>
      <c r="FT50">
        <v>-0.55752500000000005</v>
      </c>
      <c r="FU50">
        <v>64.299300000000002</v>
      </c>
      <c r="FV50" t="s">
        <v>220</v>
      </c>
      <c r="FW50" t="s">
        <v>221</v>
      </c>
      <c r="FX50" t="s">
        <v>222</v>
      </c>
      <c r="FY50" t="s">
        <v>223</v>
      </c>
      <c r="FZ50" t="s">
        <v>224</v>
      </c>
      <c r="GA50" t="s">
        <v>225</v>
      </c>
      <c r="GB50" t="s">
        <v>226</v>
      </c>
      <c r="GC50" t="s">
        <v>227</v>
      </c>
      <c r="GF50">
        <v>0</v>
      </c>
      <c r="GG50">
        <v>10.161199999999999</v>
      </c>
      <c r="GH50">
        <v>10.261100000000001</v>
      </c>
      <c r="GI50">
        <v>0</v>
      </c>
      <c r="GJ50">
        <v>0</v>
      </c>
      <c r="GK50">
        <v>0</v>
      </c>
      <c r="GL50">
        <v>8.0117999999999991</v>
      </c>
      <c r="GM50">
        <v>28.43</v>
      </c>
      <c r="GN50">
        <v>9.7832500000000007</v>
      </c>
      <c r="GO50">
        <v>0</v>
      </c>
      <c r="GP50">
        <v>2.67786E-2</v>
      </c>
      <c r="GQ50">
        <v>0</v>
      </c>
      <c r="GR50">
        <v>0</v>
      </c>
      <c r="GS50">
        <v>0</v>
      </c>
      <c r="GT50">
        <v>38.24</v>
      </c>
      <c r="GU50">
        <v>1.2311099999999999</v>
      </c>
      <c r="GV50">
        <v>0</v>
      </c>
      <c r="GW50">
        <v>0</v>
      </c>
      <c r="GX50">
        <v>0</v>
      </c>
      <c r="GY50">
        <v>0</v>
      </c>
      <c r="GZ50">
        <v>3.4415499999999999</v>
      </c>
      <c r="HA50">
        <v>0</v>
      </c>
      <c r="HB50">
        <v>4.67</v>
      </c>
      <c r="HC50">
        <v>0</v>
      </c>
      <c r="HD50">
        <v>0</v>
      </c>
      <c r="HE50">
        <v>0</v>
      </c>
      <c r="HF50">
        <v>0</v>
      </c>
      <c r="HG50">
        <v>4.67</v>
      </c>
      <c r="HH50">
        <v>0.81205899999999998</v>
      </c>
      <c r="HI50">
        <v>9.7465899999999994</v>
      </c>
      <c r="HJ50">
        <v>5.12934</v>
      </c>
      <c r="HK50">
        <v>0</v>
      </c>
      <c r="HL50">
        <v>0</v>
      </c>
      <c r="HM50">
        <v>1.6840599999999999</v>
      </c>
      <c r="HN50">
        <v>8.0117999999999991</v>
      </c>
      <c r="HO50">
        <v>17.71</v>
      </c>
      <c r="HP50">
        <v>9.7832500000000007</v>
      </c>
      <c r="HQ50">
        <v>0</v>
      </c>
      <c r="HR50">
        <v>3.96081E-2</v>
      </c>
      <c r="HS50">
        <v>0</v>
      </c>
      <c r="HT50">
        <v>-6.4994399999999999</v>
      </c>
      <c r="HU50">
        <v>-1.1694800000000001</v>
      </c>
      <c r="HV50">
        <v>27.53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0.82119500000000001</v>
      </c>
      <c r="IK50">
        <v>6.7153099999999997</v>
      </c>
      <c r="IL50">
        <v>6.7814199999999998</v>
      </c>
      <c r="IM50">
        <v>0</v>
      </c>
      <c r="IN50">
        <v>0</v>
      </c>
      <c r="IO50">
        <v>2.2956400000000001</v>
      </c>
      <c r="IP50">
        <v>5.2949099999999998</v>
      </c>
      <c r="IQ50">
        <v>21.9085</v>
      </c>
      <c r="IR50">
        <v>6.4656399999999996</v>
      </c>
      <c r="IS50">
        <v>0</v>
      </c>
      <c r="IT50">
        <v>1.76977E-2</v>
      </c>
      <c r="IU50">
        <v>0</v>
      </c>
      <c r="IV50">
        <v>0</v>
      </c>
      <c r="IW50">
        <v>0</v>
      </c>
      <c r="IX50">
        <v>28.3918</v>
      </c>
      <c r="IY50">
        <v>0.53668000000000005</v>
      </c>
      <c r="IZ50">
        <v>6.4413200000000002</v>
      </c>
      <c r="JA50">
        <v>3.38991</v>
      </c>
      <c r="JB50">
        <v>0</v>
      </c>
      <c r="JC50">
        <v>0</v>
      </c>
      <c r="JD50">
        <v>1.1129800000000001</v>
      </c>
      <c r="JE50">
        <v>5.2949099999999998</v>
      </c>
      <c r="JF50">
        <v>11.7075</v>
      </c>
      <c r="JG50">
        <v>6.4656399999999996</v>
      </c>
      <c r="JH50">
        <v>0</v>
      </c>
      <c r="JI50">
        <v>2.6176600000000001E-2</v>
      </c>
      <c r="JJ50">
        <v>0</v>
      </c>
      <c r="JK50">
        <v>-4.2953999999999999</v>
      </c>
      <c r="JL50">
        <v>-0.77289600000000003</v>
      </c>
      <c r="JM50">
        <v>18.199300000000001</v>
      </c>
    </row>
    <row r="51" spans="1:273" x14ac:dyDescent="0.3">
      <c r="B51" s="62">
        <v>44855.472615740742</v>
      </c>
      <c r="C51" t="s">
        <v>61</v>
      </c>
      <c r="D51" t="s">
        <v>61</v>
      </c>
      <c r="E51" t="s">
        <v>268</v>
      </c>
      <c r="F51">
        <v>24563.1</v>
      </c>
      <c r="G51">
        <v>24692.3</v>
      </c>
      <c r="H51" t="s">
        <v>214</v>
      </c>
      <c r="I51">
        <v>3.9583333333333331E-2</v>
      </c>
      <c r="J51" t="s">
        <v>215</v>
      </c>
      <c r="K51">
        <v>-149.41999999999999</v>
      </c>
      <c r="L51" t="s">
        <v>216</v>
      </c>
      <c r="M51" t="s">
        <v>216</v>
      </c>
      <c r="N51" t="s">
        <v>271</v>
      </c>
      <c r="O51">
        <v>0</v>
      </c>
      <c r="P51">
        <v>93274.4</v>
      </c>
      <c r="Q51">
        <v>77360.399999999994</v>
      </c>
      <c r="R51">
        <v>0</v>
      </c>
      <c r="S51">
        <v>0</v>
      </c>
      <c r="T51">
        <v>0</v>
      </c>
      <c r="U51">
        <v>48820.3</v>
      </c>
      <c r="V51">
        <v>219455</v>
      </c>
      <c r="W51">
        <v>77659.399999999994</v>
      </c>
      <c r="X51">
        <v>0</v>
      </c>
      <c r="Y51">
        <v>127.086</v>
      </c>
      <c r="Z51">
        <v>0</v>
      </c>
      <c r="AA51">
        <v>0</v>
      </c>
      <c r="AB51">
        <v>0</v>
      </c>
      <c r="AC51">
        <v>297242</v>
      </c>
      <c r="AD51">
        <v>181.82900000000001</v>
      </c>
      <c r="AE51">
        <v>0</v>
      </c>
      <c r="AF51">
        <v>0</v>
      </c>
      <c r="AG51">
        <v>0</v>
      </c>
      <c r="AH51">
        <v>0</v>
      </c>
      <c r="AI51">
        <v>614.34100000000001</v>
      </c>
      <c r="AJ51">
        <v>0</v>
      </c>
      <c r="AK51">
        <v>796.16899999999998</v>
      </c>
      <c r="AL51">
        <v>0</v>
      </c>
      <c r="AM51">
        <v>0</v>
      </c>
      <c r="AN51">
        <v>0</v>
      </c>
      <c r="AO51">
        <v>0</v>
      </c>
      <c r="AP51">
        <v>796.16899999999998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2.1366999999999998</v>
      </c>
      <c r="BE51">
        <v>131.286</v>
      </c>
      <c r="BF51">
        <v>87.030100000000004</v>
      </c>
      <c r="BG51">
        <v>0</v>
      </c>
      <c r="BH51">
        <v>0</v>
      </c>
      <c r="BI51">
        <v>6.3979100000000004</v>
      </c>
      <c r="BJ51">
        <v>57.474299999999999</v>
      </c>
      <c r="BK51">
        <v>284.32499999999999</v>
      </c>
      <c r="BL51">
        <v>85.924000000000007</v>
      </c>
      <c r="BM51">
        <v>0</v>
      </c>
      <c r="BN51">
        <v>0.16067400000000001</v>
      </c>
      <c r="BO51">
        <v>0</v>
      </c>
      <c r="BP51">
        <v>0</v>
      </c>
      <c r="BQ51">
        <v>0</v>
      </c>
      <c r="BR51">
        <v>370.41</v>
      </c>
      <c r="BS51">
        <v>361.875</v>
      </c>
      <c r="BT51">
        <v>8.5346200000000003</v>
      </c>
      <c r="BU51">
        <v>0</v>
      </c>
      <c r="BV51">
        <v>0</v>
      </c>
      <c r="BX51">
        <v>0</v>
      </c>
      <c r="BY51">
        <v>0</v>
      </c>
      <c r="CA51">
        <v>0</v>
      </c>
      <c r="CB51" t="s">
        <v>216</v>
      </c>
      <c r="CC51" t="s">
        <v>216</v>
      </c>
      <c r="CD51" t="s">
        <v>270</v>
      </c>
      <c r="CE51">
        <v>2867.62</v>
      </c>
      <c r="CF51">
        <v>89742.7</v>
      </c>
      <c r="CG51">
        <v>39347.4</v>
      </c>
      <c r="CH51">
        <v>0</v>
      </c>
      <c r="CI51">
        <v>0</v>
      </c>
      <c r="CJ51">
        <v>11659.1</v>
      </c>
      <c r="CK51">
        <v>48820.3</v>
      </c>
      <c r="CL51">
        <v>65566.3</v>
      </c>
      <c r="CM51">
        <v>77659.399999999994</v>
      </c>
      <c r="CN51">
        <v>0</v>
      </c>
      <c r="CO51">
        <v>312.78899999999999</v>
      </c>
      <c r="CP51">
        <v>0</v>
      </c>
      <c r="CQ51">
        <v>-127520</v>
      </c>
      <c r="CR51">
        <v>648.93100000000004</v>
      </c>
      <c r="CS51">
        <v>143539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3.9500899999999999</v>
      </c>
      <c r="DU51">
        <v>127.261</v>
      </c>
      <c r="DV51">
        <v>44.148699999999998</v>
      </c>
      <c r="DW51">
        <v>0</v>
      </c>
      <c r="DX51">
        <v>0</v>
      </c>
      <c r="DY51">
        <v>13.015700000000001</v>
      </c>
      <c r="DZ51">
        <v>57.474299999999999</v>
      </c>
      <c r="EA51">
        <v>134.91200000000001</v>
      </c>
      <c r="EB51">
        <v>85.924000000000007</v>
      </c>
      <c r="EC51">
        <v>0</v>
      </c>
      <c r="ED51">
        <v>0.34587499999999999</v>
      </c>
      <c r="EE51">
        <v>0</v>
      </c>
      <c r="EF51">
        <v>-108.413</v>
      </c>
      <c r="EG51">
        <v>-2.5251399999999999</v>
      </c>
      <c r="EH51">
        <v>221.18100000000001</v>
      </c>
      <c r="EI51">
        <v>221.18100000000001</v>
      </c>
      <c r="EJ51">
        <v>0</v>
      </c>
      <c r="EK51">
        <v>0</v>
      </c>
      <c r="EL51">
        <v>0</v>
      </c>
      <c r="EN51">
        <v>0</v>
      </c>
      <c r="EO51">
        <v>0</v>
      </c>
      <c r="EQ51">
        <v>0</v>
      </c>
      <c r="ER51">
        <v>0</v>
      </c>
      <c r="ES51">
        <v>31.688400000000001</v>
      </c>
      <c r="ET51">
        <v>13.5563</v>
      </c>
      <c r="EU51">
        <v>0</v>
      </c>
      <c r="EV51">
        <v>0</v>
      </c>
      <c r="EW51">
        <v>0</v>
      </c>
      <c r="EX51">
        <v>11.9406</v>
      </c>
      <c r="EY51">
        <v>57.185299999999998</v>
      </c>
      <c r="EZ51">
        <v>14.089600000000001</v>
      </c>
      <c r="FA51">
        <v>0</v>
      </c>
      <c r="FB51">
        <v>4.3912199999999998E-2</v>
      </c>
      <c r="FC51">
        <v>0</v>
      </c>
      <c r="FD51">
        <v>0</v>
      </c>
      <c r="FE51">
        <v>0</v>
      </c>
      <c r="FF51">
        <v>71.318799999999996</v>
      </c>
      <c r="FG51">
        <v>0</v>
      </c>
      <c r="FH51">
        <v>31.039400000000001</v>
      </c>
      <c r="FI51">
        <v>8.0179500000000008</v>
      </c>
      <c r="FJ51">
        <v>0</v>
      </c>
      <c r="FK51">
        <v>0</v>
      </c>
      <c r="FL51">
        <v>1.82222</v>
      </c>
      <c r="FM51">
        <v>11.9406</v>
      </c>
      <c r="FN51">
        <v>50.154299999999999</v>
      </c>
      <c r="FO51">
        <v>14.089600000000001</v>
      </c>
      <c r="FP51">
        <v>0</v>
      </c>
      <c r="FQ51">
        <v>5.53535E-2</v>
      </c>
      <c r="FR51">
        <v>0</v>
      </c>
      <c r="FS51">
        <v>-2.1083799999999999</v>
      </c>
      <c r="FT51">
        <v>-0.55752500000000005</v>
      </c>
      <c r="FU51">
        <v>64.299300000000002</v>
      </c>
      <c r="FV51" t="s">
        <v>220</v>
      </c>
      <c r="FW51" t="s">
        <v>221</v>
      </c>
      <c r="FX51" t="s">
        <v>222</v>
      </c>
      <c r="FY51" t="s">
        <v>223</v>
      </c>
      <c r="FZ51" t="s">
        <v>224</v>
      </c>
      <c r="GA51" t="s">
        <v>225</v>
      </c>
      <c r="GB51" t="s">
        <v>226</v>
      </c>
      <c r="GC51" t="s">
        <v>227</v>
      </c>
      <c r="GF51">
        <v>0</v>
      </c>
      <c r="GG51">
        <v>10.160299999999999</v>
      </c>
      <c r="GH51">
        <v>11.2371</v>
      </c>
      <c r="GI51">
        <v>0</v>
      </c>
      <c r="GJ51">
        <v>0</v>
      </c>
      <c r="GK51">
        <v>0</v>
      </c>
      <c r="GL51">
        <v>8.0117999999999991</v>
      </c>
      <c r="GM51">
        <v>29.41</v>
      </c>
      <c r="GN51">
        <v>9.7832500000000007</v>
      </c>
      <c r="GO51">
        <v>0</v>
      </c>
      <c r="GP51">
        <v>2.67786E-2</v>
      </c>
      <c r="GQ51">
        <v>0</v>
      </c>
      <c r="GR51">
        <v>0</v>
      </c>
      <c r="GS51">
        <v>0</v>
      </c>
      <c r="GT51">
        <v>39.22</v>
      </c>
      <c r="GU51">
        <v>1.01902</v>
      </c>
      <c r="GV51">
        <v>0</v>
      </c>
      <c r="GW51">
        <v>0</v>
      </c>
      <c r="GX51">
        <v>0</v>
      </c>
      <c r="GY51">
        <v>0</v>
      </c>
      <c r="GZ51">
        <v>3.4429400000000001</v>
      </c>
      <c r="HA51">
        <v>0</v>
      </c>
      <c r="HB51">
        <v>4.46</v>
      </c>
      <c r="HC51">
        <v>0</v>
      </c>
      <c r="HD51">
        <v>0</v>
      </c>
      <c r="HE51">
        <v>0</v>
      </c>
      <c r="HF51">
        <v>0</v>
      </c>
      <c r="HG51">
        <v>4.46</v>
      </c>
      <c r="HH51">
        <v>0.81205899999999998</v>
      </c>
      <c r="HI51">
        <v>9.7465899999999994</v>
      </c>
      <c r="HJ51">
        <v>5.12934</v>
      </c>
      <c r="HK51">
        <v>0</v>
      </c>
      <c r="HL51">
        <v>0</v>
      </c>
      <c r="HM51">
        <v>1.6840599999999999</v>
      </c>
      <c r="HN51">
        <v>8.0117999999999991</v>
      </c>
      <c r="HO51">
        <v>17.71</v>
      </c>
      <c r="HP51">
        <v>9.7832500000000007</v>
      </c>
      <c r="HQ51">
        <v>0</v>
      </c>
      <c r="HR51">
        <v>3.96081E-2</v>
      </c>
      <c r="HS51">
        <v>0</v>
      </c>
      <c r="HT51">
        <v>-6.4994399999999999</v>
      </c>
      <c r="HU51">
        <v>-1.1694800000000001</v>
      </c>
      <c r="HV51">
        <v>27.53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0.67972200000000005</v>
      </c>
      <c r="IK51">
        <v>6.7147600000000001</v>
      </c>
      <c r="IL51">
        <v>7.42645</v>
      </c>
      <c r="IM51">
        <v>0</v>
      </c>
      <c r="IN51">
        <v>0</v>
      </c>
      <c r="IO51">
        <v>2.2965599999999999</v>
      </c>
      <c r="IP51">
        <v>5.2949099999999998</v>
      </c>
      <c r="IQ51">
        <v>22.412400000000002</v>
      </c>
      <c r="IR51">
        <v>6.4656399999999996</v>
      </c>
      <c r="IS51">
        <v>0</v>
      </c>
      <c r="IT51">
        <v>1.76977E-2</v>
      </c>
      <c r="IU51">
        <v>0</v>
      </c>
      <c r="IV51">
        <v>0</v>
      </c>
      <c r="IW51">
        <v>0</v>
      </c>
      <c r="IX51">
        <v>28.895700000000001</v>
      </c>
      <c r="IY51">
        <v>0.53668000000000005</v>
      </c>
      <c r="IZ51">
        <v>6.4413200000000002</v>
      </c>
      <c r="JA51">
        <v>3.38991</v>
      </c>
      <c r="JB51">
        <v>0</v>
      </c>
      <c r="JC51">
        <v>0</v>
      </c>
      <c r="JD51">
        <v>1.1129800000000001</v>
      </c>
      <c r="JE51">
        <v>5.2949099999999998</v>
      </c>
      <c r="JF51">
        <v>11.7075</v>
      </c>
      <c r="JG51">
        <v>6.4656399999999996</v>
      </c>
      <c r="JH51">
        <v>0</v>
      </c>
      <c r="JI51">
        <v>2.6176600000000001E-2</v>
      </c>
      <c r="JJ51">
        <v>0</v>
      </c>
      <c r="JK51">
        <v>-4.2953999999999999</v>
      </c>
      <c r="JL51">
        <v>-0.77289600000000003</v>
      </c>
      <c r="JM51">
        <v>18.199300000000001</v>
      </c>
    </row>
    <row r="52" spans="1:273" x14ac:dyDescent="0.3">
      <c r="B52" s="62">
        <v>44855.473368055558</v>
      </c>
      <c r="C52" t="s">
        <v>62</v>
      </c>
      <c r="D52" t="s">
        <v>62</v>
      </c>
      <c r="E52" t="s">
        <v>268</v>
      </c>
      <c r="F52">
        <v>24563.1</v>
      </c>
      <c r="G52">
        <v>24692.3</v>
      </c>
      <c r="H52" t="s">
        <v>214</v>
      </c>
      <c r="I52">
        <v>3.9583333333333331E-2</v>
      </c>
      <c r="J52" t="s">
        <v>215</v>
      </c>
      <c r="K52">
        <v>-148.84</v>
      </c>
      <c r="L52" t="s">
        <v>216</v>
      </c>
      <c r="M52" t="s">
        <v>216</v>
      </c>
      <c r="N52" t="s">
        <v>271</v>
      </c>
      <c r="O52">
        <v>0</v>
      </c>
      <c r="P52">
        <v>93398.3</v>
      </c>
      <c r="Q52">
        <v>77251.100000000006</v>
      </c>
      <c r="R52">
        <v>0</v>
      </c>
      <c r="S52">
        <v>0</v>
      </c>
      <c r="T52">
        <v>0</v>
      </c>
      <c r="U52">
        <v>48820.3</v>
      </c>
      <c r="V52">
        <v>219470</v>
      </c>
      <c r="W52">
        <v>77659.399999999994</v>
      </c>
      <c r="X52">
        <v>0</v>
      </c>
      <c r="Y52">
        <v>127.086</v>
      </c>
      <c r="Z52">
        <v>0</v>
      </c>
      <c r="AA52">
        <v>0</v>
      </c>
      <c r="AB52">
        <v>0</v>
      </c>
      <c r="AC52">
        <v>297256</v>
      </c>
      <c r="AD52">
        <v>168.15799999999999</v>
      </c>
      <c r="AE52">
        <v>0</v>
      </c>
      <c r="AF52">
        <v>0</v>
      </c>
      <c r="AG52">
        <v>0</v>
      </c>
      <c r="AH52">
        <v>0</v>
      </c>
      <c r="AI52">
        <v>614.34</v>
      </c>
      <c r="AJ52">
        <v>0</v>
      </c>
      <c r="AK52">
        <v>782.49800000000005</v>
      </c>
      <c r="AL52">
        <v>0</v>
      </c>
      <c r="AM52">
        <v>0</v>
      </c>
      <c r="AN52">
        <v>0</v>
      </c>
      <c r="AO52">
        <v>0</v>
      </c>
      <c r="AP52">
        <v>782.49800000000005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1.9757899999999999</v>
      </c>
      <c r="BE52">
        <v>131.00299999999999</v>
      </c>
      <c r="BF52">
        <v>86.898300000000006</v>
      </c>
      <c r="BG52">
        <v>0</v>
      </c>
      <c r="BH52">
        <v>0</v>
      </c>
      <c r="BI52">
        <v>6.3979100000000004</v>
      </c>
      <c r="BJ52">
        <v>57.474299999999999</v>
      </c>
      <c r="BK52">
        <v>283.74900000000002</v>
      </c>
      <c r="BL52">
        <v>85.924000000000007</v>
      </c>
      <c r="BM52">
        <v>0</v>
      </c>
      <c r="BN52">
        <v>0.16067400000000001</v>
      </c>
      <c r="BO52">
        <v>0</v>
      </c>
      <c r="BP52">
        <v>0</v>
      </c>
      <c r="BQ52">
        <v>0</v>
      </c>
      <c r="BR52">
        <v>369.834</v>
      </c>
      <c r="BS52">
        <v>361.46</v>
      </c>
      <c r="BT52">
        <v>8.3736899999999999</v>
      </c>
      <c r="BU52">
        <v>0</v>
      </c>
      <c r="BV52">
        <v>0</v>
      </c>
      <c r="BX52">
        <v>0</v>
      </c>
      <c r="BY52">
        <v>0</v>
      </c>
      <c r="CA52">
        <v>0</v>
      </c>
      <c r="CB52" t="s">
        <v>216</v>
      </c>
      <c r="CC52" t="s">
        <v>216</v>
      </c>
      <c r="CD52" t="s">
        <v>270</v>
      </c>
      <c r="CE52">
        <v>2867.62</v>
      </c>
      <c r="CF52">
        <v>89742.7</v>
      </c>
      <c r="CG52">
        <v>39347.4</v>
      </c>
      <c r="CH52">
        <v>0</v>
      </c>
      <c r="CI52">
        <v>0</v>
      </c>
      <c r="CJ52">
        <v>11659.1</v>
      </c>
      <c r="CK52">
        <v>48820.3</v>
      </c>
      <c r="CL52">
        <v>65566.3</v>
      </c>
      <c r="CM52">
        <v>77659.399999999994</v>
      </c>
      <c r="CN52">
        <v>0</v>
      </c>
      <c r="CO52">
        <v>312.78899999999999</v>
      </c>
      <c r="CP52">
        <v>0</v>
      </c>
      <c r="CQ52">
        <v>-127520</v>
      </c>
      <c r="CR52">
        <v>648.93100000000004</v>
      </c>
      <c r="CS52">
        <v>143539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3.9500899999999999</v>
      </c>
      <c r="DU52">
        <v>127.261</v>
      </c>
      <c r="DV52">
        <v>44.148699999999998</v>
      </c>
      <c r="DW52">
        <v>0</v>
      </c>
      <c r="DX52">
        <v>0</v>
      </c>
      <c r="DY52">
        <v>13.015700000000001</v>
      </c>
      <c r="DZ52">
        <v>57.474299999999999</v>
      </c>
      <c r="EA52">
        <v>134.91200000000001</v>
      </c>
      <c r="EB52">
        <v>85.924000000000007</v>
      </c>
      <c r="EC52">
        <v>0</v>
      </c>
      <c r="ED52">
        <v>0.34587499999999999</v>
      </c>
      <c r="EE52">
        <v>0</v>
      </c>
      <c r="EF52">
        <v>-108.413</v>
      </c>
      <c r="EG52">
        <v>-2.5251399999999999</v>
      </c>
      <c r="EH52">
        <v>221.18100000000001</v>
      </c>
      <c r="EI52">
        <v>221.18100000000001</v>
      </c>
      <c r="EJ52">
        <v>0</v>
      </c>
      <c r="EK52">
        <v>0</v>
      </c>
      <c r="EL52">
        <v>0</v>
      </c>
      <c r="EN52">
        <v>0</v>
      </c>
      <c r="EO52">
        <v>0</v>
      </c>
      <c r="EQ52">
        <v>0</v>
      </c>
      <c r="ER52">
        <v>0</v>
      </c>
      <c r="ES52">
        <v>31.452300000000001</v>
      </c>
      <c r="ET52">
        <v>13.5563</v>
      </c>
      <c r="EU52">
        <v>0</v>
      </c>
      <c r="EV52">
        <v>0</v>
      </c>
      <c r="EW52">
        <v>0</v>
      </c>
      <c r="EX52">
        <v>11.9406</v>
      </c>
      <c r="EY52">
        <v>56.949199999999998</v>
      </c>
      <c r="EZ52">
        <v>14.089600000000001</v>
      </c>
      <c r="FA52">
        <v>0</v>
      </c>
      <c r="FB52">
        <v>4.3912199999999998E-2</v>
      </c>
      <c r="FC52">
        <v>0</v>
      </c>
      <c r="FD52">
        <v>0</v>
      </c>
      <c r="FE52">
        <v>0</v>
      </c>
      <c r="FF52">
        <v>71.082700000000003</v>
      </c>
      <c r="FG52">
        <v>0</v>
      </c>
      <c r="FH52">
        <v>31.039400000000001</v>
      </c>
      <c r="FI52">
        <v>8.0179500000000008</v>
      </c>
      <c r="FJ52">
        <v>0</v>
      </c>
      <c r="FK52">
        <v>0</v>
      </c>
      <c r="FL52">
        <v>1.82222</v>
      </c>
      <c r="FM52">
        <v>11.9406</v>
      </c>
      <c r="FN52">
        <v>50.154299999999999</v>
      </c>
      <c r="FO52">
        <v>14.089600000000001</v>
      </c>
      <c r="FP52">
        <v>0</v>
      </c>
      <c r="FQ52">
        <v>5.53535E-2</v>
      </c>
      <c r="FR52">
        <v>0</v>
      </c>
      <c r="FS52">
        <v>-2.1083799999999999</v>
      </c>
      <c r="FT52">
        <v>-0.55752500000000005</v>
      </c>
      <c r="FU52">
        <v>64.299300000000002</v>
      </c>
      <c r="FV52" t="s">
        <v>220</v>
      </c>
      <c r="FW52" t="s">
        <v>221</v>
      </c>
      <c r="FX52" t="s">
        <v>222</v>
      </c>
      <c r="FY52" t="s">
        <v>223</v>
      </c>
      <c r="FZ52" t="s">
        <v>224</v>
      </c>
      <c r="GA52" t="s">
        <v>225</v>
      </c>
      <c r="GB52" t="s">
        <v>226</v>
      </c>
      <c r="GC52" t="s">
        <v>227</v>
      </c>
      <c r="GF52">
        <v>0</v>
      </c>
      <c r="GG52">
        <v>10.105499999999999</v>
      </c>
      <c r="GH52">
        <v>11.205399999999999</v>
      </c>
      <c r="GI52">
        <v>0</v>
      </c>
      <c r="GJ52">
        <v>0</v>
      </c>
      <c r="GK52">
        <v>0</v>
      </c>
      <c r="GL52">
        <v>8.0117999999999991</v>
      </c>
      <c r="GM52">
        <v>29.33</v>
      </c>
      <c r="GN52">
        <v>9.7832500000000007</v>
      </c>
      <c r="GO52">
        <v>0</v>
      </c>
      <c r="GP52">
        <v>2.67786E-2</v>
      </c>
      <c r="GQ52">
        <v>0</v>
      </c>
      <c r="GR52">
        <v>0</v>
      </c>
      <c r="GS52">
        <v>0</v>
      </c>
      <c r="GT52">
        <v>39.14</v>
      </c>
      <c r="GU52">
        <v>0.94240699999999999</v>
      </c>
      <c r="GV52">
        <v>0</v>
      </c>
      <c r="GW52">
        <v>0</v>
      </c>
      <c r="GX52">
        <v>0</v>
      </c>
      <c r="GY52">
        <v>0</v>
      </c>
      <c r="GZ52">
        <v>3.44293</v>
      </c>
      <c r="HA52">
        <v>0</v>
      </c>
      <c r="HB52">
        <v>4.38</v>
      </c>
      <c r="HC52">
        <v>0</v>
      </c>
      <c r="HD52">
        <v>0</v>
      </c>
      <c r="HE52">
        <v>0</v>
      </c>
      <c r="HF52">
        <v>0</v>
      </c>
      <c r="HG52">
        <v>4.38</v>
      </c>
      <c r="HH52">
        <v>0.81205899999999998</v>
      </c>
      <c r="HI52">
        <v>9.7465899999999994</v>
      </c>
      <c r="HJ52">
        <v>5.12934</v>
      </c>
      <c r="HK52">
        <v>0</v>
      </c>
      <c r="HL52">
        <v>0</v>
      </c>
      <c r="HM52">
        <v>1.6840599999999999</v>
      </c>
      <c r="HN52">
        <v>8.0117999999999991</v>
      </c>
      <c r="HO52">
        <v>17.71</v>
      </c>
      <c r="HP52">
        <v>9.7832500000000007</v>
      </c>
      <c r="HQ52">
        <v>0</v>
      </c>
      <c r="HR52">
        <v>3.96081E-2</v>
      </c>
      <c r="HS52">
        <v>0</v>
      </c>
      <c r="HT52">
        <v>-6.4994399999999999</v>
      </c>
      <c r="HU52">
        <v>-1.1694800000000001</v>
      </c>
      <c r="HV52">
        <v>27.53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0.62861800000000001</v>
      </c>
      <c r="IK52">
        <v>6.6785100000000002</v>
      </c>
      <c r="IL52">
        <v>7.4055299999999997</v>
      </c>
      <c r="IM52">
        <v>0</v>
      </c>
      <c r="IN52">
        <v>0</v>
      </c>
      <c r="IO52">
        <v>2.2965599999999999</v>
      </c>
      <c r="IP52">
        <v>5.2949099999999998</v>
      </c>
      <c r="IQ52">
        <v>22.304099999999998</v>
      </c>
      <c r="IR52">
        <v>6.4656399999999996</v>
      </c>
      <c r="IS52">
        <v>0</v>
      </c>
      <c r="IT52">
        <v>1.76977E-2</v>
      </c>
      <c r="IU52">
        <v>0</v>
      </c>
      <c r="IV52">
        <v>0</v>
      </c>
      <c r="IW52">
        <v>0</v>
      </c>
      <c r="IX52">
        <v>28.787500000000001</v>
      </c>
      <c r="IY52">
        <v>0.53668000000000005</v>
      </c>
      <c r="IZ52">
        <v>6.4413200000000002</v>
      </c>
      <c r="JA52">
        <v>3.38991</v>
      </c>
      <c r="JB52">
        <v>0</v>
      </c>
      <c r="JC52">
        <v>0</v>
      </c>
      <c r="JD52">
        <v>1.1129800000000001</v>
      </c>
      <c r="JE52">
        <v>5.2949099999999998</v>
      </c>
      <c r="JF52">
        <v>11.7075</v>
      </c>
      <c r="JG52">
        <v>6.4656399999999996</v>
      </c>
      <c r="JH52">
        <v>0</v>
      </c>
      <c r="JI52">
        <v>2.6176600000000001E-2</v>
      </c>
      <c r="JJ52">
        <v>0</v>
      </c>
      <c r="JK52">
        <v>-4.2953999999999999</v>
      </c>
      <c r="JL52">
        <v>-0.77289600000000003</v>
      </c>
      <c r="JM52">
        <v>18.199300000000001</v>
      </c>
    </row>
    <row r="53" spans="1:273" x14ac:dyDescent="0.3">
      <c r="A53" s="14"/>
      <c r="B53" s="62">
        <v>44855.474120370367</v>
      </c>
      <c r="C53" t="s">
        <v>63</v>
      </c>
      <c r="D53" t="s">
        <v>63</v>
      </c>
      <c r="E53" t="s">
        <v>268</v>
      </c>
      <c r="F53">
        <v>24563.1</v>
      </c>
      <c r="G53">
        <v>24692.3</v>
      </c>
      <c r="H53" t="s">
        <v>214</v>
      </c>
      <c r="I53">
        <v>3.9583333333333331E-2</v>
      </c>
      <c r="J53" t="s">
        <v>215</v>
      </c>
      <c r="K53">
        <v>-150.97</v>
      </c>
      <c r="L53" t="s">
        <v>216</v>
      </c>
      <c r="M53" t="s">
        <v>216</v>
      </c>
      <c r="N53" t="s">
        <v>271</v>
      </c>
      <c r="O53">
        <v>0</v>
      </c>
      <c r="P53">
        <v>93947</v>
      </c>
      <c r="Q53">
        <v>77713.399999999994</v>
      </c>
      <c r="R53">
        <v>0</v>
      </c>
      <c r="S53">
        <v>0</v>
      </c>
      <c r="T53">
        <v>0</v>
      </c>
      <c r="U53">
        <v>48820.3</v>
      </c>
      <c r="V53">
        <v>220481</v>
      </c>
      <c r="W53">
        <v>77659.399999999994</v>
      </c>
      <c r="X53">
        <v>0</v>
      </c>
      <c r="Y53">
        <v>127.086</v>
      </c>
      <c r="Z53">
        <v>0</v>
      </c>
      <c r="AA53">
        <v>0</v>
      </c>
      <c r="AB53">
        <v>0</v>
      </c>
      <c r="AC53">
        <v>298267</v>
      </c>
      <c r="AD53">
        <v>151.30799999999999</v>
      </c>
      <c r="AE53">
        <v>0</v>
      </c>
      <c r="AF53">
        <v>0</v>
      </c>
      <c r="AG53">
        <v>0</v>
      </c>
      <c r="AH53">
        <v>0</v>
      </c>
      <c r="AI53">
        <v>614.33199999999999</v>
      </c>
      <c r="AJ53">
        <v>0</v>
      </c>
      <c r="AK53">
        <v>765.64</v>
      </c>
      <c r="AL53">
        <v>0</v>
      </c>
      <c r="AM53">
        <v>0</v>
      </c>
      <c r="AN53">
        <v>0</v>
      </c>
      <c r="AO53">
        <v>0</v>
      </c>
      <c r="AP53">
        <v>765.64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1.77891</v>
      </c>
      <c r="BE53">
        <v>132.83699999999999</v>
      </c>
      <c r="BF53">
        <v>87.391800000000003</v>
      </c>
      <c r="BG53">
        <v>0</v>
      </c>
      <c r="BH53">
        <v>0</v>
      </c>
      <c r="BI53">
        <v>6.3978200000000003</v>
      </c>
      <c r="BJ53">
        <v>57.474299999999999</v>
      </c>
      <c r="BK53">
        <v>285.88</v>
      </c>
      <c r="BL53">
        <v>85.924000000000007</v>
      </c>
      <c r="BM53">
        <v>0</v>
      </c>
      <c r="BN53">
        <v>0.16067400000000001</v>
      </c>
      <c r="BO53">
        <v>0</v>
      </c>
      <c r="BP53">
        <v>0</v>
      </c>
      <c r="BQ53">
        <v>0</v>
      </c>
      <c r="BR53">
        <v>371.964</v>
      </c>
      <c r="BS53">
        <v>363.78699999999998</v>
      </c>
      <c r="BT53">
        <v>8.1767299999999992</v>
      </c>
      <c r="BU53">
        <v>0</v>
      </c>
      <c r="BV53">
        <v>0</v>
      </c>
      <c r="BX53">
        <v>0</v>
      </c>
      <c r="BY53">
        <v>0</v>
      </c>
      <c r="CA53">
        <v>0</v>
      </c>
      <c r="CB53" t="s">
        <v>216</v>
      </c>
      <c r="CC53" t="s">
        <v>216</v>
      </c>
      <c r="CD53" t="s">
        <v>270</v>
      </c>
      <c r="CE53">
        <v>2867.62</v>
      </c>
      <c r="CF53">
        <v>89742.7</v>
      </c>
      <c r="CG53">
        <v>39347.4</v>
      </c>
      <c r="CH53">
        <v>0</v>
      </c>
      <c r="CI53">
        <v>0</v>
      </c>
      <c r="CJ53">
        <v>11659.1</v>
      </c>
      <c r="CK53">
        <v>48820.3</v>
      </c>
      <c r="CL53">
        <v>65566.3</v>
      </c>
      <c r="CM53">
        <v>77659.399999999994</v>
      </c>
      <c r="CN53">
        <v>0</v>
      </c>
      <c r="CO53">
        <v>312.78899999999999</v>
      </c>
      <c r="CP53">
        <v>0</v>
      </c>
      <c r="CQ53">
        <v>-127520</v>
      </c>
      <c r="CR53">
        <v>648.93100000000004</v>
      </c>
      <c r="CS53">
        <v>143539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3.9500899999999999</v>
      </c>
      <c r="DU53">
        <v>127.261</v>
      </c>
      <c r="DV53">
        <v>44.148699999999998</v>
      </c>
      <c r="DW53">
        <v>0</v>
      </c>
      <c r="DX53">
        <v>0</v>
      </c>
      <c r="DY53">
        <v>13.015700000000001</v>
      </c>
      <c r="DZ53">
        <v>57.474299999999999</v>
      </c>
      <c r="EA53">
        <v>134.91200000000001</v>
      </c>
      <c r="EB53">
        <v>85.924000000000007</v>
      </c>
      <c r="EC53">
        <v>0</v>
      </c>
      <c r="ED53">
        <v>0.34587499999999999</v>
      </c>
      <c r="EE53">
        <v>0</v>
      </c>
      <c r="EF53">
        <v>-108.413</v>
      </c>
      <c r="EG53">
        <v>-2.5251399999999999</v>
      </c>
      <c r="EH53">
        <v>221.18100000000001</v>
      </c>
      <c r="EI53">
        <v>221.18100000000001</v>
      </c>
      <c r="EJ53">
        <v>0</v>
      </c>
      <c r="EK53">
        <v>0</v>
      </c>
      <c r="EL53">
        <v>0</v>
      </c>
      <c r="EN53">
        <v>0</v>
      </c>
      <c r="EO53">
        <v>0</v>
      </c>
      <c r="EQ53">
        <v>0</v>
      </c>
      <c r="ER53">
        <v>0</v>
      </c>
      <c r="ES53">
        <v>32.413200000000003</v>
      </c>
      <c r="ET53">
        <v>13.5563</v>
      </c>
      <c r="EU53">
        <v>0</v>
      </c>
      <c r="EV53">
        <v>0</v>
      </c>
      <c r="EW53">
        <v>0</v>
      </c>
      <c r="EX53">
        <v>11.9406</v>
      </c>
      <c r="EY53">
        <v>57.9101</v>
      </c>
      <c r="EZ53">
        <v>14.089600000000001</v>
      </c>
      <c r="FA53">
        <v>0</v>
      </c>
      <c r="FB53">
        <v>4.3912199999999998E-2</v>
      </c>
      <c r="FC53">
        <v>0</v>
      </c>
      <c r="FD53">
        <v>0</v>
      </c>
      <c r="FE53">
        <v>0</v>
      </c>
      <c r="FF53">
        <v>72.043599999999998</v>
      </c>
      <c r="FG53">
        <v>0</v>
      </c>
      <c r="FH53">
        <v>31.039400000000001</v>
      </c>
      <c r="FI53">
        <v>8.0179500000000008</v>
      </c>
      <c r="FJ53">
        <v>0</v>
      </c>
      <c r="FK53">
        <v>0</v>
      </c>
      <c r="FL53">
        <v>1.82222</v>
      </c>
      <c r="FM53">
        <v>11.9406</v>
      </c>
      <c r="FN53">
        <v>50.154299999999999</v>
      </c>
      <c r="FO53">
        <v>14.089600000000001</v>
      </c>
      <c r="FP53">
        <v>0</v>
      </c>
      <c r="FQ53">
        <v>5.53535E-2</v>
      </c>
      <c r="FR53">
        <v>0</v>
      </c>
      <c r="FS53">
        <v>-2.1083799999999999</v>
      </c>
      <c r="FT53">
        <v>-0.55752500000000005</v>
      </c>
      <c r="FU53">
        <v>64.299300000000002</v>
      </c>
      <c r="FV53" t="s">
        <v>220</v>
      </c>
      <c r="FW53" t="s">
        <v>221</v>
      </c>
      <c r="FX53" t="s">
        <v>222</v>
      </c>
      <c r="FY53" t="s">
        <v>223</v>
      </c>
      <c r="FZ53" t="s">
        <v>224</v>
      </c>
      <c r="GA53" t="s">
        <v>225</v>
      </c>
      <c r="GB53" t="s">
        <v>226</v>
      </c>
      <c r="GC53" t="s">
        <v>227</v>
      </c>
      <c r="GF53">
        <v>0</v>
      </c>
      <c r="GG53">
        <v>10.3734</v>
      </c>
      <c r="GH53">
        <v>11.307399999999999</v>
      </c>
      <c r="GI53">
        <v>0</v>
      </c>
      <c r="GJ53">
        <v>0</v>
      </c>
      <c r="GK53">
        <v>0</v>
      </c>
      <c r="GL53">
        <v>8.0117999999999991</v>
      </c>
      <c r="GM53">
        <v>29.69</v>
      </c>
      <c r="GN53">
        <v>9.7832500000000007</v>
      </c>
      <c r="GO53">
        <v>0</v>
      </c>
      <c r="GP53">
        <v>2.67786E-2</v>
      </c>
      <c r="GQ53">
        <v>0</v>
      </c>
      <c r="GR53">
        <v>0</v>
      </c>
      <c r="GS53">
        <v>0</v>
      </c>
      <c r="GT53">
        <v>39.5</v>
      </c>
      <c r="GU53">
        <v>0.84797199999999995</v>
      </c>
      <c r="GV53">
        <v>0</v>
      </c>
      <c r="GW53">
        <v>0</v>
      </c>
      <c r="GX53">
        <v>0</v>
      </c>
      <c r="GY53">
        <v>0</v>
      </c>
      <c r="GZ53">
        <v>3.4428899999999998</v>
      </c>
      <c r="HA53">
        <v>0</v>
      </c>
      <c r="HB53">
        <v>4.29</v>
      </c>
      <c r="HC53">
        <v>0</v>
      </c>
      <c r="HD53">
        <v>0</v>
      </c>
      <c r="HE53">
        <v>0</v>
      </c>
      <c r="HF53">
        <v>0</v>
      </c>
      <c r="HG53">
        <v>4.29</v>
      </c>
      <c r="HH53">
        <v>0.81205899999999998</v>
      </c>
      <c r="HI53">
        <v>9.7465899999999994</v>
      </c>
      <c r="HJ53">
        <v>5.12934</v>
      </c>
      <c r="HK53">
        <v>0</v>
      </c>
      <c r="HL53">
        <v>0</v>
      </c>
      <c r="HM53">
        <v>1.6840599999999999</v>
      </c>
      <c r="HN53">
        <v>8.0117999999999991</v>
      </c>
      <c r="HO53">
        <v>17.71</v>
      </c>
      <c r="HP53">
        <v>9.7832500000000007</v>
      </c>
      <c r="HQ53">
        <v>0</v>
      </c>
      <c r="HR53">
        <v>3.96081E-2</v>
      </c>
      <c r="HS53">
        <v>0</v>
      </c>
      <c r="HT53">
        <v>-6.4994399999999999</v>
      </c>
      <c r="HU53">
        <v>-1.1694800000000001</v>
      </c>
      <c r="HV53">
        <v>27.53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0.56562699999999999</v>
      </c>
      <c r="IK53">
        <v>6.8555700000000002</v>
      </c>
      <c r="IL53">
        <v>7.4729299999999999</v>
      </c>
      <c r="IM53">
        <v>0</v>
      </c>
      <c r="IN53">
        <v>0</v>
      </c>
      <c r="IO53">
        <v>2.2965300000000002</v>
      </c>
      <c r="IP53">
        <v>5.2949099999999998</v>
      </c>
      <c r="IQ53">
        <v>22.485600000000002</v>
      </c>
      <c r="IR53">
        <v>6.4656399999999996</v>
      </c>
      <c r="IS53">
        <v>0</v>
      </c>
      <c r="IT53">
        <v>1.76977E-2</v>
      </c>
      <c r="IU53">
        <v>0</v>
      </c>
      <c r="IV53">
        <v>0</v>
      </c>
      <c r="IW53">
        <v>0</v>
      </c>
      <c r="IX53">
        <v>28.968900000000001</v>
      </c>
      <c r="IY53">
        <v>0.53668000000000005</v>
      </c>
      <c r="IZ53">
        <v>6.4413200000000002</v>
      </c>
      <c r="JA53">
        <v>3.38991</v>
      </c>
      <c r="JB53">
        <v>0</v>
      </c>
      <c r="JC53">
        <v>0</v>
      </c>
      <c r="JD53">
        <v>1.1129800000000001</v>
      </c>
      <c r="JE53">
        <v>5.2949099999999998</v>
      </c>
      <c r="JF53">
        <v>11.7075</v>
      </c>
      <c r="JG53">
        <v>6.4656399999999996</v>
      </c>
      <c r="JH53">
        <v>0</v>
      </c>
      <c r="JI53">
        <v>2.6176600000000001E-2</v>
      </c>
      <c r="JJ53">
        <v>0</v>
      </c>
      <c r="JK53">
        <v>-4.2953999999999999</v>
      </c>
      <c r="JL53">
        <v>-0.77289600000000003</v>
      </c>
      <c r="JM53">
        <v>18.199300000000001</v>
      </c>
    </row>
    <row r="54" spans="1:273" x14ac:dyDescent="0.3">
      <c r="A54" s="14"/>
      <c r="B54" s="62">
        <v>44855.474722222221</v>
      </c>
      <c r="C54" t="s">
        <v>65</v>
      </c>
      <c r="D54" t="s">
        <v>65</v>
      </c>
      <c r="E54" t="s">
        <v>213</v>
      </c>
      <c r="F54">
        <v>24563.1</v>
      </c>
      <c r="G54">
        <v>24692.3</v>
      </c>
      <c r="H54" t="s">
        <v>214</v>
      </c>
      <c r="I54">
        <v>3.0555555555555555E-2</v>
      </c>
      <c r="J54" t="s">
        <v>215</v>
      </c>
      <c r="K54">
        <v>-114.77</v>
      </c>
      <c r="L54" t="s">
        <v>216</v>
      </c>
      <c r="M54" t="s">
        <v>216</v>
      </c>
      <c r="N54" t="s">
        <v>265</v>
      </c>
      <c r="O54">
        <v>0</v>
      </c>
      <c r="P54">
        <v>26595.4</v>
      </c>
      <c r="Q54">
        <v>70571.5</v>
      </c>
      <c r="R54">
        <v>0</v>
      </c>
      <c r="S54">
        <v>0</v>
      </c>
      <c r="T54">
        <v>0</v>
      </c>
      <c r="U54">
        <v>48815.3</v>
      </c>
      <c r="V54">
        <v>145982</v>
      </c>
      <c r="W54">
        <v>77659.399999999994</v>
      </c>
      <c r="X54">
        <v>0</v>
      </c>
      <c r="Y54">
        <v>125.024</v>
      </c>
      <c r="Z54">
        <v>0</v>
      </c>
      <c r="AA54">
        <v>0</v>
      </c>
      <c r="AB54">
        <v>0</v>
      </c>
      <c r="AC54">
        <v>223767</v>
      </c>
      <c r="AD54">
        <v>278.791</v>
      </c>
      <c r="AE54">
        <v>0</v>
      </c>
      <c r="AF54">
        <v>0</v>
      </c>
      <c r="AG54">
        <v>0</v>
      </c>
      <c r="AH54">
        <v>0</v>
      </c>
      <c r="AI54">
        <v>690.279</v>
      </c>
      <c r="AJ54">
        <v>0</v>
      </c>
      <c r="AK54">
        <v>969.07100000000003</v>
      </c>
      <c r="AL54">
        <v>0</v>
      </c>
      <c r="AM54">
        <v>0</v>
      </c>
      <c r="AN54">
        <v>0</v>
      </c>
      <c r="AO54">
        <v>0</v>
      </c>
      <c r="AP54">
        <v>969.07100000000003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3.1935099999999998</v>
      </c>
      <c r="BE54">
        <v>41.287399999999998</v>
      </c>
      <c r="BF54">
        <v>79.202600000000004</v>
      </c>
      <c r="BG54">
        <v>0</v>
      </c>
      <c r="BH54">
        <v>0</v>
      </c>
      <c r="BI54">
        <v>7.16181</v>
      </c>
      <c r="BJ54">
        <v>59.689300000000003</v>
      </c>
      <c r="BK54">
        <v>190.535</v>
      </c>
      <c r="BL54">
        <v>85.741</v>
      </c>
      <c r="BM54">
        <v>0</v>
      </c>
      <c r="BN54">
        <v>0.17046</v>
      </c>
      <c r="BO54">
        <v>0</v>
      </c>
      <c r="BP54">
        <v>0</v>
      </c>
      <c r="BQ54">
        <v>0</v>
      </c>
      <c r="BR54">
        <v>276.44600000000003</v>
      </c>
      <c r="BS54">
        <v>266.09100000000001</v>
      </c>
      <c r="BT54">
        <v>10.3553</v>
      </c>
      <c r="BU54">
        <v>0</v>
      </c>
      <c r="BV54">
        <v>0</v>
      </c>
      <c r="BX54">
        <v>0</v>
      </c>
      <c r="BY54">
        <v>0</v>
      </c>
      <c r="CA54">
        <v>0</v>
      </c>
      <c r="CB54" t="s">
        <v>216</v>
      </c>
      <c r="CC54" t="s">
        <v>216</v>
      </c>
      <c r="CD54" t="s">
        <v>266</v>
      </c>
      <c r="CE54">
        <v>4700.29</v>
      </c>
      <c r="CF54">
        <v>27205.1</v>
      </c>
      <c r="CG54">
        <v>33835.1</v>
      </c>
      <c r="CH54">
        <v>0</v>
      </c>
      <c r="CI54">
        <v>0</v>
      </c>
      <c r="CJ54">
        <v>13506.4</v>
      </c>
      <c r="CK54">
        <v>48815.3</v>
      </c>
      <c r="CL54">
        <v>25092.5</v>
      </c>
      <c r="CM54">
        <v>77659.399999999994</v>
      </c>
      <c r="CN54">
        <v>0</v>
      </c>
      <c r="CO54">
        <v>312.78899999999999</v>
      </c>
      <c r="CP54">
        <v>0</v>
      </c>
      <c r="CQ54">
        <v>-103582</v>
      </c>
      <c r="CR54">
        <v>612.31200000000001</v>
      </c>
      <c r="CS54">
        <v>103065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6.1356299999999999</v>
      </c>
      <c r="DU54">
        <v>41.417200000000001</v>
      </c>
      <c r="DV54">
        <v>41.956600000000002</v>
      </c>
      <c r="DW54">
        <v>0</v>
      </c>
      <c r="DX54">
        <v>0</v>
      </c>
      <c r="DY54">
        <v>15.1046</v>
      </c>
      <c r="DZ54">
        <v>59.689300000000003</v>
      </c>
      <c r="EA54">
        <v>75.745699999999999</v>
      </c>
      <c r="EB54">
        <v>85.741</v>
      </c>
      <c r="EC54">
        <v>0</v>
      </c>
      <c r="ED54">
        <v>0.34522900000000001</v>
      </c>
      <c r="EE54">
        <v>0</v>
      </c>
      <c r="EF54">
        <v>-86.084500000000006</v>
      </c>
      <c r="EG54">
        <v>-2.47323</v>
      </c>
      <c r="EH54">
        <v>161.83199999999999</v>
      </c>
      <c r="EI54">
        <v>161.83199999999999</v>
      </c>
      <c r="EJ54">
        <v>0</v>
      </c>
      <c r="EK54">
        <v>0</v>
      </c>
      <c r="EL54">
        <v>0</v>
      </c>
      <c r="EN54">
        <v>0</v>
      </c>
      <c r="EO54">
        <v>0</v>
      </c>
      <c r="EQ54">
        <v>0</v>
      </c>
      <c r="ER54">
        <v>0</v>
      </c>
      <c r="ES54">
        <v>7.9288499999999997</v>
      </c>
      <c r="ET54">
        <v>13.039199999999999</v>
      </c>
      <c r="EU54">
        <v>0</v>
      </c>
      <c r="EV54">
        <v>0</v>
      </c>
      <c r="EW54">
        <v>0</v>
      </c>
      <c r="EX54">
        <v>12.0166</v>
      </c>
      <c r="EY54">
        <v>32.9846</v>
      </c>
      <c r="EZ54">
        <v>14.089600000000001</v>
      </c>
      <c r="FA54">
        <v>0</v>
      </c>
      <c r="FB54">
        <v>4.0177499999999998E-2</v>
      </c>
      <c r="FC54">
        <v>0</v>
      </c>
      <c r="FD54">
        <v>0</v>
      </c>
      <c r="FE54">
        <v>0</v>
      </c>
      <c r="FF54">
        <v>47.114400000000003</v>
      </c>
      <c r="FG54">
        <v>1.12865E-8</v>
      </c>
      <c r="FH54">
        <v>8.9845500000000005</v>
      </c>
      <c r="FI54">
        <v>6.4858700000000002</v>
      </c>
      <c r="FJ54">
        <v>0</v>
      </c>
      <c r="FK54">
        <v>0</v>
      </c>
      <c r="FL54">
        <v>2.2794400000000001</v>
      </c>
      <c r="FM54">
        <v>12.0166</v>
      </c>
      <c r="FN54">
        <v>26.8904</v>
      </c>
      <c r="FO54">
        <v>14.089600000000001</v>
      </c>
      <c r="FP54">
        <v>0</v>
      </c>
      <c r="FQ54">
        <v>5.53535E-2</v>
      </c>
      <c r="FR54">
        <v>0</v>
      </c>
      <c r="FS54">
        <v>-2.0434800000000002</v>
      </c>
      <c r="FT54">
        <v>-0.83252899999999996</v>
      </c>
      <c r="FU54">
        <v>41.035400000000003</v>
      </c>
      <c r="FV54" t="s">
        <v>220</v>
      </c>
      <c r="FW54" t="s">
        <v>221</v>
      </c>
      <c r="FX54" t="s">
        <v>222</v>
      </c>
      <c r="FY54" t="s">
        <v>223</v>
      </c>
      <c r="FZ54" t="s">
        <v>224</v>
      </c>
      <c r="GA54" t="s">
        <v>225</v>
      </c>
      <c r="GB54" t="s">
        <v>226</v>
      </c>
      <c r="GC54" t="s">
        <v>227</v>
      </c>
      <c r="GF54">
        <v>0</v>
      </c>
      <c r="GG54">
        <v>2.1707999999999998</v>
      </c>
      <c r="GH54">
        <v>9.8512799999999991</v>
      </c>
      <c r="GI54">
        <v>0</v>
      </c>
      <c r="GJ54">
        <v>0</v>
      </c>
      <c r="GK54">
        <v>0</v>
      </c>
      <c r="GL54">
        <v>8.0144699999999993</v>
      </c>
      <c r="GM54">
        <v>20.03</v>
      </c>
      <c r="GN54">
        <v>9.7832500000000007</v>
      </c>
      <c r="GO54">
        <v>0</v>
      </c>
      <c r="GP54">
        <v>2.6189199999999999E-2</v>
      </c>
      <c r="GQ54">
        <v>0</v>
      </c>
      <c r="GR54">
        <v>0</v>
      </c>
      <c r="GS54">
        <v>0</v>
      </c>
      <c r="GT54">
        <v>29.84</v>
      </c>
      <c r="GU54">
        <v>1.56243</v>
      </c>
      <c r="GV54">
        <v>0</v>
      </c>
      <c r="GW54">
        <v>0</v>
      </c>
      <c r="GX54">
        <v>0</v>
      </c>
      <c r="GY54">
        <v>0</v>
      </c>
      <c r="GZ54">
        <v>3.8685200000000002</v>
      </c>
      <c r="HA54">
        <v>0</v>
      </c>
      <c r="HB54">
        <v>5.43</v>
      </c>
      <c r="HC54">
        <v>0</v>
      </c>
      <c r="HD54">
        <v>0</v>
      </c>
      <c r="HE54">
        <v>0</v>
      </c>
      <c r="HF54">
        <v>0</v>
      </c>
      <c r="HG54">
        <v>5.43</v>
      </c>
      <c r="HH54">
        <v>1.2544500000000001</v>
      </c>
      <c r="HI54">
        <v>2.3012100000000002</v>
      </c>
      <c r="HJ54">
        <v>4.4836999999999998</v>
      </c>
      <c r="HK54">
        <v>0</v>
      </c>
      <c r="HL54">
        <v>0</v>
      </c>
      <c r="HM54">
        <v>1.94401</v>
      </c>
      <c r="HN54">
        <v>8.0144699999999993</v>
      </c>
      <c r="HO54">
        <v>11.53</v>
      </c>
      <c r="HP54">
        <v>9.7832500000000007</v>
      </c>
      <c r="HQ54">
        <v>0</v>
      </c>
      <c r="HR54">
        <v>3.96081E-2</v>
      </c>
      <c r="HS54">
        <v>0</v>
      </c>
      <c r="HT54">
        <v>-5.2464399999999998</v>
      </c>
      <c r="HU54">
        <v>-1.2004999999999999</v>
      </c>
      <c r="HV54">
        <v>21.35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1.0421899999999999</v>
      </c>
      <c r="IK54">
        <v>1.4346300000000001</v>
      </c>
      <c r="IL54">
        <v>6.5105899999999997</v>
      </c>
      <c r="IM54">
        <v>0</v>
      </c>
      <c r="IN54">
        <v>0</v>
      </c>
      <c r="IO54">
        <v>2.5804399999999998</v>
      </c>
      <c r="IP54">
        <v>5.2966800000000003</v>
      </c>
      <c r="IQ54">
        <v>16.8645</v>
      </c>
      <c r="IR54">
        <v>6.4656399999999996</v>
      </c>
      <c r="IS54">
        <v>0</v>
      </c>
      <c r="IT54">
        <v>1.7308199999999999E-2</v>
      </c>
      <c r="IU54">
        <v>0</v>
      </c>
      <c r="IV54">
        <v>0</v>
      </c>
      <c r="IW54">
        <v>0</v>
      </c>
      <c r="IX54">
        <v>23.3475</v>
      </c>
      <c r="IY54">
        <v>0.82904699999999998</v>
      </c>
      <c r="IZ54">
        <v>1.52081</v>
      </c>
      <c r="JA54">
        <v>2.9632100000000001</v>
      </c>
      <c r="JB54">
        <v>0</v>
      </c>
      <c r="JC54">
        <v>0</v>
      </c>
      <c r="JD54">
        <v>1.28478</v>
      </c>
      <c r="JE54">
        <v>5.2966800000000003</v>
      </c>
      <c r="JF54">
        <v>7.6338400000000002</v>
      </c>
      <c r="JG54">
        <v>6.4656399999999996</v>
      </c>
      <c r="JH54">
        <v>0</v>
      </c>
      <c r="JI54">
        <v>2.6176600000000001E-2</v>
      </c>
      <c r="JJ54">
        <v>0</v>
      </c>
      <c r="JK54">
        <v>-3.4672900000000002</v>
      </c>
      <c r="JL54">
        <v>-0.79339599999999999</v>
      </c>
      <c r="JM54">
        <v>14.1257</v>
      </c>
    </row>
    <row r="55" spans="1:273" x14ac:dyDescent="0.3">
      <c r="A55" s="14"/>
      <c r="B55" s="62">
        <v>44855.475312499999</v>
      </c>
      <c r="C55" t="s">
        <v>66</v>
      </c>
      <c r="D55" t="s">
        <v>66</v>
      </c>
      <c r="E55" t="s">
        <v>213</v>
      </c>
      <c r="F55">
        <v>24563.1</v>
      </c>
      <c r="G55">
        <v>24692.3</v>
      </c>
      <c r="H55" t="s">
        <v>214</v>
      </c>
      <c r="I55">
        <v>2.9861111111111113E-2</v>
      </c>
      <c r="J55" t="s">
        <v>215</v>
      </c>
      <c r="K55">
        <v>-114.75</v>
      </c>
      <c r="L55" t="s">
        <v>216</v>
      </c>
      <c r="M55" t="s">
        <v>216</v>
      </c>
      <c r="N55" t="s">
        <v>265</v>
      </c>
      <c r="O55">
        <v>0</v>
      </c>
      <c r="P55">
        <v>26947.4</v>
      </c>
      <c r="Q55">
        <v>70571.5</v>
      </c>
      <c r="R55">
        <v>0</v>
      </c>
      <c r="S55">
        <v>0</v>
      </c>
      <c r="T55">
        <v>0</v>
      </c>
      <c r="U55">
        <v>48815.3</v>
      </c>
      <c r="V55">
        <v>146334</v>
      </c>
      <c r="W55">
        <v>77659.399999999994</v>
      </c>
      <c r="X55">
        <v>0</v>
      </c>
      <c r="Y55">
        <v>125.024</v>
      </c>
      <c r="Z55">
        <v>0</v>
      </c>
      <c r="AA55">
        <v>0</v>
      </c>
      <c r="AB55">
        <v>0</v>
      </c>
      <c r="AC55">
        <v>224119</v>
      </c>
      <c r="AD55">
        <v>256.815</v>
      </c>
      <c r="AE55">
        <v>0</v>
      </c>
      <c r="AF55">
        <v>0</v>
      </c>
      <c r="AG55">
        <v>0</v>
      </c>
      <c r="AH55">
        <v>0</v>
      </c>
      <c r="AI55">
        <v>690.279</v>
      </c>
      <c r="AJ55">
        <v>0</v>
      </c>
      <c r="AK55">
        <v>947.09400000000005</v>
      </c>
      <c r="AL55">
        <v>0</v>
      </c>
      <c r="AM55">
        <v>0</v>
      </c>
      <c r="AN55">
        <v>0</v>
      </c>
      <c r="AO55">
        <v>0</v>
      </c>
      <c r="AP55">
        <v>947.09400000000005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2.94075</v>
      </c>
      <c r="BE55">
        <v>41.518099999999997</v>
      </c>
      <c r="BF55">
        <v>79.202600000000004</v>
      </c>
      <c r="BG55">
        <v>0</v>
      </c>
      <c r="BH55">
        <v>0</v>
      </c>
      <c r="BI55">
        <v>7.16181</v>
      </c>
      <c r="BJ55">
        <v>59.689300000000003</v>
      </c>
      <c r="BK55">
        <v>190.51300000000001</v>
      </c>
      <c r="BL55">
        <v>85.741</v>
      </c>
      <c r="BM55">
        <v>0</v>
      </c>
      <c r="BN55">
        <v>0.17046</v>
      </c>
      <c r="BO55">
        <v>0</v>
      </c>
      <c r="BP55">
        <v>0</v>
      </c>
      <c r="BQ55">
        <v>0</v>
      </c>
      <c r="BR55">
        <v>276.42399999999998</v>
      </c>
      <c r="BS55">
        <v>266.32100000000003</v>
      </c>
      <c r="BT55">
        <v>10.102600000000001</v>
      </c>
      <c r="BU55">
        <v>0</v>
      </c>
      <c r="BV55">
        <v>0</v>
      </c>
      <c r="BX55">
        <v>0</v>
      </c>
      <c r="BY55">
        <v>0</v>
      </c>
      <c r="CA55">
        <v>0</v>
      </c>
      <c r="CB55" t="s">
        <v>216</v>
      </c>
      <c r="CC55" t="s">
        <v>216</v>
      </c>
      <c r="CD55" t="s">
        <v>266</v>
      </c>
      <c r="CE55">
        <v>4700.29</v>
      </c>
      <c r="CF55">
        <v>27205.1</v>
      </c>
      <c r="CG55">
        <v>33835.1</v>
      </c>
      <c r="CH55">
        <v>0</v>
      </c>
      <c r="CI55">
        <v>0</v>
      </c>
      <c r="CJ55">
        <v>13506.4</v>
      </c>
      <c r="CK55">
        <v>48815.3</v>
      </c>
      <c r="CL55">
        <v>25092.5</v>
      </c>
      <c r="CM55">
        <v>77659.399999999994</v>
      </c>
      <c r="CN55">
        <v>0</v>
      </c>
      <c r="CO55">
        <v>312.78899999999999</v>
      </c>
      <c r="CP55">
        <v>0</v>
      </c>
      <c r="CQ55">
        <v>-103582</v>
      </c>
      <c r="CR55">
        <v>612.31200000000001</v>
      </c>
      <c r="CS55">
        <v>103065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6.1356299999999999</v>
      </c>
      <c r="DU55">
        <v>41.417200000000001</v>
      </c>
      <c r="DV55">
        <v>41.956600000000002</v>
      </c>
      <c r="DW55">
        <v>0</v>
      </c>
      <c r="DX55">
        <v>0</v>
      </c>
      <c r="DY55">
        <v>15.1046</v>
      </c>
      <c r="DZ55">
        <v>59.689300000000003</v>
      </c>
      <c r="EA55">
        <v>75.745699999999999</v>
      </c>
      <c r="EB55">
        <v>85.741</v>
      </c>
      <c r="EC55">
        <v>0</v>
      </c>
      <c r="ED55">
        <v>0.34522900000000001</v>
      </c>
      <c r="EE55">
        <v>0</v>
      </c>
      <c r="EF55">
        <v>-86.084500000000006</v>
      </c>
      <c r="EG55">
        <v>-2.47323</v>
      </c>
      <c r="EH55">
        <v>161.83199999999999</v>
      </c>
      <c r="EI55">
        <v>161.83199999999999</v>
      </c>
      <c r="EJ55">
        <v>0</v>
      </c>
      <c r="EK55">
        <v>0</v>
      </c>
      <c r="EL55">
        <v>0</v>
      </c>
      <c r="EN55">
        <v>0</v>
      </c>
      <c r="EO55">
        <v>0</v>
      </c>
      <c r="EQ55">
        <v>0</v>
      </c>
      <c r="ER55">
        <v>0</v>
      </c>
      <c r="ES55">
        <v>7.9181499999999998</v>
      </c>
      <c r="ET55">
        <v>13.039199999999999</v>
      </c>
      <c r="EU55">
        <v>0</v>
      </c>
      <c r="EV55">
        <v>0</v>
      </c>
      <c r="EW55">
        <v>0</v>
      </c>
      <c r="EX55">
        <v>12.0166</v>
      </c>
      <c r="EY55">
        <v>32.9739</v>
      </c>
      <c r="EZ55">
        <v>14.089600000000001</v>
      </c>
      <c r="FA55">
        <v>0</v>
      </c>
      <c r="FB55">
        <v>4.0177499999999998E-2</v>
      </c>
      <c r="FC55">
        <v>0</v>
      </c>
      <c r="FD55">
        <v>0</v>
      </c>
      <c r="FE55">
        <v>0</v>
      </c>
      <c r="FF55">
        <v>47.103700000000003</v>
      </c>
      <c r="FG55">
        <v>1.12865E-8</v>
      </c>
      <c r="FH55">
        <v>8.9845500000000005</v>
      </c>
      <c r="FI55">
        <v>6.4858700000000002</v>
      </c>
      <c r="FJ55">
        <v>0</v>
      </c>
      <c r="FK55">
        <v>0</v>
      </c>
      <c r="FL55">
        <v>2.2794400000000001</v>
      </c>
      <c r="FM55">
        <v>12.0166</v>
      </c>
      <c r="FN55">
        <v>26.8904</v>
      </c>
      <c r="FO55">
        <v>14.089600000000001</v>
      </c>
      <c r="FP55">
        <v>0</v>
      </c>
      <c r="FQ55">
        <v>5.53535E-2</v>
      </c>
      <c r="FR55">
        <v>0</v>
      </c>
      <c r="FS55">
        <v>-2.0434800000000002</v>
      </c>
      <c r="FT55">
        <v>-0.83252899999999996</v>
      </c>
      <c r="FU55">
        <v>41.035400000000003</v>
      </c>
      <c r="FV55" t="s">
        <v>220</v>
      </c>
      <c r="FW55" t="s">
        <v>221</v>
      </c>
      <c r="FX55" t="s">
        <v>222</v>
      </c>
      <c r="FY55" t="s">
        <v>223</v>
      </c>
      <c r="FZ55" t="s">
        <v>224</v>
      </c>
      <c r="GA55" t="s">
        <v>225</v>
      </c>
      <c r="GB55" t="s">
        <v>226</v>
      </c>
      <c r="GC55" t="s">
        <v>227</v>
      </c>
      <c r="GF55">
        <v>0</v>
      </c>
      <c r="GG55">
        <v>2.1793900000000002</v>
      </c>
      <c r="GH55">
        <v>9.8512799999999991</v>
      </c>
      <c r="GI55">
        <v>0</v>
      </c>
      <c r="GJ55">
        <v>0</v>
      </c>
      <c r="GK55">
        <v>0</v>
      </c>
      <c r="GL55">
        <v>8.0144699999999993</v>
      </c>
      <c r="GM55">
        <v>20.04</v>
      </c>
      <c r="GN55">
        <v>9.7832500000000007</v>
      </c>
      <c r="GO55">
        <v>0</v>
      </c>
      <c r="GP55">
        <v>2.6189199999999999E-2</v>
      </c>
      <c r="GQ55">
        <v>0</v>
      </c>
      <c r="GR55">
        <v>0</v>
      </c>
      <c r="GS55">
        <v>0</v>
      </c>
      <c r="GT55">
        <v>29.85</v>
      </c>
      <c r="GU55">
        <v>1.43927</v>
      </c>
      <c r="GV55">
        <v>0</v>
      </c>
      <c r="GW55">
        <v>0</v>
      </c>
      <c r="GX55">
        <v>0</v>
      </c>
      <c r="GY55">
        <v>0</v>
      </c>
      <c r="GZ55">
        <v>3.8685200000000002</v>
      </c>
      <c r="HA55">
        <v>0</v>
      </c>
      <c r="HB55">
        <v>5.31</v>
      </c>
      <c r="HC55">
        <v>0</v>
      </c>
      <c r="HD55">
        <v>0</v>
      </c>
      <c r="HE55">
        <v>0</v>
      </c>
      <c r="HF55">
        <v>0</v>
      </c>
      <c r="HG55">
        <v>5.31</v>
      </c>
      <c r="HH55">
        <v>1.2544500000000001</v>
      </c>
      <c r="HI55">
        <v>2.3012100000000002</v>
      </c>
      <c r="HJ55">
        <v>4.4836999999999998</v>
      </c>
      <c r="HK55">
        <v>0</v>
      </c>
      <c r="HL55">
        <v>0</v>
      </c>
      <c r="HM55">
        <v>1.94401</v>
      </c>
      <c r="HN55">
        <v>8.0144699999999993</v>
      </c>
      <c r="HO55">
        <v>11.53</v>
      </c>
      <c r="HP55">
        <v>9.7832500000000007</v>
      </c>
      <c r="HQ55">
        <v>0</v>
      </c>
      <c r="HR55">
        <v>3.96081E-2</v>
      </c>
      <c r="HS55">
        <v>0</v>
      </c>
      <c r="HT55">
        <v>-5.2464399999999998</v>
      </c>
      <c r="HU55">
        <v>-1.2004999999999999</v>
      </c>
      <c r="HV55">
        <v>21.35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0.96004</v>
      </c>
      <c r="IK55">
        <v>1.4402999999999999</v>
      </c>
      <c r="IL55">
        <v>6.5105899999999997</v>
      </c>
      <c r="IM55">
        <v>0</v>
      </c>
      <c r="IN55">
        <v>0</v>
      </c>
      <c r="IO55">
        <v>2.5804399999999998</v>
      </c>
      <c r="IP55">
        <v>5.2966800000000003</v>
      </c>
      <c r="IQ55">
        <v>16.788</v>
      </c>
      <c r="IR55">
        <v>6.4656399999999996</v>
      </c>
      <c r="IS55">
        <v>0</v>
      </c>
      <c r="IT55">
        <v>1.7308199999999999E-2</v>
      </c>
      <c r="IU55">
        <v>0</v>
      </c>
      <c r="IV55">
        <v>0</v>
      </c>
      <c r="IW55">
        <v>0</v>
      </c>
      <c r="IX55">
        <v>23.271000000000001</v>
      </c>
      <c r="IY55">
        <v>0.82904699999999998</v>
      </c>
      <c r="IZ55">
        <v>1.52081</v>
      </c>
      <c r="JA55">
        <v>2.9632100000000001</v>
      </c>
      <c r="JB55">
        <v>0</v>
      </c>
      <c r="JC55">
        <v>0</v>
      </c>
      <c r="JD55">
        <v>1.28478</v>
      </c>
      <c r="JE55">
        <v>5.2966800000000003</v>
      </c>
      <c r="JF55">
        <v>7.6338400000000002</v>
      </c>
      <c r="JG55">
        <v>6.4656399999999996</v>
      </c>
      <c r="JH55">
        <v>0</v>
      </c>
      <c r="JI55">
        <v>2.6176600000000001E-2</v>
      </c>
      <c r="JJ55">
        <v>0</v>
      </c>
      <c r="JK55">
        <v>-3.4672900000000002</v>
      </c>
      <c r="JL55">
        <v>-0.79339599999999999</v>
      </c>
      <c r="JM55">
        <v>14.1257</v>
      </c>
    </row>
    <row r="56" spans="1:273" x14ac:dyDescent="0.3">
      <c r="A56" s="14"/>
      <c r="B56" s="62">
        <v>44855.475902777776</v>
      </c>
      <c r="C56" t="s">
        <v>67</v>
      </c>
      <c r="D56" t="s">
        <v>67</v>
      </c>
      <c r="E56" t="s">
        <v>213</v>
      </c>
      <c r="F56">
        <v>24563.1</v>
      </c>
      <c r="G56">
        <v>24692.3</v>
      </c>
      <c r="H56" t="s">
        <v>214</v>
      </c>
      <c r="I56">
        <v>2.9861111111111113E-2</v>
      </c>
      <c r="J56" t="s">
        <v>215</v>
      </c>
      <c r="K56">
        <v>-113.65</v>
      </c>
      <c r="L56" t="s">
        <v>216</v>
      </c>
      <c r="M56" t="s">
        <v>216</v>
      </c>
      <c r="N56" t="s">
        <v>272</v>
      </c>
      <c r="O56">
        <v>0</v>
      </c>
      <c r="P56">
        <v>25820.1</v>
      </c>
      <c r="Q56">
        <v>70571.5</v>
      </c>
      <c r="R56">
        <v>0</v>
      </c>
      <c r="S56">
        <v>0</v>
      </c>
      <c r="T56">
        <v>0</v>
      </c>
      <c r="U56">
        <v>48815.3</v>
      </c>
      <c r="V56">
        <v>145207</v>
      </c>
      <c r="W56">
        <v>77659.399999999994</v>
      </c>
      <c r="X56">
        <v>0</v>
      </c>
      <c r="Y56">
        <v>125.024</v>
      </c>
      <c r="Z56">
        <v>0</v>
      </c>
      <c r="AA56">
        <v>0</v>
      </c>
      <c r="AB56">
        <v>0</v>
      </c>
      <c r="AC56">
        <v>222991</v>
      </c>
      <c r="AD56">
        <v>237.90899999999999</v>
      </c>
      <c r="AE56">
        <v>0</v>
      </c>
      <c r="AF56">
        <v>0</v>
      </c>
      <c r="AG56">
        <v>0</v>
      </c>
      <c r="AH56">
        <v>0</v>
      </c>
      <c r="AI56">
        <v>690.274</v>
      </c>
      <c r="AJ56">
        <v>0</v>
      </c>
      <c r="AK56">
        <v>928.18299999999999</v>
      </c>
      <c r="AL56">
        <v>0</v>
      </c>
      <c r="AM56">
        <v>0</v>
      </c>
      <c r="AN56">
        <v>0</v>
      </c>
      <c r="AO56">
        <v>0</v>
      </c>
      <c r="AP56">
        <v>928.18299999999999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2.7289699999999999</v>
      </c>
      <c r="BE56">
        <v>40.6265</v>
      </c>
      <c r="BF56">
        <v>79.202600000000004</v>
      </c>
      <c r="BG56">
        <v>0</v>
      </c>
      <c r="BH56">
        <v>0</v>
      </c>
      <c r="BI56">
        <v>7.1617600000000001</v>
      </c>
      <c r="BJ56">
        <v>59.689300000000003</v>
      </c>
      <c r="BK56">
        <v>189.40899999999999</v>
      </c>
      <c r="BL56">
        <v>85.741</v>
      </c>
      <c r="BM56">
        <v>0</v>
      </c>
      <c r="BN56">
        <v>0.17046</v>
      </c>
      <c r="BO56">
        <v>0</v>
      </c>
      <c r="BP56">
        <v>0</v>
      </c>
      <c r="BQ56">
        <v>0</v>
      </c>
      <c r="BR56">
        <v>275.32100000000003</v>
      </c>
      <c r="BS56">
        <v>265.43</v>
      </c>
      <c r="BT56">
        <v>9.89072</v>
      </c>
      <c r="BU56">
        <v>0</v>
      </c>
      <c r="BV56">
        <v>0</v>
      </c>
      <c r="BX56">
        <v>0</v>
      </c>
      <c r="BY56">
        <v>0</v>
      </c>
      <c r="CA56">
        <v>0</v>
      </c>
      <c r="CB56" t="s">
        <v>216</v>
      </c>
      <c r="CC56" t="s">
        <v>216</v>
      </c>
      <c r="CD56" t="s">
        <v>266</v>
      </c>
      <c r="CE56">
        <v>4700.29</v>
      </c>
      <c r="CF56">
        <v>27205.1</v>
      </c>
      <c r="CG56">
        <v>33835.1</v>
      </c>
      <c r="CH56">
        <v>0</v>
      </c>
      <c r="CI56">
        <v>0</v>
      </c>
      <c r="CJ56">
        <v>13506.4</v>
      </c>
      <c r="CK56">
        <v>48815.3</v>
      </c>
      <c r="CL56">
        <v>25092.5</v>
      </c>
      <c r="CM56">
        <v>77659.399999999994</v>
      </c>
      <c r="CN56">
        <v>0</v>
      </c>
      <c r="CO56">
        <v>312.78899999999999</v>
      </c>
      <c r="CP56">
        <v>0</v>
      </c>
      <c r="CQ56">
        <v>-103582</v>
      </c>
      <c r="CR56">
        <v>612.31200000000001</v>
      </c>
      <c r="CS56">
        <v>103065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6.1356299999999999</v>
      </c>
      <c r="DU56">
        <v>41.417200000000001</v>
      </c>
      <c r="DV56">
        <v>41.956600000000002</v>
      </c>
      <c r="DW56">
        <v>0</v>
      </c>
      <c r="DX56">
        <v>0</v>
      </c>
      <c r="DY56">
        <v>15.1046</v>
      </c>
      <c r="DZ56">
        <v>59.689300000000003</v>
      </c>
      <c r="EA56">
        <v>75.745699999999999</v>
      </c>
      <c r="EB56">
        <v>85.741</v>
      </c>
      <c r="EC56">
        <v>0</v>
      </c>
      <c r="ED56">
        <v>0.34522900000000001</v>
      </c>
      <c r="EE56">
        <v>0</v>
      </c>
      <c r="EF56">
        <v>-86.084500000000006</v>
      </c>
      <c r="EG56">
        <v>-2.47323</v>
      </c>
      <c r="EH56">
        <v>161.83199999999999</v>
      </c>
      <c r="EI56">
        <v>161.83199999999999</v>
      </c>
      <c r="EJ56">
        <v>0</v>
      </c>
      <c r="EK56">
        <v>0</v>
      </c>
      <c r="EL56">
        <v>0</v>
      </c>
      <c r="EN56">
        <v>0</v>
      </c>
      <c r="EO56">
        <v>0</v>
      </c>
      <c r="EQ56">
        <v>0</v>
      </c>
      <c r="ER56">
        <v>0</v>
      </c>
      <c r="ES56">
        <v>8.0187600000000003</v>
      </c>
      <c r="ET56">
        <v>13.039199999999999</v>
      </c>
      <c r="EU56">
        <v>0</v>
      </c>
      <c r="EV56">
        <v>0</v>
      </c>
      <c r="EW56">
        <v>0</v>
      </c>
      <c r="EX56">
        <v>12.0166</v>
      </c>
      <c r="EY56">
        <v>33.0745</v>
      </c>
      <c r="EZ56">
        <v>14.089600000000001</v>
      </c>
      <c r="FA56">
        <v>0</v>
      </c>
      <c r="FB56">
        <v>4.0177499999999998E-2</v>
      </c>
      <c r="FC56">
        <v>0</v>
      </c>
      <c r="FD56">
        <v>0</v>
      </c>
      <c r="FE56">
        <v>0</v>
      </c>
      <c r="FF56">
        <v>47.204300000000003</v>
      </c>
      <c r="FG56">
        <v>1.12865E-8</v>
      </c>
      <c r="FH56">
        <v>8.9845500000000005</v>
      </c>
      <c r="FI56">
        <v>6.4858700000000002</v>
      </c>
      <c r="FJ56">
        <v>0</v>
      </c>
      <c r="FK56">
        <v>0</v>
      </c>
      <c r="FL56">
        <v>2.2794400000000001</v>
      </c>
      <c r="FM56">
        <v>12.0166</v>
      </c>
      <c r="FN56">
        <v>26.8904</v>
      </c>
      <c r="FO56">
        <v>14.089600000000001</v>
      </c>
      <c r="FP56">
        <v>0</v>
      </c>
      <c r="FQ56">
        <v>5.53535E-2</v>
      </c>
      <c r="FR56">
        <v>0</v>
      </c>
      <c r="FS56">
        <v>-2.0434800000000002</v>
      </c>
      <c r="FT56">
        <v>-0.83252899999999996</v>
      </c>
      <c r="FU56">
        <v>41.035400000000003</v>
      </c>
      <c r="FV56" t="s">
        <v>220</v>
      </c>
      <c r="FW56" t="s">
        <v>221</v>
      </c>
      <c r="FX56" t="s">
        <v>222</v>
      </c>
      <c r="FY56" t="s">
        <v>223</v>
      </c>
      <c r="FZ56" t="s">
        <v>224</v>
      </c>
      <c r="GA56" t="s">
        <v>225</v>
      </c>
      <c r="GB56" t="s">
        <v>226</v>
      </c>
      <c r="GC56" t="s">
        <v>227</v>
      </c>
      <c r="GF56">
        <v>0</v>
      </c>
      <c r="GG56">
        <v>2.16134</v>
      </c>
      <c r="GH56">
        <v>9.8512799999999991</v>
      </c>
      <c r="GI56">
        <v>0</v>
      </c>
      <c r="GJ56">
        <v>0</v>
      </c>
      <c r="GK56">
        <v>0</v>
      </c>
      <c r="GL56">
        <v>8.0144699999999993</v>
      </c>
      <c r="GM56">
        <v>20.02</v>
      </c>
      <c r="GN56">
        <v>9.7832500000000007</v>
      </c>
      <c r="GO56">
        <v>0</v>
      </c>
      <c r="GP56">
        <v>2.6189199999999999E-2</v>
      </c>
      <c r="GQ56">
        <v>0</v>
      </c>
      <c r="GR56">
        <v>0</v>
      </c>
      <c r="GS56">
        <v>0</v>
      </c>
      <c r="GT56">
        <v>29.83</v>
      </c>
      <c r="GU56">
        <v>1.33331</v>
      </c>
      <c r="GV56">
        <v>0</v>
      </c>
      <c r="GW56">
        <v>0</v>
      </c>
      <c r="GX56">
        <v>0</v>
      </c>
      <c r="GY56">
        <v>0</v>
      </c>
      <c r="GZ56">
        <v>3.86849</v>
      </c>
      <c r="HA56">
        <v>0</v>
      </c>
      <c r="HB56">
        <v>5.2</v>
      </c>
      <c r="HC56">
        <v>0</v>
      </c>
      <c r="HD56">
        <v>0</v>
      </c>
      <c r="HE56">
        <v>0</v>
      </c>
      <c r="HF56">
        <v>0</v>
      </c>
      <c r="HG56">
        <v>5.2</v>
      </c>
      <c r="HH56">
        <v>1.2544500000000001</v>
      </c>
      <c r="HI56">
        <v>2.3012100000000002</v>
      </c>
      <c r="HJ56">
        <v>4.4836999999999998</v>
      </c>
      <c r="HK56">
        <v>0</v>
      </c>
      <c r="HL56">
        <v>0</v>
      </c>
      <c r="HM56">
        <v>1.94401</v>
      </c>
      <c r="HN56">
        <v>8.0144699999999993</v>
      </c>
      <c r="HO56">
        <v>11.53</v>
      </c>
      <c r="HP56">
        <v>9.7832500000000007</v>
      </c>
      <c r="HQ56">
        <v>0</v>
      </c>
      <c r="HR56">
        <v>3.96081E-2</v>
      </c>
      <c r="HS56">
        <v>0</v>
      </c>
      <c r="HT56">
        <v>-5.2464399999999998</v>
      </c>
      <c r="HU56">
        <v>-1.2004999999999999</v>
      </c>
      <c r="HV56">
        <v>21.35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0.88936499999999996</v>
      </c>
      <c r="IK56">
        <v>1.4283699999999999</v>
      </c>
      <c r="IL56">
        <v>6.5105899999999997</v>
      </c>
      <c r="IM56">
        <v>0</v>
      </c>
      <c r="IN56">
        <v>0</v>
      </c>
      <c r="IO56">
        <v>2.5804200000000002</v>
      </c>
      <c r="IP56">
        <v>5.2966800000000003</v>
      </c>
      <c r="IQ56">
        <v>16.705400000000001</v>
      </c>
      <c r="IR56">
        <v>6.4656399999999996</v>
      </c>
      <c r="IS56">
        <v>0</v>
      </c>
      <c r="IT56">
        <v>1.7308199999999999E-2</v>
      </c>
      <c r="IU56">
        <v>0</v>
      </c>
      <c r="IV56">
        <v>0</v>
      </c>
      <c r="IW56">
        <v>0</v>
      </c>
      <c r="IX56">
        <v>23.188400000000001</v>
      </c>
      <c r="IY56">
        <v>0.82904699999999998</v>
      </c>
      <c r="IZ56">
        <v>1.52081</v>
      </c>
      <c r="JA56">
        <v>2.9632100000000001</v>
      </c>
      <c r="JB56">
        <v>0</v>
      </c>
      <c r="JC56">
        <v>0</v>
      </c>
      <c r="JD56">
        <v>1.28478</v>
      </c>
      <c r="JE56">
        <v>5.2966800000000003</v>
      </c>
      <c r="JF56">
        <v>7.6338400000000002</v>
      </c>
      <c r="JG56">
        <v>6.4656399999999996</v>
      </c>
      <c r="JH56">
        <v>0</v>
      </c>
      <c r="JI56">
        <v>2.6176600000000001E-2</v>
      </c>
      <c r="JJ56">
        <v>0</v>
      </c>
      <c r="JK56">
        <v>-3.4672900000000002</v>
      </c>
      <c r="JL56">
        <v>-0.79339599999999999</v>
      </c>
      <c r="JM56">
        <v>14.1257</v>
      </c>
    </row>
    <row r="57" spans="1:273" x14ac:dyDescent="0.3">
      <c r="A57" s="14"/>
      <c r="B57" s="62">
        <v>44855.476469907408</v>
      </c>
      <c r="C57" t="s">
        <v>130</v>
      </c>
      <c r="D57" t="s">
        <v>130</v>
      </c>
      <c r="E57" t="s">
        <v>252</v>
      </c>
      <c r="F57">
        <v>24563.1</v>
      </c>
      <c r="G57">
        <v>24692.3</v>
      </c>
      <c r="H57" t="s">
        <v>214</v>
      </c>
      <c r="I57">
        <v>2.8472222222222222E-2</v>
      </c>
      <c r="J57" t="s">
        <v>215</v>
      </c>
      <c r="K57">
        <v>-95.16</v>
      </c>
      <c r="L57" t="s">
        <v>216</v>
      </c>
      <c r="M57" t="s">
        <v>216</v>
      </c>
      <c r="N57" t="s">
        <v>265</v>
      </c>
      <c r="O57">
        <v>0</v>
      </c>
      <c r="P57">
        <v>19766.599999999999</v>
      </c>
      <c r="Q57">
        <v>71630.2</v>
      </c>
      <c r="R57">
        <v>0</v>
      </c>
      <c r="S57">
        <v>0</v>
      </c>
      <c r="T57">
        <v>0</v>
      </c>
      <c r="U57">
        <v>45119.6</v>
      </c>
      <c r="V57">
        <v>136516</v>
      </c>
      <c r="W57">
        <v>77659.399999999994</v>
      </c>
      <c r="X57">
        <v>0</v>
      </c>
      <c r="Y57">
        <v>126.419</v>
      </c>
      <c r="Z57">
        <v>0</v>
      </c>
      <c r="AA57">
        <v>0</v>
      </c>
      <c r="AB57">
        <v>0</v>
      </c>
      <c r="AC57">
        <v>214302</v>
      </c>
      <c r="AD57">
        <v>182.07900000000001</v>
      </c>
      <c r="AE57">
        <v>0</v>
      </c>
      <c r="AF57">
        <v>0</v>
      </c>
      <c r="AG57">
        <v>0</v>
      </c>
      <c r="AH57">
        <v>0</v>
      </c>
      <c r="AI57">
        <v>681.58299999999997</v>
      </c>
      <c r="AJ57">
        <v>0</v>
      </c>
      <c r="AK57">
        <v>863.66200000000003</v>
      </c>
      <c r="AL57">
        <v>0</v>
      </c>
      <c r="AM57">
        <v>0</v>
      </c>
      <c r="AN57">
        <v>0</v>
      </c>
      <c r="AO57">
        <v>0</v>
      </c>
      <c r="AP57">
        <v>863.66200000000003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2.12012</v>
      </c>
      <c r="BE57">
        <v>29.492000000000001</v>
      </c>
      <c r="BF57">
        <v>80.482500000000002</v>
      </c>
      <c r="BG57">
        <v>0</v>
      </c>
      <c r="BH57">
        <v>0</v>
      </c>
      <c r="BI57">
        <v>7.0871700000000004</v>
      </c>
      <c r="BJ57">
        <v>56.472200000000001</v>
      </c>
      <c r="BK57">
        <v>175.654</v>
      </c>
      <c r="BL57">
        <v>84.060299999999998</v>
      </c>
      <c r="BM57">
        <v>0</v>
      </c>
      <c r="BN57">
        <v>0.179728</v>
      </c>
      <c r="BO57">
        <v>0</v>
      </c>
      <c r="BP57">
        <v>0</v>
      </c>
      <c r="BQ57">
        <v>0</v>
      </c>
      <c r="BR57">
        <v>259.89400000000001</v>
      </c>
      <c r="BS57">
        <v>250.68700000000001</v>
      </c>
      <c r="BT57">
        <v>9.2072900000000004</v>
      </c>
      <c r="BU57">
        <v>0</v>
      </c>
      <c r="BV57">
        <v>0</v>
      </c>
      <c r="BX57">
        <v>0</v>
      </c>
      <c r="BY57">
        <v>0</v>
      </c>
      <c r="CA57">
        <v>0</v>
      </c>
      <c r="CB57" t="s">
        <v>216</v>
      </c>
      <c r="CC57" t="s">
        <v>216</v>
      </c>
      <c r="CD57" t="s">
        <v>267</v>
      </c>
      <c r="CE57">
        <v>3718.78</v>
      </c>
      <c r="CF57">
        <v>23427.599999999999</v>
      </c>
      <c r="CG57">
        <v>36668</v>
      </c>
      <c r="CH57">
        <v>0</v>
      </c>
      <c r="CI57">
        <v>0</v>
      </c>
      <c r="CJ57">
        <v>13294.7</v>
      </c>
      <c r="CK57">
        <v>47565.8</v>
      </c>
      <c r="CL57">
        <v>28468.7</v>
      </c>
      <c r="CM57">
        <v>77659.399999999994</v>
      </c>
      <c r="CN57">
        <v>0</v>
      </c>
      <c r="CO57">
        <v>312.78899999999999</v>
      </c>
      <c r="CP57">
        <v>0</v>
      </c>
      <c r="CQ57">
        <v>-96755.9</v>
      </c>
      <c r="CR57">
        <v>549.68600000000004</v>
      </c>
      <c r="CS57">
        <v>106441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4.6496399999999998</v>
      </c>
      <c r="DU57">
        <v>34.484099999999998</v>
      </c>
      <c r="DV57">
        <v>47.348399999999998</v>
      </c>
      <c r="DW57">
        <v>0</v>
      </c>
      <c r="DX57">
        <v>0</v>
      </c>
      <c r="DY57">
        <v>14.7286</v>
      </c>
      <c r="DZ57">
        <v>58.53</v>
      </c>
      <c r="EA57">
        <v>80.491299999999995</v>
      </c>
      <c r="EB57">
        <v>84.060299999999998</v>
      </c>
      <c r="EC57">
        <v>0</v>
      </c>
      <c r="ED57">
        <v>0.33853899999999998</v>
      </c>
      <c r="EE57">
        <v>0</v>
      </c>
      <c r="EF57">
        <v>-76.528300000000002</v>
      </c>
      <c r="EG57">
        <v>-2.7210800000000002</v>
      </c>
      <c r="EH57">
        <v>164.89</v>
      </c>
      <c r="EI57">
        <v>164.89</v>
      </c>
      <c r="EJ57">
        <v>0</v>
      </c>
      <c r="EK57">
        <v>0</v>
      </c>
      <c r="EL57">
        <v>0</v>
      </c>
      <c r="EN57">
        <v>0</v>
      </c>
      <c r="EO57">
        <v>0</v>
      </c>
      <c r="EQ57">
        <v>0</v>
      </c>
      <c r="ER57">
        <v>0</v>
      </c>
      <c r="ES57">
        <v>7.9939299999999998</v>
      </c>
      <c r="ET57">
        <v>13.039199999999999</v>
      </c>
      <c r="EU57">
        <v>0</v>
      </c>
      <c r="EV57">
        <v>0</v>
      </c>
      <c r="EW57">
        <v>0</v>
      </c>
      <c r="EX57">
        <v>11.9232</v>
      </c>
      <c r="EY57">
        <v>32.956299999999999</v>
      </c>
      <c r="EZ57">
        <v>14.089600000000001</v>
      </c>
      <c r="FA57">
        <v>0</v>
      </c>
      <c r="FB57">
        <v>4.24128E-2</v>
      </c>
      <c r="FC57">
        <v>0</v>
      </c>
      <c r="FD57">
        <v>0</v>
      </c>
      <c r="FE57">
        <v>0</v>
      </c>
      <c r="FF57">
        <v>47.0884</v>
      </c>
      <c r="FG57">
        <v>4.8407800000000003E-10</v>
      </c>
      <c r="FH57">
        <v>10.3879</v>
      </c>
      <c r="FI57">
        <v>10.970700000000001</v>
      </c>
      <c r="FJ57">
        <v>0</v>
      </c>
      <c r="FK57">
        <v>0</v>
      </c>
      <c r="FL57">
        <v>2.2747299999999999</v>
      </c>
      <c r="FM57">
        <v>12.0709</v>
      </c>
      <c r="FN57">
        <v>32.7301</v>
      </c>
      <c r="FO57">
        <v>14.089600000000001</v>
      </c>
      <c r="FP57">
        <v>0</v>
      </c>
      <c r="FQ57">
        <v>5.53535E-2</v>
      </c>
      <c r="FR57">
        <v>0</v>
      </c>
      <c r="FS57">
        <v>-1.90889</v>
      </c>
      <c r="FT57">
        <v>-1.0652900000000001</v>
      </c>
      <c r="FU57">
        <v>46.875100000000003</v>
      </c>
      <c r="FV57" t="s">
        <v>220</v>
      </c>
      <c r="FW57" t="s">
        <v>221</v>
      </c>
      <c r="FX57" t="s">
        <v>222</v>
      </c>
      <c r="FY57" t="s">
        <v>223</v>
      </c>
      <c r="FZ57" t="s">
        <v>224</v>
      </c>
      <c r="GA57" t="s">
        <v>225</v>
      </c>
      <c r="GB57" t="s">
        <v>226</v>
      </c>
      <c r="GC57" t="s">
        <v>227</v>
      </c>
      <c r="GF57">
        <v>0</v>
      </c>
      <c r="GG57">
        <v>1.9928600000000001</v>
      </c>
      <c r="GH57">
        <v>10.117000000000001</v>
      </c>
      <c r="GI57">
        <v>0</v>
      </c>
      <c r="GJ57">
        <v>0</v>
      </c>
      <c r="GK57">
        <v>0</v>
      </c>
      <c r="GL57">
        <v>7.79244</v>
      </c>
      <c r="GM57">
        <v>19.899999999999999</v>
      </c>
      <c r="GN57">
        <v>9.7636699999999994</v>
      </c>
      <c r="GO57">
        <v>0</v>
      </c>
      <c r="GP57">
        <v>2.6475200000000001E-2</v>
      </c>
      <c r="GQ57">
        <v>0</v>
      </c>
      <c r="GR57">
        <v>0</v>
      </c>
      <c r="GS57">
        <v>0</v>
      </c>
      <c r="GT57">
        <v>29.69</v>
      </c>
      <c r="GU57">
        <v>1.0204200000000001</v>
      </c>
      <c r="GV57">
        <v>0</v>
      </c>
      <c r="GW57">
        <v>0</v>
      </c>
      <c r="GX57">
        <v>0</v>
      </c>
      <c r="GY57">
        <v>0</v>
      </c>
      <c r="GZ57">
        <v>3.8197800000000002</v>
      </c>
      <c r="HA57">
        <v>0</v>
      </c>
      <c r="HB57">
        <v>4.84</v>
      </c>
      <c r="HC57">
        <v>0</v>
      </c>
      <c r="HD57">
        <v>0</v>
      </c>
      <c r="HE57">
        <v>0</v>
      </c>
      <c r="HF57">
        <v>0</v>
      </c>
      <c r="HG57">
        <v>4.84</v>
      </c>
      <c r="HH57">
        <v>0.97109699999999999</v>
      </c>
      <c r="HI57">
        <v>2.50393</v>
      </c>
      <c r="HJ57">
        <v>5.0351299999999997</v>
      </c>
      <c r="HK57">
        <v>0</v>
      </c>
      <c r="HL57">
        <v>0</v>
      </c>
      <c r="HM57">
        <v>1.90791</v>
      </c>
      <c r="HN57">
        <v>7.9592400000000003</v>
      </c>
      <c r="HO57">
        <v>12.2</v>
      </c>
      <c r="HP57">
        <v>9.7636699999999994</v>
      </c>
      <c r="HQ57">
        <v>0</v>
      </c>
      <c r="HR57">
        <v>3.9528099999999997E-2</v>
      </c>
      <c r="HS57">
        <v>0</v>
      </c>
      <c r="HT57">
        <v>-5.1002900000000002</v>
      </c>
      <c r="HU57">
        <v>-1.0798700000000001</v>
      </c>
      <c r="HV57">
        <v>22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0.68065699999999996</v>
      </c>
      <c r="IK57">
        <v>1.3170900000000001</v>
      </c>
      <c r="IL57">
        <v>6.6862500000000002</v>
      </c>
      <c r="IM57">
        <v>0</v>
      </c>
      <c r="IN57">
        <v>0</v>
      </c>
      <c r="IO57">
        <v>2.54793</v>
      </c>
      <c r="IP57">
        <v>5.1499699999999997</v>
      </c>
      <c r="IQ57">
        <v>16.381900000000002</v>
      </c>
      <c r="IR57">
        <v>6.4527599999999996</v>
      </c>
      <c r="IS57">
        <v>0</v>
      </c>
      <c r="IT57">
        <v>1.7497200000000001E-2</v>
      </c>
      <c r="IU57">
        <v>0</v>
      </c>
      <c r="IV57">
        <v>0</v>
      </c>
      <c r="IW57">
        <v>0</v>
      </c>
      <c r="IX57">
        <v>22.8522</v>
      </c>
      <c r="IY57">
        <v>0.64178000000000002</v>
      </c>
      <c r="IZ57">
        <v>1.6548499999999999</v>
      </c>
      <c r="JA57">
        <v>3.32768</v>
      </c>
      <c r="JB57">
        <v>0</v>
      </c>
      <c r="JC57">
        <v>0</v>
      </c>
      <c r="JD57">
        <v>1.26092</v>
      </c>
      <c r="JE57">
        <v>5.2602000000000002</v>
      </c>
      <c r="JF57">
        <v>8.0609699999999993</v>
      </c>
      <c r="JG57">
        <v>6.4527599999999996</v>
      </c>
      <c r="JH57">
        <v>0</v>
      </c>
      <c r="JI57">
        <v>2.6123899999999999E-2</v>
      </c>
      <c r="JJ57">
        <v>0</v>
      </c>
      <c r="JK57">
        <v>-3.37079</v>
      </c>
      <c r="JL57">
        <v>-0.71367999999999998</v>
      </c>
      <c r="JM57">
        <v>14.539899999999999</v>
      </c>
    </row>
    <row r="58" spans="1:273" s="66" customFormat="1" x14ac:dyDescent="0.3">
      <c r="A58" s="64"/>
      <c r="B58" s="65">
        <v>44855.477037037039</v>
      </c>
      <c r="C58" s="66" t="s">
        <v>131</v>
      </c>
      <c r="D58" s="66" t="s">
        <v>131</v>
      </c>
      <c r="E58" s="66" t="s">
        <v>252</v>
      </c>
      <c r="F58" s="66">
        <v>24563.1</v>
      </c>
      <c r="G58">
        <v>24692.3</v>
      </c>
      <c r="H58" s="66" t="s">
        <v>214</v>
      </c>
      <c r="I58" s="66">
        <v>2.8472222222222222E-2</v>
      </c>
      <c r="J58" s="66" t="s">
        <v>215</v>
      </c>
      <c r="K58" s="66">
        <v>-97.53</v>
      </c>
      <c r="L58" s="66" t="s">
        <v>216</v>
      </c>
      <c r="M58" s="66" t="s">
        <v>216</v>
      </c>
      <c r="N58" s="66" t="s">
        <v>265</v>
      </c>
      <c r="O58" s="66">
        <v>0</v>
      </c>
      <c r="P58" s="66">
        <v>21516.9</v>
      </c>
      <c r="Q58" s="66">
        <v>71772</v>
      </c>
      <c r="R58" s="66">
        <v>0</v>
      </c>
      <c r="S58" s="66">
        <v>0</v>
      </c>
      <c r="T58" s="66">
        <v>0</v>
      </c>
      <c r="U58">
        <v>41391.5</v>
      </c>
      <c r="V58" s="66">
        <v>134680</v>
      </c>
      <c r="W58" s="66">
        <v>77659.399999999994</v>
      </c>
      <c r="X58" s="66">
        <v>0</v>
      </c>
      <c r="Y58" s="66">
        <v>126.419</v>
      </c>
      <c r="Z58" s="66">
        <v>0</v>
      </c>
      <c r="AA58" s="66">
        <v>0</v>
      </c>
      <c r="AB58" s="66">
        <v>0</v>
      </c>
      <c r="AC58" s="66">
        <v>212466</v>
      </c>
      <c r="AD58" s="66">
        <v>205.81</v>
      </c>
      <c r="AE58" s="66">
        <v>0</v>
      </c>
      <c r="AF58" s="66">
        <v>0</v>
      </c>
      <c r="AG58" s="66">
        <v>0</v>
      </c>
      <c r="AH58" s="66">
        <v>0</v>
      </c>
      <c r="AI58" s="66">
        <v>681.58299999999997</v>
      </c>
      <c r="AJ58" s="66">
        <v>0</v>
      </c>
      <c r="AK58" s="66">
        <v>887.39300000000003</v>
      </c>
      <c r="AL58" s="66">
        <v>0</v>
      </c>
      <c r="AM58" s="66">
        <v>0</v>
      </c>
      <c r="AN58" s="66">
        <v>0</v>
      </c>
      <c r="AO58" s="66">
        <v>0</v>
      </c>
      <c r="AP58" s="66">
        <v>887.39300000000003</v>
      </c>
      <c r="AQ58" s="66">
        <v>0</v>
      </c>
      <c r="AR58" s="66">
        <v>0</v>
      </c>
      <c r="AS58" s="66">
        <v>0</v>
      </c>
      <c r="AT58" s="66">
        <v>0</v>
      </c>
      <c r="AU58" s="66">
        <v>0</v>
      </c>
      <c r="AV58" s="66">
        <v>0</v>
      </c>
      <c r="AW58" s="66">
        <v>0</v>
      </c>
      <c r="AX58" s="66">
        <v>0</v>
      </c>
      <c r="AY58" s="66">
        <v>0</v>
      </c>
      <c r="AZ58" s="66">
        <v>0</v>
      </c>
      <c r="BA58" s="66">
        <v>0</v>
      </c>
      <c r="BB58" s="66">
        <v>0</v>
      </c>
      <c r="BC58" s="66">
        <v>0</v>
      </c>
      <c r="BD58" s="66">
        <v>2.4034200000000001</v>
      </c>
      <c r="BE58" s="66">
        <v>31.5379</v>
      </c>
      <c r="BF58" s="66">
        <v>80.642300000000006</v>
      </c>
      <c r="BG58" s="66">
        <v>0</v>
      </c>
      <c r="BH58" s="66">
        <v>0</v>
      </c>
      <c r="BI58" s="66">
        <v>7.0871700000000004</v>
      </c>
      <c r="BJ58" s="66">
        <v>52.934100000000001</v>
      </c>
      <c r="BK58" s="66">
        <v>174.60499999999999</v>
      </c>
      <c r="BL58" s="66">
        <v>84.060299999999998</v>
      </c>
      <c r="BM58" s="66">
        <v>0</v>
      </c>
      <c r="BN58" s="66">
        <v>0.179728</v>
      </c>
      <c r="BO58" s="66">
        <v>0</v>
      </c>
      <c r="BP58" s="66">
        <v>0</v>
      </c>
      <c r="BQ58" s="66">
        <v>0</v>
      </c>
      <c r="BR58" s="66">
        <v>258.84500000000003</v>
      </c>
      <c r="BS58" s="66">
        <v>249.35400000000001</v>
      </c>
      <c r="BT58" s="66">
        <v>9.4905899999999992</v>
      </c>
      <c r="BU58" s="66">
        <v>0</v>
      </c>
      <c r="BV58" s="66">
        <v>0</v>
      </c>
      <c r="BX58" s="66">
        <v>0</v>
      </c>
      <c r="BY58" s="66">
        <v>0</v>
      </c>
      <c r="CA58" s="66">
        <v>0</v>
      </c>
      <c r="CB58" s="66" t="s">
        <v>216</v>
      </c>
      <c r="CC58" s="66" t="s">
        <v>216</v>
      </c>
      <c r="CD58" s="66" t="s">
        <v>273</v>
      </c>
      <c r="CE58" s="66">
        <v>4082.42</v>
      </c>
      <c r="CF58" s="66">
        <v>25285.5</v>
      </c>
      <c r="CG58" s="66">
        <v>36742.800000000003</v>
      </c>
      <c r="CH58" s="66">
        <v>0</v>
      </c>
      <c r="CI58" s="66">
        <v>0</v>
      </c>
      <c r="CJ58" s="66">
        <v>13294.7</v>
      </c>
      <c r="CK58" s="66">
        <v>41391.5</v>
      </c>
      <c r="CL58" s="66">
        <v>24659.200000000001</v>
      </c>
      <c r="CM58" s="66">
        <v>77659.399999999994</v>
      </c>
      <c r="CN58" s="66">
        <v>0</v>
      </c>
      <c r="CO58" s="66">
        <v>312.78899999999999</v>
      </c>
      <c r="CP58" s="66">
        <v>0</v>
      </c>
      <c r="CQ58" s="66">
        <v>-96755.9</v>
      </c>
      <c r="CR58" s="66">
        <v>618.11599999999999</v>
      </c>
      <c r="CS58" s="66">
        <v>102631</v>
      </c>
      <c r="CT58" s="66">
        <v>0</v>
      </c>
      <c r="CU58" s="66">
        <v>0</v>
      </c>
      <c r="CV58" s="66">
        <v>0</v>
      </c>
      <c r="CW58" s="66">
        <v>0</v>
      </c>
      <c r="CX58" s="66">
        <v>0</v>
      </c>
      <c r="CY58" s="66">
        <v>0</v>
      </c>
      <c r="CZ58" s="66">
        <v>0</v>
      </c>
      <c r="DA58" s="66">
        <v>0</v>
      </c>
      <c r="DB58" s="66">
        <v>0</v>
      </c>
      <c r="DC58" s="66">
        <v>0</v>
      </c>
      <c r="DD58" s="66">
        <v>0</v>
      </c>
      <c r="DE58" s="66">
        <v>0</v>
      </c>
      <c r="DF58" s="66">
        <v>0</v>
      </c>
      <c r="DG58" s="66">
        <v>0</v>
      </c>
      <c r="DH58" s="66">
        <v>0</v>
      </c>
      <c r="DI58" s="66">
        <v>0</v>
      </c>
      <c r="DJ58" s="66">
        <v>0</v>
      </c>
      <c r="DK58" s="66">
        <v>0</v>
      </c>
      <c r="DL58" s="66">
        <v>0</v>
      </c>
      <c r="DM58" s="66">
        <v>0</v>
      </c>
      <c r="DN58" s="66">
        <v>0</v>
      </c>
      <c r="DO58" s="66">
        <v>0</v>
      </c>
      <c r="DP58" s="66">
        <v>0</v>
      </c>
      <c r="DQ58" s="66">
        <v>0</v>
      </c>
      <c r="DR58" s="66">
        <v>0</v>
      </c>
      <c r="DS58" s="66">
        <v>0</v>
      </c>
      <c r="DT58" s="66">
        <v>5.1561500000000002</v>
      </c>
      <c r="DU58" s="66">
        <v>36.566600000000001</v>
      </c>
      <c r="DV58" s="66">
        <v>47.0914</v>
      </c>
      <c r="DW58" s="66">
        <v>0</v>
      </c>
      <c r="DX58" s="66">
        <v>0</v>
      </c>
      <c r="DY58" s="66">
        <v>14.7287</v>
      </c>
      <c r="DZ58" s="66">
        <v>52.934100000000001</v>
      </c>
      <c r="EA58" s="66">
        <v>77.064700000000002</v>
      </c>
      <c r="EB58" s="66">
        <v>84.060299999999998</v>
      </c>
      <c r="EC58" s="66">
        <v>0</v>
      </c>
      <c r="ED58" s="66">
        <v>0.33853899999999998</v>
      </c>
      <c r="EE58" s="66">
        <v>0</v>
      </c>
      <c r="EF58" s="66">
        <v>-76.528300000000002</v>
      </c>
      <c r="EG58" s="66">
        <v>-2.8839899999999998</v>
      </c>
      <c r="EH58" s="66">
        <v>161.46299999999999</v>
      </c>
      <c r="EI58" s="66">
        <v>161.46299999999999</v>
      </c>
      <c r="EJ58" s="66">
        <v>0</v>
      </c>
      <c r="EK58" s="66">
        <v>0</v>
      </c>
      <c r="EL58" s="66">
        <v>0</v>
      </c>
      <c r="EN58" s="66">
        <v>0</v>
      </c>
      <c r="EO58" s="66">
        <v>0</v>
      </c>
      <c r="EQ58" s="66">
        <v>0</v>
      </c>
      <c r="ER58" s="66">
        <v>0</v>
      </c>
      <c r="ES58" s="66">
        <v>8.5527599999999993</v>
      </c>
      <c r="ET58" s="66">
        <v>13.039199999999999</v>
      </c>
      <c r="EU58" s="66">
        <v>0</v>
      </c>
      <c r="EV58" s="66">
        <v>0</v>
      </c>
      <c r="EW58" s="66">
        <v>0</v>
      </c>
      <c r="EX58" s="66">
        <v>11.4016</v>
      </c>
      <c r="EY58" s="66">
        <v>32.993600000000001</v>
      </c>
      <c r="EZ58" s="66">
        <v>14.089600000000001</v>
      </c>
      <c r="FA58" s="66">
        <v>0</v>
      </c>
      <c r="FB58" s="66">
        <v>4.24128E-2</v>
      </c>
      <c r="FC58" s="66">
        <v>0</v>
      </c>
      <c r="FD58" s="66">
        <v>0</v>
      </c>
      <c r="FE58" s="66">
        <v>0</v>
      </c>
      <c r="FF58" s="66">
        <v>47.125599999999999</v>
      </c>
      <c r="FG58" s="66">
        <v>4.8902100000000004E-10</v>
      </c>
      <c r="FH58" s="66">
        <v>10.9693</v>
      </c>
      <c r="FI58" s="66">
        <v>10.8201</v>
      </c>
      <c r="FJ58" s="66">
        <v>0</v>
      </c>
      <c r="FK58" s="66">
        <v>0</v>
      </c>
      <c r="FL58" s="66">
        <v>2.27475</v>
      </c>
      <c r="FM58" s="66">
        <v>11.4016</v>
      </c>
      <c r="FN58" s="66">
        <v>32.433700000000002</v>
      </c>
      <c r="FO58" s="66">
        <v>14.089600000000001</v>
      </c>
      <c r="FP58" s="66">
        <v>0</v>
      </c>
      <c r="FQ58" s="66">
        <v>5.53535E-2</v>
      </c>
      <c r="FR58" s="66">
        <v>0</v>
      </c>
      <c r="FS58" s="66">
        <v>-1.90889</v>
      </c>
      <c r="FT58" s="66">
        <v>-1.12331</v>
      </c>
      <c r="FU58" s="66">
        <v>46.578600000000002</v>
      </c>
      <c r="FV58" s="66" t="s">
        <v>220</v>
      </c>
      <c r="FW58" s="66" t="s">
        <v>221</v>
      </c>
      <c r="FX58" s="66" t="s">
        <v>222</v>
      </c>
      <c r="FY58" s="66" t="s">
        <v>223</v>
      </c>
      <c r="FZ58" s="66" t="s">
        <v>224</v>
      </c>
      <c r="GA58" s="66" t="s">
        <v>225</v>
      </c>
      <c r="GB58" s="66" t="s">
        <v>226</v>
      </c>
      <c r="GC58" s="66" t="s">
        <v>227</v>
      </c>
      <c r="GF58" s="66">
        <v>0</v>
      </c>
      <c r="GG58" s="66">
        <v>2.12602</v>
      </c>
      <c r="GH58" s="66">
        <v>10.153499999999999</v>
      </c>
      <c r="GI58" s="66">
        <v>0</v>
      </c>
      <c r="GJ58" s="66">
        <v>0</v>
      </c>
      <c r="GK58" s="66">
        <v>0</v>
      </c>
      <c r="GL58" s="66">
        <v>7.3541999999999996</v>
      </c>
      <c r="GM58" s="66">
        <v>19.63</v>
      </c>
      <c r="GN58" s="66">
        <v>9.7636699999999994</v>
      </c>
      <c r="GO58" s="66">
        <v>0</v>
      </c>
      <c r="GP58" s="66">
        <v>2.6475200000000001E-2</v>
      </c>
      <c r="GQ58" s="66">
        <v>0</v>
      </c>
      <c r="GR58" s="66">
        <v>0</v>
      </c>
      <c r="GS58" s="66">
        <v>0</v>
      </c>
      <c r="GT58" s="66">
        <v>29.42</v>
      </c>
      <c r="GU58" s="66">
        <v>1.1534199999999999</v>
      </c>
      <c r="GV58" s="66">
        <v>0</v>
      </c>
      <c r="GW58" s="66">
        <v>0</v>
      </c>
      <c r="GX58" s="66">
        <v>0</v>
      </c>
      <c r="GY58" s="66">
        <v>0</v>
      </c>
      <c r="GZ58" s="66">
        <v>3.8197800000000002</v>
      </c>
      <c r="HA58" s="66">
        <v>0</v>
      </c>
      <c r="HB58" s="66">
        <v>4.97</v>
      </c>
      <c r="HC58" s="66">
        <v>0</v>
      </c>
      <c r="HD58" s="66">
        <v>0</v>
      </c>
      <c r="HE58" s="66">
        <v>0</v>
      </c>
      <c r="HF58" s="66">
        <v>0</v>
      </c>
      <c r="HG58" s="66">
        <v>4.97</v>
      </c>
      <c r="HH58" s="66">
        <v>1.07772</v>
      </c>
      <c r="HI58" s="66">
        <v>2.64642</v>
      </c>
      <c r="HJ58" s="66">
        <v>5.0381499999999999</v>
      </c>
      <c r="HK58" s="66">
        <v>0</v>
      </c>
      <c r="HL58" s="66">
        <v>0</v>
      </c>
      <c r="HM58" s="66">
        <v>1.90791</v>
      </c>
      <c r="HN58" s="66">
        <v>7.3541999999999996</v>
      </c>
      <c r="HO58" s="66">
        <v>11.68</v>
      </c>
      <c r="HP58" s="66">
        <v>9.7636699999999994</v>
      </c>
      <c r="HQ58" s="66">
        <v>0</v>
      </c>
      <c r="HR58" s="66">
        <v>3.9528099999999997E-2</v>
      </c>
      <c r="HS58" s="66">
        <v>0</v>
      </c>
      <c r="HT58" s="66">
        <v>-5.1002900000000002</v>
      </c>
      <c r="HU58" s="66">
        <v>-1.2537199999999999</v>
      </c>
      <c r="HV58" s="66">
        <v>21.48</v>
      </c>
      <c r="HW58" s="66">
        <v>0</v>
      </c>
      <c r="HX58" s="66">
        <v>0</v>
      </c>
      <c r="HY58" s="66">
        <v>0</v>
      </c>
      <c r="HZ58" s="66">
        <v>0</v>
      </c>
      <c r="IA58" s="66">
        <v>0</v>
      </c>
      <c r="IB58" s="66">
        <v>0</v>
      </c>
      <c r="IC58" s="66">
        <v>0</v>
      </c>
      <c r="ID58" s="66">
        <v>0</v>
      </c>
      <c r="IE58" s="66">
        <v>0</v>
      </c>
      <c r="IF58" s="66">
        <v>0</v>
      </c>
      <c r="IG58" s="66">
        <v>0</v>
      </c>
      <c r="IH58" s="66">
        <v>0</v>
      </c>
      <c r="II58" s="66">
        <v>0</v>
      </c>
      <c r="IJ58" s="66">
        <v>0.76936800000000005</v>
      </c>
      <c r="IK58" s="66">
        <v>1.4051</v>
      </c>
      <c r="IL58" s="66">
        <v>6.7103799999999998</v>
      </c>
      <c r="IM58" s="66">
        <v>0</v>
      </c>
      <c r="IN58" s="66">
        <v>0</v>
      </c>
      <c r="IO58" s="66">
        <v>2.54793</v>
      </c>
      <c r="IP58" s="66">
        <v>4.8603300000000003</v>
      </c>
      <c r="IQ58" s="66">
        <v>16.293099999999999</v>
      </c>
      <c r="IR58">
        <v>6.4527599999999996</v>
      </c>
      <c r="IS58" s="66">
        <v>0</v>
      </c>
      <c r="IT58" s="66">
        <v>1.7497200000000001E-2</v>
      </c>
      <c r="IU58" s="66">
        <v>0</v>
      </c>
      <c r="IV58" s="66">
        <v>0</v>
      </c>
      <c r="IW58" s="66">
        <v>0</v>
      </c>
      <c r="IX58" s="66">
        <v>22.763400000000001</v>
      </c>
      <c r="IY58" s="66">
        <v>0.71224500000000002</v>
      </c>
      <c r="IZ58" s="66">
        <v>1.7490300000000001</v>
      </c>
      <c r="JA58" s="66">
        <v>3.3296800000000002</v>
      </c>
      <c r="JB58" s="66">
        <v>0</v>
      </c>
      <c r="JC58" s="66">
        <v>0</v>
      </c>
      <c r="JD58" s="66">
        <v>1.2609300000000001</v>
      </c>
      <c r="JE58" s="66">
        <v>4.8603300000000003</v>
      </c>
      <c r="JF58" s="66">
        <v>7.7128500000000004</v>
      </c>
      <c r="JG58" s="66">
        <v>6.4527599999999996</v>
      </c>
      <c r="JH58" s="66">
        <v>0</v>
      </c>
      <c r="JI58" s="66">
        <v>2.6123899999999999E-2</v>
      </c>
      <c r="JJ58" s="66">
        <v>0</v>
      </c>
      <c r="JK58" s="66">
        <v>-3.37079</v>
      </c>
      <c r="JL58" s="66">
        <v>-0.82857000000000003</v>
      </c>
      <c r="JM58" s="66">
        <v>14.191700000000001</v>
      </c>
    </row>
    <row r="59" spans="1:273" x14ac:dyDescent="0.3">
      <c r="A59" s="14"/>
      <c r="B59" s="62">
        <v>44855.477592592593</v>
      </c>
      <c r="C59" t="s">
        <v>132</v>
      </c>
      <c r="D59" t="s">
        <v>132</v>
      </c>
      <c r="E59" t="s">
        <v>252</v>
      </c>
      <c r="F59">
        <v>24563.1</v>
      </c>
      <c r="G59">
        <v>24692.3</v>
      </c>
      <c r="H59" t="s">
        <v>214</v>
      </c>
      <c r="I59">
        <v>2.7777777777777776E-2</v>
      </c>
      <c r="J59" t="s">
        <v>215</v>
      </c>
      <c r="K59">
        <v>-97.41</v>
      </c>
      <c r="L59" t="s">
        <v>216</v>
      </c>
      <c r="M59" t="s">
        <v>216</v>
      </c>
      <c r="N59" t="s">
        <v>265</v>
      </c>
      <c r="O59">
        <v>0</v>
      </c>
      <c r="P59">
        <v>21241.599999999999</v>
      </c>
      <c r="Q59">
        <v>71791.899999999994</v>
      </c>
      <c r="R59">
        <v>0</v>
      </c>
      <c r="S59">
        <v>0</v>
      </c>
      <c r="T59">
        <v>0</v>
      </c>
      <c r="U59">
        <v>41391.5</v>
      </c>
      <c r="V59">
        <v>134425</v>
      </c>
      <c r="W59">
        <v>77659.399999999994</v>
      </c>
      <c r="X59">
        <v>0</v>
      </c>
      <c r="Y59">
        <v>126.419</v>
      </c>
      <c r="Z59">
        <v>0</v>
      </c>
      <c r="AA59">
        <v>0</v>
      </c>
      <c r="AB59">
        <v>0</v>
      </c>
      <c r="AC59">
        <v>212211</v>
      </c>
      <c r="AD59">
        <v>219.8</v>
      </c>
      <c r="AE59">
        <v>0</v>
      </c>
      <c r="AF59">
        <v>0</v>
      </c>
      <c r="AG59">
        <v>0</v>
      </c>
      <c r="AH59">
        <v>0</v>
      </c>
      <c r="AI59">
        <v>681.58299999999997</v>
      </c>
      <c r="AJ59">
        <v>0</v>
      </c>
      <c r="AK59">
        <v>901.38400000000001</v>
      </c>
      <c r="AL59">
        <v>0</v>
      </c>
      <c r="AM59">
        <v>0</v>
      </c>
      <c r="AN59">
        <v>0</v>
      </c>
      <c r="AO59">
        <v>0</v>
      </c>
      <c r="AP59">
        <v>901.38400000000001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2.5648399999999998</v>
      </c>
      <c r="BE59">
        <v>31.231300000000001</v>
      </c>
      <c r="BF59">
        <v>80.666899999999998</v>
      </c>
      <c r="BG59">
        <v>0</v>
      </c>
      <c r="BH59">
        <v>0</v>
      </c>
      <c r="BI59">
        <v>7.0871700000000004</v>
      </c>
      <c r="BJ59">
        <v>52.934100000000001</v>
      </c>
      <c r="BK59">
        <v>174.48400000000001</v>
      </c>
      <c r="BL59">
        <v>84.060299999999998</v>
      </c>
      <c r="BM59">
        <v>0</v>
      </c>
      <c r="BN59">
        <v>0.179728</v>
      </c>
      <c r="BO59">
        <v>0</v>
      </c>
      <c r="BP59">
        <v>0</v>
      </c>
      <c r="BQ59">
        <v>0</v>
      </c>
      <c r="BR59">
        <v>258.72399999999999</v>
      </c>
      <c r="BS59">
        <v>249.072</v>
      </c>
      <c r="BT59">
        <v>9.6520100000000006</v>
      </c>
      <c r="BU59">
        <v>0</v>
      </c>
      <c r="BV59">
        <v>0</v>
      </c>
      <c r="BX59">
        <v>0</v>
      </c>
      <c r="BY59">
        <v>0</v>
      </c>
      <c r="CA59">
        <v>0</v>
      </c>
      <c r="CB59" t="s">
        <v>216</v>
      </c>
      <c r="CC59" t="s">
        <v>216</v>
      </c>
      <c r="CD59" t="s">
        <v>273</v>
      </c>
      <c r="CE59">
        <v>4082.42</v>
      </c>
      <c r="CF59">
        <v>25285.5</v>
      </c>
      <c r="CG59">
        <v>36742.800000000003</v>
      </c>
      <c r="CH59">
        <v>0</v>
      </c>
      <c r="CI59">
        <v>0</v>
      </c>
      <c r="CJ59">
        <v>13294.7</v>
      </c>
      <c r="CK59">
        <v>41391.5</v>
      </c>
      <c r="CL59">
        <v>24659.200000000001</v>
      </c>
      <c r="CM59">
        <v>77659.399999999994</v>
      </c>
      <c r="CN59">
        <v>0</v>
      </c>
      <c r="CO59">
        <v>312.78899999999999</v>
      </c>
      <c r="CP59">
        <v>0</v>
      </c>
      <c r="CQ59">
        <v>-96755.9</v>
      </c>
      <c r="CR59">
        <v>618.11599999999999</v>
      </c>
      <c r="CS59">
        <v>102631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5.1561500000000002</v>
      </c>
      <c r="DU59">
        <v>36.566600000000001</v>
      </c>
      <c r="DV59">
        <v>47.0914</v>
      </c>
      <c r="DW59">
        <v>0</v>
      </c>
      <c r="DX59">
        <v>0</v>
      </c>
      <c r="DY59">
        <v>14.7287</v>
      </c>
      <c r="DZ59">
        <v>52.934100000000001</v>
      </c>
      <c r="EA59">
        <v>77.064700000000002</v>
      </c>
      <c r="EB59">
        <v>84.060299999999998</v>
      </c>
      <c r="EC59">
        <v>0</v>
      </c>
      <c r="ED59">
        <v>0.33853899999999998</v>
      </c>
      <c r="EE59">
        <v>0</v>
      </c>
      <c r="EF59">
        <v>-76.528300000000002</v>
      </c>
      <c r="EG59">
        <v>-2.8839899999999998</v>
      </c>
      <c r="EH59">
        <v>161.46299999999999</v>
      </c>
      <c r="EI59">
        <v>161.46299999999999</v>
      </c>
      <c r="EJ59">
        <v>0</v>
      </c>
      <c r="EK59">
        <v>0</v>
      </c>
      <c r="EL59">
        <v>0</v>
      </c>
      <c r="EN59">
        <v>0</v>
      </c>
      <c r="EO59">
        <v>0</v>
      </c>
      <c r="EQ59">
        <v>0</v>
      </c>
      <c r="ER59">
        <v>0</v>
      </c>
      <c r="ES59">
        <v>8.4578799999999994</v>
      </c>
      <c r="ET59">
        <v>13.039199999999999</v>
      </c>
      <c r="EU59">
        <v>0</v>
      </c>
      <c r="EV59">
        <v>0</v>
      </c>
      <c r="EW59">
        <v>0</v>
      </c>
      <c r="EX59">
        <v>11.4016</v>
      </c>
      <c r="EY59">
        <v>32.898699999999998</v>
      </c>
      <c r="EZ59">
        <v>14.089600000000001</v>
      </c>
      <c r="FA59">
        <v>0</v>
      </c>
      <c r="FB59">
        <v>4.24128E-2</v>
      </c>
      <c r="FC59">
        <v>0</v>
      </c>
      <c r="FD59">
        <v>0</v>
      </c>
      <c r="FE59">
        <v>0</v>
      </c>
      <c r="FF59">
        <v>47.030799999999999</v>
      </c>
      <c r="FG59">
        <v>4.8902100000000004E-10</v>
      </c>
      <c r="FH59">
        <v>10.9693</v>
      </c>
      <c r="FI59">
        <v>10.8201</v>
      </c>
      <c r="FJ59">
        <v>0</v>
      </c>
      <c r="FK59">
        <v>0</v>
      </c>
      <c r="FL59">
        <v>2.27475</v>
      </c>
      <c r="FM59">
        <v>11.4016</v>
      </c>
      <c r="FN59">
        <v>32.433700000000002</v>
      </c>
      <c r="FO59">
        <v>14.089600000000001</v>
      </c>
      <c r="FP59">
        <v>0</v>
      </c>
      <c r="FQ59">
        <v>5.53535E-2</v>
      </c>
      <c r="FR59">
        <v>0</v>
      </c>
      <c r="FS59">
        <v>-1.90889</v>
      </c>
      <c r="FT59">
        <v>-1.12331</v>
      </c>
      <c r="FU59">
        <v>46.578600000000002</v>
      </c>
      <c r="FV59" t="s">
        <v>220</v>
      </c>
      <c r="FW59" t="s">
        <v>221</v>
      </c>
      <c r="FX59" t="s">
        <v>222</v>
      </c>
      <c r="FY59" t="s">
        <v>223</v>
      </c>
      <c r="FZ59" t="s">
        <v>224</v>
      </c>
      <c r="GA59" t="s">
        <v>225</v>
      </c>
      <c r="GB59" t="s">
        <v>226</v>
      </c>
      <c r="GC59" t="s">
        <v>227</v>
      </c>
      <c r="GF59">
        <v>0</v>
      </c>
      <c r="GG59">
        <v>2.10033</v>
      </c>
      <c r="GH59">
        <v>10.1601</v>
      </c>
      <c r="GI59">
        <v>0</v>
      </c>
      <c r="GJ59">
        <v>0</v>
      </c>
      <c r="GK59">
        <v>0</v>
      </c>
      <c r="GL59">
        <v>7.3541999999999996</v>
      </c>
      <c r="GM59">
        <v>19.61</v>
      </c>
      <c r="GN59">
        <v>9.7636699999999994</v>
      </c>
      <c r="GO59">
        <v>0</v>
      </c>
      <c r="GP59">
        <v>2.6475200000000001E-2</v>
      </c>
      <c r="GQ59">
        <v>0</v>
      </c>
      <c r="GR59">
        <v>0</v>
      </c>
      <c r="GS59">
        <v>0</v>
      </c>
      <c r="GT59">
        <v>29.4</v>
      </c>
      <c r="GU59">
        <v>1.2318199999999999</v>
      </c>
      <c r="GV59">
        <v>0</v>
      </c>
      <c r="GW59">
        <v>0</v>
      </c>
      <c r="GX59">
        <v>0</v>
      </c>
      <c r="GY59">
        <v>0</v>
      </c>
      <c r="GZ59">
        <v>3.8197899999999998</v>
      </c>
      <c r="HA59">
        <v>0</v>
      </c>
      <c r="HB59">
        <v>5.05</v>
      </c>
      <c r="HC59">
        <v>0</v>
      </c>
      <c r="HD59">
        <v>0</v>
      </c>
      <c r="HE59">
        <v>0</v>
      </c>
      <c r="HF59">
        <v>0</v>
      </c>
      <c r="HG59">
        <v>5.05</v>
      </c>
      <c r="HH59">
        <v>1.07772</v>
      </c>
      <c r="HI59">
        <v>2.64642</v>
      </c>
      <c r="HJ59">
        <v>5.0381499999999999</v>
      </c>
      <c r="HK59">
        <v>0</v>
      </c>
      <c r="HL59">
        <v>0</v>
      </c>
      <c r="HM59">
        <v>1.90791</v>
      </c>
      <c r="HN59">
        <v>7.3541999999999996</v>
      </c>
      <c r="HO59">
        <v>11.68</v>
      </c>
      <c r="HP59">
        <v>9.7636699999999994</v>
      </c>
      <c r="HQ59">
        <v>0</v>
      </c>
      <c r="HR59">
        <v>3.9528099999999997E-2</v>
      </c>
      <c r="HS59">
        <v>0</v>
      </c>
      <c r="HT59">
        <v>-5.1002900000000002</v>
      </c>
      <c r="HU59">
        <v>-1.2537199999999999</v>
      </c>
      <c r="HV59">
        <v>21.48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0.82166899999999998</v>
      </c>
      <c r="IK59">
        <v>1.38812</v>
      </c>
      <c r="IL59">
        <v>6.7147500000000004</v>
      </c>
      <c r="IM59">
        <v>0</v>
      </c>
      <c r="IN59">
        <v>0</v>
      </c>
      <c r="IO59">
        <v>2.54793</v>
      </c>
      <c r="IP59">
        <v>4.8603300000000003</v>
      </c>
      <c r="IQ59">
        <v>16.332799999999999</v>
      </c>
      <c r="IR59">
        <v>6.4527599999999996</v>
      </c>
      <c r="IS59">
        <v>0</v>
      </c>
      <c r="IT59">
        <v>1.7497200000000001E-2</v>
      </c>
      <c r="IU59">
        <v>0</v>
      </c>
      <c r="IV59">
        <v>0</v>
      </c>
      <c r="IW59">
        <v>0</v>
      </c>
      <c r="IX59">
        <v>22.803100000000001</v>
      </c>
      <c r="IY59">
        <v>0.71224500000000002</v>
      </c>
      <c r="IZ59">
        <v>1.7490300000000001</v>
      </c>
      <c r="JA59">
        <v>3.3296800000000002</v>
      </c>
      <c r="JB59">
        <v>0</v>
      </c>
      <c r="JC59">
        <v>0</v>
      </c>
      <c r="JD59">
        <v>1.2609300000000001</v>
      </c>
      <c r="JE59">
        <v>4.8603300000000003</v>
      </c>
      <c r="JF59">
        <v>7.7128500000000004</v>
      </c>
      <c r="JG59">
        <v>6.4527599999999996</v>
      </c>
      <c r="JH59">
        <v>0</v>
      </c>
      <c r="JI59">
        <v>2.6123899999999999E-2</v>
      </c>
      <c r="JJ59">
        <v>0</v>
      </c>
      <c r="JK59">
        <v>-3.37079</v>
      </c>
      <c r="JL59">
        <v>-0.82857000000000003</v>
      </c>
      <c r="JM59">
        <v>14.191700000000001</v>
      </c>
    </row>
    <row r="60" spans="1:273" x14ac:dyDescent="0.3">
      <c r="A60" s="14"/>
      <c r="B60" s="62">
        <v>44855.478356481479</v>
      </c>
      <c r="C60" t="s">
        <v>83</v>
      </c>
      <c r="D60" t="s">
        <v>83</v>
      </c>
      <c r="E60" t="s">
        <v>268</v>
      </c>
      <c r="F60">
        <v>24563.1</v>
      </c>
      <c r="G60">
        <v>24692.3</v>
      </c>
      <c r="H60" t="s">
        <v>214</v>
      </c>
      <c r="I60">
        <v>4.027777777777778E-2</v>
      </c>
      <c r="J60" t="s">
        <v>215</v>
      </c>
      <c r="K60">
        <v>-91.34</v>
      </c>
      <c r="L60" t="s">
        <v>216</v>
      </c>
      <c r="M60" t="s">
        <v>216</v>
      </c>
      <c r="N60" t="s">
        <v>274</v>
      </c>
      <c r="O60">
        <v>0</v>
      </c>
      <c r="P60">
        <v>95718.1</v>
      </c>
      <c r="Q60">
        <v>18536.2</v>
      </c>
      <c r="R60">
        <v>0</v>
      </c>
      <c r="S60">
        <v>0</v>
      </c>
      <c r="T60">
        <v>0</v>
      </c>
      <c r="U60">
        <v>48820.3</v>
      </c>
      <c r="V60">
        <v>163075</v>
      </c>
      <c r="W60">
        <v>77659.399999999994</v>
      </c>
      <c r="X60">
        <v>0</v>
      </c>
      <c r="Y60">
        <v>127.086</v>
      </c>
      <c r="Z60">
        <v>0</v>
      </c>
      <c r="AA60">
        <v>0</v>
      </c>
      <c r="AB60">
        <v>0</v>
      </c>
      <c r="AC60">
        <v>240861</v>
      </c>
      <c r="AD60">
        <v>423.14499999999998</v>
      </c>
      <c r="AE60">
        <v>0</v>
      </c>
      <c r="AF60">
        <v>0</v>
      </c>
      <c r="AG60">
        <v>0</v>
      </c>
      <c r="AH60">
        <v>0</v>
      </c>
      <c r="AI60">
        <v>614.34100000000001</v>
      </c>
      <c r="AJ60">
        <v>0</v>
      </c>
      <c r="AK60">
        <v>1037.49</v>
      </c>
      <c r="AL60">
        <v>0</v>
      </c>
      <c r="AM60">
        <v>0</v>
      </c>
      <c r="AN60">
        <v>0</v>
      </c>
      <c r="AO60">
        <v>0</v>
      </c>
      <c r="AP60">
        <v>1037.49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4.94116</v>
      </c>
      <c r="BE60">
        <v>133.77799999999999</v>
      </c>
      <c r="BF60">
        <v>23.659199999999998</v>
      </c>
      <c r="BG60">
        <v>0</v>
      </c>
      <c r="BH60">
        <v>0</v>
      </c>
      <c r="BI60">
        <v>6.3979100000000004</v>
      </c>
      <c r="BJ60">
        <v>57.474299999999999</v>
      </c>
      <c r="BK60">
        <v>226.251</v>
      </c>
      <c r="BL60">
        <v>85.924000000000007</v>
      </c>
      <c r="BM60">
        <v>0</v>
      </c>
      <c r="BN60">
        <v>0.16067400000000001</v>
      </c>
      <c r="BO60">
        <v>0</v>
      </c>
      <c r="BP60">
        <v>0</v>
      </c>
      <c r="BQ60">
        <v>0</v>
      </c>
      <c r="BR60">
        <v>312.33499999999998</v>
      </c>
      <c r="BS60">
        <v>300.99599999999998</v>
      </c>
      <c r="BT60">
        <v>11.3391</v>
      </c>
      <c r="BU60">
        <v>0</v>
      </c>
      <c r="BV60">
        <v>0</v>
      </c>
      <c r="BX60">
        <v>0</v>
      </c>
      <c r="BY60">
        <v>0</v>
      </c>
      <c r="CA60">
        <v>0</v>
      </c>
      <c r="CB60" t="s">
        <v>216</v>
      </c>
      <c r="CC60" t="s">
        <v>216</v>
      </c>
      <c r="CD60" t="s">
        <v>270</v>
      </c>
      <c r="CE60">
        <v>2867.62</v>
      </c>
      <c r="CF60">
        <v>89742.7</v>
      </c>
      <c r="CG60">
        <v>39347.4</v>
      </c>
      <c r="CH60">
        <v>0</v>
      </c>
      <c r="CI60">
        <v>0</v>
      </c>
      <c r="CJ60">
        <v>11659.1</v>
      </c>
      <c r="CK60">
        <v>48820.3</v>
      </c>
      <c r="CL60">
        <v>65566.3</v>
      </c>
      <c r="CM60">
        <v>77659.399999999994</v>
      </c>
      <c r="CN60">
        <v>0</v>
      </c>
      <c r="CO60">
        <v>312.78899999999999</v>
      </c>
      <c r="CP60">
        <v>0</v>
      </c>
      <c r="CQ60">
        <v>-127520</v>
      </c>
      <c r="CR60">
        <v>648.93100000000004</v>
      </c>
      <c r="CS60">
        <v>143539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3.9500899999999999</v>
      </c>
      <c r="DU60">
        <v>127.261</v>
      </c>
      <c r="DV60">
        <v>44.148699999999998</v>
      </c>
      <c r="DW60">
        <v>0</v>
      </c>
      <c r="DX60">
        <v>0</v>
      </c>
      <c r="DY60">
        <v>13.015700000000001</v>
      </c>
      <c r="DZ60">
        <v>57.474299999999999</v>
      </c>
      <c r="EA60">
        <v>134.91200000000001</v>
      </c>
      <c r="EB60">
        <v>85.924000000000007</v>
      </c>
      <c r="EC60">
        <v>0</v>
      </c>
      <c r="ED60">
        <v>0.34587499999999999</v>
      </c>
      <c r="EE60">
        <v>0</v>
      </c>
      <c r="EF60">
        <v>-108.413</v>
      </c>
      <c r="EG60">
        <v>-2.5251399999999999</v>
      </c>
      <c r="EH60">
        <v>221.18100000000001</v>
      </c>
      <c r="EI60">
        <v>221.18100000000001</v>
      </c>
      <c r="EJ60">
        <v>0</v>
      </c>
      <c r="EK60">
        <v>0</v>
      </c>
      <c r="EL60">
        <v>0</v>
      </c>
      <c r="EN60">
        <v>0</v>
      </c>
      <c r="EO60">
        <v>0</v>
      </c>
      <c r="EQ60">
        <v>0</v>
      </c>
      <c r="ER60">
        <v>0</v>
      </c>
      <c r="ES60">
        <v>32.694299999999998</v>
      </c>
      <c r="ET60">
        <v>3.33534</v>
      </c>
      <c r="EU60">
        <v>0</v>
      </c>
      <c r="EV60">
        <v>0</v>
      </c>
      <c r="EW60">
        <v>0</v>
      </c>
      <c r="EX60">
        <v>11.9406</v>
      </c>
      <c r="EY60">
        <v>47.970199999999998</v>
      </c>
      <c r="EZ60">
        <v>14.089600000000001</v>
      </c>
      <c r="FA60">
        <v>0</v>
      </c>
      <c r="FB60">
        <v>4.3912199999999998E-2</v>
      </c>
      <c r="FC60">
        <v>0</v>
      </c>
      <c r="FD60">
        <v>0</v>
      </c>
      <c r="FE60">
        <v>0</v>
      </c>
      <c r="FF60">
        <v>62.103700000000003</v>
      </c>
      <c r="FG60">
        <v>0</v>
      </c>
      <c r="FH60">
        <v>31.039400000000001</v>
      </c>
      <c r="FI60">
        <v>8.0179500000000008</v>
      </c>
      <c r="FJ60">
        <v>0</v>
      </c>
      <c r="FK60">
        <v>0</v>
      </c>
      <c r="FL60">
        <v>1.82222</v>
      </c>
      <c r="FM60">
        <v>11.9406</v>
      </c>
      <c r="FN60">
        <v>50.154299999999999</v>
      </c>
      <c r="FO60">
        <v>14.089600000000001</v>
      </c>
      <c r="FP60">
        <v>0</v>
      </c>
      <c r="FQ60">
        <v>5.53535E-2</v>
      </c>
      <c r="FR60">
        <v>0</v>
      </c>
      <c r="FS60">
        <v>-2.1083799999999999</v>
      </c>
      <c r="FT60">
        <v>-0.55752500000000005</v>
      </c>
      <c r="FU60">
        <v>64.299300000000002</v>
      </c>
      <c r="FV60" t="s">
        <v>220</v>
      </c>
      <c r="FW60" t="s">
        <v>221</v>
      </c>
      <c r="FX60" t="s">
        <v>222</v>
      </c>
      <c r="FY60" t="s">
        <v>223</v>
      </c>
      <c r="FZ60" t="s">
        <v>224</v>
      </c>
      <c r="GA60" t="s">
        <v>225</v>
      </c>
      <c r="GB60" t="s">
        <v>226</v>
      </c>
      <c r="GC60" t="s">
        <v>227</v>
      </c>
      <c r="GF60">
        <v>0</v>
      </c>
      <c r="GG60">
        <v>10.3413</v>
      </c>
      <c r="GH60">
        <v>2.4284699999999999</v>
      </c>
      <c r="GI60">
        <v>0</v>
      </c>
      <c r="GJ60">
        <v>0</v>
      </c>
      <c r="GK60">
        <v>0</v>
      </c>
      <c r="GL60">
        <v>8.0117999999999991</v>
      </c>
      <c r="GM60">
        <v>20.78</v>
      </c>
      <c r="GN60">
        <v>9.7832500000000007</v>
      </c>
      <c r="GO60">
        <v>0</v>
      </c>
      <c r="GP60">
        <v>2.67786E-2</v>
      </c>
      <c r="GQ60">
        <v>0</v>
      </c>
      <c r="GR60">
        <v>0</v>
      </c>
      <c r="GS60">
        <v>0</v>
      </c>
      <c r="GT60">
        <v>30.59</v>
      </c>
      <c r="GU60">
        <v>2.3714300000000001</v>
      </c>
      <c r="GV60">
        <v>0</v>
      </c>
      <c r="GW60">
        <v>0</v>
      </c>
      <c r="GX60">
        <v>0</v>
      </c>
      <c r="GY60">
        <v>0</v>
      </c>
      <c r="GZ60">
        <v>3.4429400000000001</v>
      </c>
      <c r="HA60">
        <v>0</v>
      </c>
      <c r="HB60">
        <v>5.81</v>
      </c>
      <c r="HC60">
        <v>0</v>
      </c>
      <c r="HD60">
        <v>0</v>
      </c>
      <c r="HE60">
        <v>0</v>
      </c>
      <c r="HF60">
        <v>0</v>
      </c>
      <c r="HG60">
        <v>5.81</v>
      </c>
      <c r="HH60">
        <v>0.81205899999999998</v>
      </c>
      <c r="HI60">
        <v>9.7465899999999994</v>
      </c>
      <c r="HJ60">
        <v>5.12934</v>
      </c>
      <c r="HK60">
        <v>0</v>
      </c>
      <c r="HL60">
        <v>0</v>
      </c>
      <c r="HM60">
        <v>1.6840599999999999</v>
      </c>
      <c r="HN60">
        <v>8.0117999999999991</v>
      </c>
      <c r="HO60">
        <v>17.71</v>
      </c>
      <c r="HP60">
        <v>9.7832500000000007</v>
      </c>
      <c r="HQ60">
        <v>0</v>
      </c>
      <c r="HR60">
        <v>3.96081E-2</v>
      </c>
      <c r="HS60">
        <v>0</v>
      </c>
      <c r="HT60">
        <v>-6.4994399999999999</v>
      </c>
      <c r="HU60">
        <v>-1.1694800000000001</v>
      </c>
      <c r="HV60">
        <v>27.53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1.58182</v>
      </c>
      <c r="IK60">
        <v>6.8343600000000002</v>
      </c>
      <c r="IL60">
        <v>1.6049500000000001</v>
      </c>
      <c r="IM60">
        <v>0</v>
      </c>
      <c r="IN60">
        <v>0</v>
      </c>
      <c r="IO60">
        <v>2.2965599999999999</v>
      </c>
      <c r="IP60">
        <v>5.2949099999999998</v>
      </c>
      <c r="IQ60">
        <v>17.6126</v>
      </c>
      <c r="IR60">
        <v>6.4656399999999996</v>
      </c>
      <c r="IS60">
        <v>0</v>
      </c>
      <c r="IT60">
        <v>1.76977E-2</v>
      </c>
      <c r="IU60">
        <v>0</v>
      </c>
      <c r="IV60">
        <v>0</v>
      </c>
      <c r="IW60">
        <v>0</v>
      </c>
      <c r="IX60">
        <v>24.0959</v>
      </c>
      <c r="IY60">
        <v>0.53668000000000005</v>
      </c>
      <c r="IZ60">
        <v>6.4413200000000002</v>
      </c>
      <c r="JA60">
        <v>3.38991</v>
      </c>
      <c r="JB60">
        <v>0</v>
      </c>
      <c r="JC60">
        <v>0</v>
      </c>
      <c r="JD60">
        <v>1.1129800000000001</v>
      </c>
      <c r="JE60">
        <v>5.2949099999999998</v>
      </c>
      <c r="JF60">
        <v>11.7075</v>
      </c>
      <c r="JG60">
        <v>6.4656399999999996</v>
      </c>
      <c r="JH60">
        <v>0</v>
      </c>
      <c r="JI60">
        <v>2.6176600000000001E-2</v>
      </c>
      <c r="JJ60">
        <v>0</v>
      </c>
      <c r="JK60">
        <v>-4.2953999999999999</v>
      </c>
      <c r="JL60">
        <v>-0.77289600000000003</v>
      </c>
      <c r="JM60">
        <v>18.199300000000001</v>
      </c>
    </row>
    <row r="61" spans="1:273" x14ac:dyDescent="0.3">
      <c r="A61" s="14"/>
      <c r="B61" s="62">
        <v>44855.478946759256</v>
      </c>
      <c r="C61" t="s">
        <v>84</v>
      </c>
      <c r="D61" t="s">
        <v>84</v>
      </c>
      <c r="E61" t="s">
        <v>213</v>
      </c>
      <c r="F61">
        <v>24563.1</v>
      </c>
      <c r="G61">
        <v>24692.3</v>
      </c>
      <c r="H61" t="s">
        <v>214</v>
      </c>
      <c r="I61">
        <v>2.9861111111111113E-2</v>
      </c>
      <c r="J61" t="s">
        <v>215</v>
      </c>
      <c r="K61">
        <v>-61.72</v>
      </c>
      <c r="L61" t="s">
        <v>216</v>
      </c>
      <c r="M61" t="s">
        <v>216</v>
      </c>
      <c r="N61" t="s">
        <v>275</v>
      </c>
      <c r="O61">
        <v>0</v>
      </c>
      <c r="P61">
        <v>31794.5</v>
      </c>
      <c r="Q61">
        <v>13659.4</v>
      </c>
      <c r="R61">
        <v>0</v>
      </c>
      <c r="S61">
        <v>0</v>
      </c>
      <c r="T61">
        <v>0</v>
      </c>
      <c r="U61">
        <v>48815.3</v>
      </c>
      <c r="V61">
        <v>94269.1</v>
      </c>
      <c r="W61">
        <v>77659.399999999994</v>
      </c>
      <c r="X61">
        <v>0</v>
      </c>
      <c r="Y61">
        <v>125.024</v>
      </c>
      <c r="Z61">
        <v>0</v>
      </c>
      <c r="AA61">
        <v>0</v>
      </c>
      <c r="AB61">
        <v>0</v>
      </c>
      <c r="AC61">
        <v>172054</v>
      </c>
      <c r="AD61">
        <v>595.78599999999994</v>
      </c>
      <c r="AE61">
        <v>0</v>
      </c>
      <c r="AF61">
        <v>0</v>
      </c>
      <c r="AG61">
        <v>0</v>
      </c>
      <c r="AH61">
        <v>0</v>
      </c>
      <c r="AI61">
        <v>690.279</v>
      </c>
      <c r="AJ61">
        <v>0</v>
      </c>
      <c r="AK61">
        <v>1286.07</v>
      </c>
      <c r="AL61">
        <v>0</v>
      </c>
      <c r="AM61">
        <v>0</v>
      </c>
      <c r="AN61">
        <v>0</v>
      </c>
      <c r="AO61">
        <v>0</v>
      </c>
      <c r="AP61">
        <v>1286.07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6.8165899999999997</v>
      </c>
      <c r="BE61">
        <v>46.575200000000002</v>
      </c>
      <c r="BF61">
        <v>17.225100000000001</v>
      </c>
      <c r="BG61">
        <v>0</v>
      </c>
      <c r="BH61">
        <v>0</v>
      </c>
      <c r="BI61">
        <v>7.1618199999999996</v>
      </c>
      <c r="BJ61">
        <v>59.689300000000003</v>
      </c>
      <c r="BK61">
        <v>137.46799999999999</v>
      </c>
      <c r="BL61">
        <v>85.741</v>
      </c>
      <c r="BM61">
        <v>0</v>
      </c>
      <c r="BN61">
        <v>0.17046</v>
      </c>
      <c r="BO61">
        <v>0</v>
      </c>
      <c r="BP61">
        <v>0</v>
      </c>
      <c r="BQ61">
        <v>0</v>
      </c>
      <c r="BR61">
        <v>223.37899999999999</v>
      </c>
      <c r="BS61">
        <v>209.40100000000001</v>
      </c>
      <c r="BT61">
        <v>13.978400000000001</v>
      </c>
      <c r="BU61">
        <v>0</v>
      </c>
      <c r="BV61">
        <v>0</v>
      </c>
      <c r="BX61">
        <v>0</v>
      </c>
      <c r="BY61">
        <v>0</v>
      </c>
      <c r="CA61">
        <v>0</v>
      </c>
      <c r="CB61" t="s">
        <v>216</v>
      </c>
      <c r="CC61" t="s">
        <v>216</v>
      </c>
      <c r="CD61" t="s">
        <v>266</v>
      </c>
      <c r="CE61">
        <v>4700.29</v>
      </c>
      <c r="CF61">
        <v>27205.1</v>
      </c>
      <c r="CG61">
        <v>33835.1</v>
      </c>
      <c r="CH61">
        <v>0</v>
      </c>
      <c r="CI61">
        <v>0</v>
      </c>
      <c r="CJ61">
        <v>13506.4</v>
      </c>
      <c r="CK61">
        <v>48815.3</v>
      </c>
      <c r="CL61">
        <v>25092.5</v>
      </c>
      <c r="CM61">
        <v>77659.399999999994</v>
      </c>
      <c r="CN61">
        <v>0</v>
      </c>
      <c r="CO61">
        <v>312.78899999999999</v>
      </c>
      <c r="CP61">
        <v>0</v>
      </c>
      <c r="CQ61">
        <v>-103582</v>
      </c>
      <c r="CR61">
        <v>612.31200000000001</v>
      </c>
      <c r="CS61">
        <v>103065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6.1356299999999999</v>
      </c>
      <c r="DU61">
        <v>41.417200000000001</v>
      </c>
      <c r="DV61">
        <v>41.956600000000002</v>
      </c>
      <c r="DW61">
        <v>0</v>
      </c>
      <c r="DX61">
        <v>0</v>
      </c>
      <c r="DY61">
        <v>15.1046</v>
      </c>
      <c r="DZ61">
        <v>59.689300000000003</v>
      </c>
      <c r="EA61">
        <v>75.745699999999999</v>
      </c>
      <c r="EB61">
        <v>85.741</v>
      </c>
      <c r="EC61">
        <v>0</v>
      </c>
      <c r="ED61">
        <v>0.34522900000000001</v>
      </c>
      <c r="EE61">
        <v>0</v>
      </c>
      <c r="EF61">
        <v>-86.084500000000006</v>
      </c>
      <c r="EG61">
        <v>-2.47323</v>
      </c>
      <c r="EH61">
        <v>161.83199999999999</v>
      </c>
      <c r="EI61">
        <v>161.83199999999999</v>
      </c>
      <c r="EJ61">
        <v>0</v>
      </c>
      <c r="EK61">
        <v>0</v>
      </c>
      <c r="EL61">
        <v>0</v>
      </c>
      <c r="EN61">
        <v>0</v>
      </c>
      <c r="EO61">
        <v>0</v>
      </c>
      <c r="EQ61">
        <v>0</v>
      </c>
      <c r="ER61">
        <v>0</v>
      </c>
      <c r="ES61">
        <v>10.336499999999999</v>
      </c>
      <c r="ET61">
        <v>3.2089500000000002</v>
      </c>
      <c r="EU61">
        <v>0</v>
      </c>
      <c r="EV61">
        <v>0</v>
      </c>
      <c r="EW61">
        <v>0</v>
      </c>
      <c r="EX61">
        <v>12.0166</v>
      </c>
      <c r="EY61">
        <v>25.562000000000001</v>
      </c>
      <c r="EZ61">
        <v>14.089600000000001</v>
      </c>
      <c r="FA61">
        <v>0</v>
      </c>
      <c r="FB61">
        <v>4.0177499999999998E-2</v>
      </c>
      <c r="FC61">
        <v>0</v>
      </c>
      <c r="FD61">
        <v>0</v>
      </c>
      <c r="FE61">
        <v>0</v>
      </c>
      <c r="FF61">
        <v>39.691800000000001</v>
      </c>
      <c r="FG61">
        <v>1.12865E-8</v>
      </c>
      <c r="FH61">
        <v>8.9845500000000005</v>
      </c>
      <c r="FI61">
        <v>6.4858700000000002</v>
      </c>
      <c r="FJ61">
        <v>0</v>
      </c>
      <c r="FK61">
        <v>0</v>
      </c>
      <c r="FL61">
        <v>2.2794400000000001</v>
      </c>
      <c r="FM61">
        <v>12.0166</v>
      </c>
      <c r="FN61">
        <v>26.8904</v>
      </c>
      <c r="FO61">
        <v>14.089600000000001</v>
      </c>
      <c r="FP61">
        <v>0</v>
      </c>
      <c r="FQ61">
        <v>5.53535E-2</v>
      </c>
      <c r="FR61">
        <v>0</v>
      </c>
      <c r="FS61">
        <v>-2.0434800000000002</v>
      </c>
      <c r="FT61">
        <v>-0.83252899999999996</v>
      </c>
      <c r="FU61">
        <v>41.035400000000003</v>
      </c>
      <c r="FV61" t="s">
        <v>220</v>
      </c>
      <c r="FW61" t="s">
        <v>221</v>
      </c>
      <c r="FX61" t="s">
        <v>222</v>
      </c>
      <c r="FY61" t="s">
        <v>223</v>
      </c>
      <c r="FZ61" t="s">
        <v>224</v>
      </c>
      <c r="GA61" t="s">
        <v>225</v>
      </c>
      <c r="GB61" t="s">
        <v>226</v>
      </c>
      <c r="GC61" t="s">
        <v>227</v>
      </c>
      <c r="GF61">
        <v>0</v>
      </c>
      <c r="GG61">
        <v>2.6765699999999999</v>
      </c>
      <c r="GH61">
        <v>1.77667</v>
      </c>
      <c r="GI61">
        <v>0</v>
      </c>
      <c r="GJ61">
        <v>0</v>
      </c>
      <c r="GK61">
        <v>0</v>
      </c>
      <c r="GL61">
        <v>8.0144699999999993</v>
      </c>
      <c r="GM61">
        <v>12.47</v>
      </c>
      <c r="GN61">
        <v>9.7832500000000007</v>
      </c>
      <c r="GO61">
        <v>0</v>
      </c>
      <c r="GP61">
        <v>2.6189199999999999E-2</v>
      </c>
      <c r="GQ61">
        <v>0</v>
      </c>
      <c r="GR61">
        <v>0</v>
      </c>
      <c r="GS61">
        <v>0</v>
      </c>
      <c r="GT61">
        <v>22.28</v>
      </c>
      <c r="GU61">
        <v>3.3389500000000001</v>
      </c>
      <c r="GV61">
        <v>0</v>
      </c>
      <c r="GW61">
        <v>0</v>
      </c>
      <c r="GX61">
        <v>0</v>
      </c>
      <c r="GY61">
        <v>0</v>
      </c>
      <c r="GZ61">
        <v>3.8685200000000002</v>
      </c>
      <c r="HA61">
        <v>0</v>
      </c>
      <c r="HB61">
        <v>7.21</v>
      </c>
      <c r="HC61">
        <v>0</v>
      </c>
      <c r="HD61">
        <v>0</v>
      </c>
      <c r="HE61">
        <v>0</v>
      </c>
      <c r="HF61">
        <v>0</v>
      </c>
      <c r="HG61">
        <v>7.21</v>
      </c>
      <c r="HH61">
        <v>1.2544500000000001</v>
      </c>
      <c r="HI61">
        <v>2.3012100000000002</v>
      </c>
      <c r="HJ61">
        <v>4.4836999999999998</v>
      </c>
      <c r="HK61">
        <v>0</v>
      </c>
      <c r="HL61">
        <v>0</v>
      </c>
      <c r="HM61">
        <v>1.94401</v>
      </c>
      <c r="HN61">
        <v>8.0144699999999993</v>
      </c>
      <c r="HO61">
        <v>11.53</v>
      </c>
      <c r="HP61">
        <v>9.7832500000000007</v>
      </c>
      <c r="HQ61">
        <v>0</v>
      </c>
      <c r="HR61">
        <v>3.96081E-2</v>
      </c>
      <c r="HS61">
        <v>0</v>
      </c>
      <c r="HT61">
        <v>-5.2464399999999998</v>
      </c>
      <c r="HU61">
        <v>-1.2004999999999999</v>
      </c>
      <c r="HV61">
        <v>21.35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2.2271999999999998</v>
      </c>
      <c r="IK61">
        <v>1.76888</v>
      </c>
      <c r="IL61">
        <v>1.17418</v>
      </c>
      <c r="IM61">
        <v>0</v>
      </c>
      <c r="IN61">
        <v>0</v>
      </c>
      <c r="IO61">
        <v>2.5804399999999998</v>
      </c>
      <c r="IP61">
        <v>5.2966800000000003</v>
      </c>
      <c r="IQ61">
        <v>13.0474</v>
      </c>
      <c r="IR61">
        <v>6.4656399999999996</v>
      </c>
      <c r="IS61">
        <v>0</v>
      </c>
      <c r="IT61">
        <v>1.7308199999999999E-2</v>
      </c>
      <c r="IU61">
        <v>0</v>
      </c>
      <c r="IV61">
        <v>0</v>
      </c>
      <c r="IW61">
        <v>0</v>
      </c>
      <c r="IX61">
        <v>19.5303</v>
      </c>
      <c r="IY61">
        <v>0.82904699999999998</v>
      </c>
      <c r="IZ61">
        <v>1.52081</v>
      </c>
      <c r="JA61">
        <v>2.9632100000000001</v>
      </c>
      <c r="JB61">
        <v>0</v>
      </c>
      <c r="JC61">
        <v>0</v>
      </c>
      <c r="JD61">
        <v>1.28478</v>
      </c>
      <c r="JE61">
        <v>5.2966800000000003</v>
      </c>
      <c r="JF61">
        <v>7.6338400000000002</v>
      </c>
      <c r="JG61">
        <v>6.4656399999999996</v>
      </c>
      <c r="JH61">
        <v>0</v>
      </c>
      <c r="JI61">
        <v>2.6176600000000001E-2</v>
      </c>
      <c r="JJ61">
        <v>0</v>
      </c>
      <c r="JK61">
        <v>-3.4672900000000002</v>
      </c>
      <c r="JL61">
        <v>-0.79339599999999999</v>
      </c>
      <c r="JM61">
        <v>14.1257</v>
      </c>
    </row>
    <row r="62" spans="1:273" x14ac:dyDescent="0.3">
      <c r="A62" s="14"/>
      <c r="B62" s="62">
        <v>44855.479629629626</v>
      </c>
      <c r="C62" t="s">
        <v>95</v>
      </c>
      <c r="D62" t="s">
        <v>95</v>
      </c>
      <c r="E62" t="s">
        <v>213</v>
      </c>
      <c r="F62">
        <v>22500</v>
      </c>
      <c r="G62">
        <v>22500</v>
      </c>
      <c r="H62" t="s">
        <v>214</v>
      </c>
      <c r="I62">
        <v>3.5416666666666666E-2</v>
      </c>
      <c r="J62" t="s">
        <v>215</v>
      </c>
      <c r="K62">
        <v>-106.68</v>
      </c>
      <c r="L62" t="s">
        <v>216</v>
      </c>
      <c r="M62" t="s">
        <v>216</v>
      </c>
      <c r="N62" t="s">
        <v>276</v>
      </c>
      <c r="O62">
        <v>0</v>
      </c>
      <c r="P62">
        <v>26125.200000000001</v>
      </c>
      <c r="Q62">
        <v>64644.1</v>
      </c>
      <c r="R62">
        <v>0</v>
      </c>
      <c r="S62">
        <v>0</v>
      </c>
      <c r="T62">
        <v>0</v>
      </c>
      <c r="U62">
        <v>56255.1</v>
      </c>
      <c r="V62">
        <v>147024</v>
      </c>
      <c r="W62">
        <v>81817.899999999994</v>
      </c>
      <c r="X62">
        <v>0</v>
      </c>
      <c r="Y62">
        <v>0</v>
      </c>
      <c r="Z62">
        <v>0</v>
      </c>
      <c r="AA62">
        <v>0</v>
      </c>
      <c r="AB62">
        <v>0</v>
      </c>
      <c r="AC62">
        <v>228842</v>
      </c>
      <c r="AD62">
        <v>516.14700000000005</v>
      </c>
      <c r="AE62">
        <v>0</v>
      </c>
      <c r="AF62">
        <v>0</v>
      </c>
      <c r="AG62">
        <v>0</v>
      </c>
      <c r="AH62">
        <v>0</v>
      </c>
      <c r="AI62">
        <v>748.90899999999999</v>
      </c>
      <c r="AJ62">
        <v>0</v>
      </c>
      <c r="AK62">
        <v>1265.06</v>
      </c>
      <c r="AL62">
        <v>0</v>
      </c>
      <c r="AM62">
        <v>0</v>
      </c>
      <c r="AN62">
        <v>0</v>
      </c>
      <c r="AO62">
        <v>0</v>
      </c>
      <c r="AP62">
        <v>1265.06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6.4520900000000001</v>
      </c>
      <c r="BE62">
        <v>45.501199999999997</v>
      </c>
      <c r="BF62">
        <v>79.202600000000004</v>
      </c>
      <c r="BG62">
        <v>0</v>
      </c>
      <c r="BH62">
        <v>0</v>
      </c>
      <c r="BI62">
        <v>8.4829500000000007</v>
      </c>
      <c r="BJ62">
        <v>71.889600000000002</v>
      </c>
      <c r="BK62">
        <v>211.52799999999999</v>
      </c>
      <c r="BL62">
        <v>98.615200000000002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310.14400000000001</v>
      </c>
      <c r="BS62">
        <v>295.209</v>
      </c>
      <c r="BT62">
        <v>14.935</v>
      </c>
      <c r="BU62">
        <v>0</v>
      </c>
      <c r="BV62">
        <v>0</v>
      </c>
      <c r="BX62">
        <v>0</v>
      </c>
      <c r="BY62">
        <v>0</v>
      </c>
      <c r="CA62">
        <v>0</v>
      </c>
      <c r="CB62" t="s">
        <v>216</v>
      </c>
      <c r="CC62" t="s">
        <v>216</v>
      </c>
      <c r="CD62" t="s">
        <v>277</v>
      </c>
      <c r="CE62">
        <v>2351.98</v>
      </c>
      <c r="CF62">
        <v>26632.9</v>
      </c>
      <c r="CG62">
        <v>56411.6</v>
      </c>
      <c r="CH62">
        <v>0</v>
      </c>
      <c r="CI62">
        <v>0</v>
      </c>
      <c r="CJ62">
        <v>14304.2</v>
      </c>
      <c r="CK62">
        <v>57976.9</v>
      </c>
      <c r="CL62">
        <v>47534</v>
      </c>
      <c r="CM62">
        <v>81817.899999999994</v>
      </c>
      <c r="CN62">
        <v>0</v>
      </c>
      <c r="CO62">
        <v>0</v>
      </c>
      <c r="CP62">
        <v>0</v>
      </c>
      <c r="CQ62">
        <v>-110495</v>
      </c>
      <c r="CR62">
        <v>351.44600000000003</v>
      </c>
      <c r="CS62">
        <v>129352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3.6154299999999999</v>
      </c>
      <c r="DU62">
        <v>42.287700000000001</v>
      </c>
      <c r="DV62">
        <v>69.98</v>
      </c>
      <c r="DW62">
        <v>0</v>
      </c>
      <c r="DX62">
        <v>0</v>
      </c>
      <c r="DY62">
        <v>17.448699999999999</v>
      </c>
      <c r="DZ62">
        <v>73.519099999999995</v>
      </c>
      <c r="EA62">
        <v>104.82899999999999</v>
      </c>
      <c r="EB62">
        <v>98.615200000000002</v>
      </c>
      <c r="EC62">
        <v>0</v>
      </c>
      <c r="ED62">
        <v>0</v>
      </c>
      <c r="EE62">
        <v>0</v>
      </c>
      <c r="EF62">
        <v>-100.25</v>
      </c>
      <c r="EG62">
        <v>-1.7723</v>
      </c>
      <c r="EH62">
        <v>203.44399999999999</v>
      </c>
      <c r="EI62">
        <v>203.44399999999999</v>
      </c>
      <c r="EJ62">
        <v>0</v>
      </c>
      <c r="EK62">
        <v>0</v>
      </c>
      <c r="EL62">
        <v>0</v>
      </c>
      <c r="EN62">
        <v>0</v>
      </c>
      <c r="EO62">
        <v>0</v>
      </c>
      <c r="EQ62">
        <v>0</v>
      </c>
      <c r="ER62">
        <v>0</v>
      </c>
      <c r="ES62">
        <v>7.2114200000000004</v>
      </c>
      <c r="ET62">
        <v>11.944000000000001</v>
      </c>
      <c r="EU62">
        <v>0</v>
      </c>
      <c r="EV62">
        <v>0</v>
      </c>
      <c r="EW62">
        <v>0</v>
      </c>
      <c r="EX62">
        <v>12.370100000000001</v>
      </c>
      <c r="EY62">
        <v>31.525500000000001</v>
      </c>
      <c r="EZ62">
        <v>14.844099999999999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46.369599999999998</v>
      </c>
      <c r="FG62">
        <v>3.7468099999999998E-15</v>
      </c>
      <c r="FH62">
        <v>7.8131199999999996</v>
      </c>
      <c r="FI62">
        <v>11.32</v>
      </c>
      <c r="FJ62">
        <v>0</v>
      </c>
      <c r="FK62">
        <v>0</v>
      </c>
      <c r="FL62">
        <v>2.41831</v>
      </c>
      <c r="FM62">
        <v>12.419600000000001</v>
      </c>
      <c r="FN62">
        <v>31.540400000000002</v>
      </c>
      <c r="FO62">
        <v>14.844099999999999</v>
      </c>
      <c r="FP62">
        <v>0</v>
      </c>
      <c r="FQ62">
        <v>0</v>
      </c>
      <c r="FR62">
        <v>0</v>
      </c>
      <c r="FS62">
        <v>-2.1798700000000002</v>
      </c>
      <c r="FT62">
        <v>-0.25068400000000002</v>
      </c>
      <c r="FU62">
        <v>46.384500000000003</v>
      </c>
      <c r="FV62" t="s">
        <v>220</v>
      </c>
      <c r="FW62" t="s">
        <v>221</v>
      </c>
      <c r="FX62" t="s">
        <v>222</v>
      </c>
      <c r="FY62" t="s">
        <v>223</v>
      </c>
      <c r="FZ62" t="s">
        <v>224</v>
      </c>
      <c r="GA62" t="s">
        <v>225</v>
      </c>
      <c r="GB62" t="s">
        <v>226</v>
      </c>
      <c r="GC62" t="s">
        <v>227</v>
      </c>
      <c r="GF62">
        <v>0</v>
      </c>
      <c r="GG62">
        <v>2.0067599999999999</v>
      </c>
      <c r="GH62">
        <v>9.0238499999999995</v>
      </c>
      <c r="GI62">
        <v>0</v>
      </c>
      <c r="GJ62">
        <v>0</v>
      </c>
      <c r="GK62">
        <v>0</v>
      </c>
      <c r="GL62">
        <v>8.2684999999999995</v>
      </c>
      <c r="GM62">
        <v>19.3</v>
      </c>
      <c r="GN62">
        <v>10.3071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29.61</v>
      </c>
      <c r="GU62">
        <v>2.89263</v>
      </c>
      <c r="GV62">
        <v>0</v>
      </c>
      <c r="GW62">
        <v>0</v>
      </c>
      <c r="GX62">
        <v>0</v>
      </c>
      <c r="GY62">
        <v>0</v>
      </c>
      <c r="GZ62">
        <v>4.1970999999999998</v>
      </c>
      <c r="HA62">
        <v>0</v>
      </c>
      <c r="HB62">
        <v>7.09</v>
      </c>
      <c r="HC62">
        <v>0</v>
      </c>
      <c r="HD62">
        <v>0</v>
      </c>
      <c r="HE62">
        <v>0</v>
      </c>
      <c r="HF62">
        <v>0</v>
      </c>
      <c r="HG62">
        <v>7.09</v>
      </c>
      <c r="HH62">
        <v>0.67455600000000004</v>
      </c>
      <c r="HI62">
        <v>2.15957</v>
      </c>
      <c r="HJ62">
        <v>7.8110400000000002</v>
      </c>
      <c r="HK62">
        <v>0</v>
      </c>
      <c r="HL62">
        <v>0</v>
      </c>
      <c r="HM62">
        <v>2.0591400000000002</v>
      </c>
      <c r="HN62">
        <v>8.3756199999999996</v>
      </c>
      <c r="HO62">
        <v>14.78</v>
      </c>
      <c r="HP62">
        <v>10.3071</v>
      </c>
      <c r="HQ62">
        <v>0</v>
      </c>
      <c r="HR62">
        <v>0</v>
      </c>
      <c r="HS62">
        <v>0</v>
      </c>
      <c r="HT62">
        <v>-5.5965800000000003</v>
      </c>
      <c r="HU62">
        <v>-0.70268900000000001</v>
      </c>
      <c r="HV62">
        <v>25.09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2.1064099999999999</v>
      </c>
      <c r="IK62">
        <v>1.4478200000000001</v>
      </c>
      <c r="IL62">
        <v>6.5105899999999997</v>
      </c>
      <c r="IM62">
        <v>0</v>
      </c>
      <c r="IN62">
        <v>0</v>
      </c>
      <c r="IO62">
        <v>3.0563199999999999</v>
      </c>
      <c r="IP62">
        <v>5.96563</v>
      </c>
      <c r="IQ62">
        <v>19.0868</v>
      </c>
      <c r="IR62">
        <v>7.4364699999999999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26.523199999999999</v>
      </c>
      <c r="IY62">
        <v>0.486682</v>
      </c>
      <c r="IZ62">
        <v>1.5580700000000001</v>
      </c>
      <c r="JA62">
        <v>5.6355700000000004</v>
      </c>
      <c r="JB62">
        <v>0</v>
      </c>
      <c r="JC62">
        <v>0</v>
      </c>
      <c r="JD62">
        <v>1.4856499999999999</v>
      </c>
      <c r="JE62">
        <v>6.04291</v>
      </c>
      <c r="JF62">
        <v>10.664</v>
      </c>
      <c r="JG62">
        <v>7.4364699999999999</v>
      </c>
      <c r="JH62">
        <v>0</v>
      </c>
      <c r="JI62">
        <v>0</v>
      </c>
      <c r="JJ62">
        <v>0</v>
      </c>
      <c r="JK62">
        <v>-4.0378499999999997</v>
      </c>
      <c r="JL62">
        <v>-0.50698399999999999</v>
      </c>
      <c r="JM62">
        <v>18.1005</v>
      </c>
    </row>
    <row r="63" spans="1:273" x14ac:dyDescent="0.3">
      <c r="A63" s="14"/>
      <c r="B63" s="62">
        <v>44855.480347222219</v>
      </c>
      <c r="C63" t="s">
        <v>104</v>
      </c>
      <c r="D63" t="s">
        <v>104</v>
      </c>
      <c r="E63" t="s">
        <v>213</v>
      </c>
      <c r="F63">
        <v>22500</v>
      </c>
      <c r="G63">
        <v>22500</v>
      </c>
      <c r="H63" t="s">
        <v>214</v>
      </c>
      <c r="I63">
        <v>3.4722222222222224E-2</v>
      </c>
      <c r="J63" t="s">
        <v>215</v>
      </c>
      <c r="K63">
        <v>-86.79</v>
      </c>
      <c r="L63" t="s">
        <v>216</v>
      </c>
      <c r="M63" t="s">
        <v>216</v>
      </c>
      <c r="N63" t="s">
        <v>278</v>
      </c>
      <c r="O63">
        <v>17366.8</v>
      </c>
      <c r="P63">
        <v>22487.599999999999</v>
      </c>
      <c r="Q63">
        <v>36924.5</v>
      </c>
      <c r="R63">
        <v>0</v>
      </c>
      <c r="S63">
        <v>0</v>
      </c>
      <c r="T63">
        <v>0</v>
      </c>
      <c r="U63">
        <v>56255.1</v>
      </c>
      <c r="V63">
        <v>133034</v>
      </c>
      <c r="W63">
        <v>81817.899999999994</v>
      </c>
      <c r="X63">
        <v>0</v>
      </c>
      <c r="Y63">
        <v>0</v>
      </c>
      <c r="Z63">
        <v>0</v>
      </c>
      <c r="AA63">
        <v>0</v>
      </c>
      <c r="AB63">
        <v>0</v>
      </c>
      <c r="AC63">
        <v>214852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748.90899999999999</v>
      </c>
      <c r="AJ63">
        <v>0</v>
      </c>
      <c r="AK63">
        <v>748.90899999999999</v>
      </c>
      <c r="AL63">
        <v>0</v>
      </c>
      <c r="AM63">
        <v>0</v>
      </c>
      <c r="AN63">
        <v>0</v>
      </c>
      <c r="AO63">
        <v>0</v>
      </c>
      <c r="AP63">
        <v>748.90899999999999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24.178899999999999</v>
      </c>
      <c r="BE63">
        <v>41.859299999999998</v>
      </c>
      <c r="BF63">
        <v>45.219900000000003</v>
      </c>
      <c r="BG63">
        <v>0</v>
      </c>
      <c r="BH63">
        <v>0</v>
      </c>
      <c r="BI63">
        <v>8.4829500000000007</v>
      </c>
      <c r="BJ63">
        <v>71.889600000000002</v>
      </c>
      <c r="BK63">
        <v>191.631</v>
      </c>
      <c r="BL63">
        <v>98.615200000000002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290.24599999999998</v>
      </c>
      <c r="BS63">
        <v>281.76299999999998</v>
      </c>
      <c r="BT63">
        <v>8.4829500000000007</v>
      </c>
      <c r="BU63">
        <v>0</v>
      </c>
      <c r="BV63">
        <v>0</v>
      </c>
      <c r="BX63">
        <v>0</v>
      </c>
      <c r="BY63">
        <v>0</v>
      </c>
      <c r="CA63">
        <v>0</v>
      </c>
      <c r="CB63" t="s">
        <v>216</v>
      </c>
      <c r="CC63" t="s">
        <v>216</v>
      </c>
      <c r="CD63" t="s">
        <v>277</v>
      </c>
      <c r="CE63">
        <v>2351.98</v>
      </c>
      <c r="CF63">
        <v>26632.9</v>
      </c>
      <c r="CG63">
        <v>56411.6</v>
      </c>
      <c r="CH63">
        <v>0</v>
      </c>
      <c r="CI63">
        <v>0</v>
      </c>
      <c r="CJ63">
        <v>14304.2</v>
      </c>
      <c r="CK63">
        <v>57976.9</v>
      </c>
      <c r="CL63">
        <v>47534</v>
      </c>
      <c r="CM63">
        <v>81817.899999999994</v>
      </c>
      <c r="CN63">
        <v>0</v>
      </c>
      <c r="CO63">
        <v>0</v>
      </c>
      <c r="CP63">
        <v>0</v>
      </c>
      <c r="CQ63">
        <v>-110495</v>
      </c>
      <c r="CR63">
        <v>351.44600000000003</v>
      </c>
      <c r="CS63">
        <v>129352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3.6154299999999999</v>
      </c>
      <c r="DU63">
        <v>42.287700000000001</v>
      </c>
      <c r="DV63">
        <v>69.98</v>
      </c>
      <c r="DW63">
        <v>0</v>
      </c>
      <c r="DX63">
        <v>0</v>
      </c>
      <c r="DY63">
        <v>17.448699999999999</v>
      </c>
      <c r="DZ63">
        <v>73.519099999999995</v>
      </c>
      <c r="EA63">
        <v>104.82899999999999</v>
      </c>
      <c r="EB63">
        <v>98.615200000000002</v>
      </c>
      <c r="EC63">
        <v>0</v>
      </c>
      <c r="ED63">
        <v>0</v>
      </c>
      <c r="EE63">
        <v>0</v>
      </c>
      <c r="EF63">
        <v>-100.25</v>
      </c>
      <c r="EG63">
        <v>-1.7723</v>
      </c>
      <c r="EH63">
        <v>203.44399999999999</v>
      </c>
      <c r="EI63">
        <v>203.44399999999999</v>
      </c>
      <c r="EJ63">
        <v>0</v>
      </c>
      <c r="EK63">
        <v>0</v>
      </c>
      <c r="EL63">
        <v>0</v>
      </c>
      <c r="EN63">
        <v>0</v>
      </c>
      <c r="EO63">
        <v>0</v>
      </c>
      <c r="EQ63">
        <v>0</v>
      </c>
      <c r="ER63">
        <v>6.4709299999999995E-4</v>
      </c>
      <c r="ES63">
        <v>6.2930599999999997</v>
      </c>
      <c r="ET63">
        <v>6.7975300000000001</v>
      </c>
      <c r="EU63">
        <v>0</v>
      </c>
      <c r="EV63">
        <v>0</v>
      </c>
      <c r="EW63">
        <v>0</v>
      </c>
      <c r="EX63">
        <v>12.370100000000001</v>
      </c>
      <c r="EY63">
        <v>25.461300000000001</v>
      </c>
      <c r="EZ63">
        <v>14.844099999999999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40.305399999999999</v>
      </c>
      <c r="FG63">
        <v>3.7468099999999998E-15</v>
      </c>
      <c r="FH63">
        <v>7.8131199999999996</v>
      </c>
      <c r="FI63">
        <v>11.32</v>
      </c>
      <c r="FJ63">
        <v>0</v>
      </c>
      <c r="FK63">
        <v>0</v>
      </c>
      <c r="FL63">
        <v>2.41831</v>
      </c>
      <c r="FM63">
        <v>12.419600000000001</v>
      </c>
      <c r="FN63">
        <v>31.540400000000002</v>
      </c>
      <c r="FO63">
        <v>14.844099999999999</v>
      </c>
      <c r="FP63">
        <v>0</v>
      </c>
      <c r="FQ63">
        <v>0</v>
      </c>
      <c r="FR63">
        <v>0</v>
      </c>
      <c r="FS63">
        <v>-2.1798700000000002</v>
      </c>
      <c r="FT63">
        <v>-0.25068400000000002</v>
      </c>
      <c r="FU63">
        <v>46.384500000000003</v>
      </c>
      <c r="FV63" t="s">
        <v>220</v>
      </c>
      <c r="FW63" t="s">
        <v>221</v>
      </c>
      <c r="FX63" t="s">
        <v>222</v>
      </c>
      <c r="FY63" t="s">
        <v>223</v>
      </c>
      <c r="FZ63" t="s">
        <v>224</v>
      </c>
      <c r="GA63" t="s">
        <v>225</v>
      </c>
      <c r="GB63" t="s">
        <v>226</v>
      </c>
      <c r="GC63" t="s">
        <v>227</v>
      </c>
      <c r="GF63">
        <v>4.5465299999999997</v>
      </c>
      <c r="GG63">
        <v>1.7152000000000001</v>
      </c>
      <c r="GH63">
        <v>5.14818</v>
      </c>
      <c r="GI63">
        <v>0</v>
      </c>
      <c r="GJ63">
        <v>0</v>
      </c>
      <c r="GK63">
        <v>0</v>
      </c>
      <c r="GL63">
        <v>8.2684999999999995</v>
      </c>
      <c r="GM63">
        <v>19.690000000000001</v>
      </c>
      <c r="GN63">
        <v>10.3071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30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4.1970999999999998</v>
      </c>
      <c r="HA63">
        <v>0</v>
      </c>
      <c r="HB63">
        <v>4.2</v>
      </c>
      <c r="HC63">
        <v>0</v>
      </c>
      <c r="HD63">
        <v>0</v>
      </c>
      <c r="HE63">
        <v>0</v>
      </c>
      <c r="HF63">
        <v>0</v>
      </c>
      <c r="HG63">
        <v>4.2</v>
      </c>
      <c r="HH63">
        <v>0.67455600000000004</v>
      </c>
      <c r="HI63">
        <v>2.15957</v>
      </c>
      <c r="HJ63">
        <v>7.8110400000000002</v>
      </c>
      <c r="HK63">
        <v>0</v>
      </c>
      <c r="HL63">
        <v>0</v>
      </c>
      <c r="HM63">
        <v>2.0591400000000002</v>
      </c>
      <c r="HN63">
        <v>8.3756199999999996</v>
      </c>
      <c r="HO63">
        <v>14.78</v>
      </c>
      <c r="HP63">
        <v>10.3071</v>
      </c>
      <c r="HQ63">
        <v>0</v>
      </c>
      <c r="HR63">
        <v>0</v>
      </c>
      <c r="HS63">
        <v>0</v>
      </c>
      <c r="HT63">
        <v>-5.5965800000000003</v>
      </c>
      <c r="HU63">
        <v>-0.70268900000000001</v>
      </c>
      <c r="HV63">
        <v>25.09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3.2802600000000002</v>
      </c>
      <c r="IK63">
        <v>1.2374700000000001</v>
      </c>
      <c r="IL63">
        <v>3.71435</v>
      </c>
      <c r="IM63">
        <v>0</v>
      </c>
      <c r="IN63">
        <v>0</v>
      </c>
      <c r="IO63">
        <v>3.0563199999999999</v>
      </c>
      <c r="IP63">
        <v>5.96563</v>
      </c>
      <c r="IQ63">
        <v>17.254000000000001</v>
      </c>
      <c r="IR63">
        <v>7.4364699999999999</v>
      </c>
      <c r="IS63">
        <v>0</v>
      </c>
      <c r="IT63">
        <v>0</v>
      </c>
      <c r="IU63">
        <v>0</v>
      </c>
      <c r="IV63">
        <v>0</v>
      </c>
      <c r="IW63">
        <v>0</v>
      </c>
      <c r="IX63">
        <v>24.6905</v>
      </c>
      <c r="IY63">
        <v>0.486682</v>
      </c>
      <c r="IZ63">
        <v>1.5580700000000001</v>
      </c>
      <c r="JA63">
        <v>5.6355700000000004</v>
      </c>
      <c r="JB63">
        <v>0</v>
      </c>
      <c r="JC63">
        <v>0</v>
      </c>
      <c r="JD63">
        <v>1.4856499999999999</v>
      </c>
      <c r="JE63">
        <v>6.04291</v>
      </c>
      <c r="JF63">
        <v>10.664</v>
      </c>
      <c r="JG63">
        <v>7.4364699999999999</v>
      </c>
      <c r="JH63">
        <v>0</v>
      </c>
      <c r="JI63">
        <v>0</v>
      </c>
      <c r="JJ63">
        <v>0</v>
      </c>
      <c r="JK63">
        <v>-4.0378499999999997</v>
      </c>
      <c r="JL63">
        <v>-0.50698399999999999</v>
      </c>
      <c r="JM63">
        <v>18.1005</v>
      </c>
    </row>
    <row r="64" spans="1:273" x14ac:dyDescent="0.3">
      <c r="A64" s="14"/>
      <c r="B64" s="62">
        <v>44855.481122685182</v>
      </c>
      <c r="C64" t="s">
        <v>90</v>
      </c>
      <c r="D64" t="s">
        <v>90</v>
      </c>
      <c r="E64" t="s">
        <v>268</v>
      </c>
      <c r="F64">
        <v>22500</v>
      </c>
      <c r="G64">
        <v>22500</v>
      </c>
      <c r="H64" t="s">
        <v>214</v>
      </c>
      <c r="I64">
        <v>4.027777777777778E-2</v>
      </c>
      <c r="J64" t="s">
        <v>215</v>
      </c>
      <c r="K64">
        <v>-157.27000000000001</v>
      </c>
      <c r="L64" t="s">
        <v>216</v>
      </c>
      <c r="M64" t="s">
        <v>216</v>
      </c>
      <c r="N64" t="s">
        <v>279</v>
      </c>
      <c r="O64">
        <v>0</v>
      </c>
      <c r="P64">
        <v>100664</v>
      </c>
      <c r="Q64">
        <v>84076.4</v>
      </c>
      <c r="R64">
        <v>0</v>
      </c>
      <c r="S64">
        <v>0</v>
      </c>
      <c r="T64">
        <v>0</v>
      </c>
      <c r="U64">
        <v>56341.3</v>
      </c>
      <c r="V64">
        <v>241081</v>
      </c>
      <c r="W64">
        <v>81817.899999999994</v>
      </c>
      <c r="X64">
        <v>0</v>
      </c>
      <c r="Y64">
        <v>0</v>
      </c>
      <c r="Z64">
        <v>0</v>
      </c>
      <c r="AA64">
        <v>0</v>
      </c>
      <c r="AB64">
        <v>0</v>
      </c>
      <c r="AC64">
        <v>322899</v>
      </c>
      <c r="AD64">
        <v>301.517</v>
      </c>
      <c r="AE64">
        <v>0</v>
      </c>
      <c r="AF64">
        <v>0</v>
      </c>
      <c r="AG64">
        <v>0</v>
      </c>
      <c r="AH64">
        <v>0</v>
      </c>
      <c r="AI64">
        <v>663.22400000000005</v>
      </c>
      <c r="AJ64">
        <v>0</v>
      </c>
      <c r="AK64">
        <v>964.74099999999999</v>
      </c>
      <c r="AL64">
        <v>0</v>
      </c>
      <c r="AM64">
        <v>0</v>
      </c>
      <c r="AN64">
        <v>0</v>
      </c>
      <c r="AO64">
        <v>0</v>
      </c>
      <c r="AP64">
        <v>964.74099999999999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3.8306100000000001</v>
      </c>
      <c r="BE64">
        <v>151.821</v>
      </c>
      <c r="BF64">
        <v>103.155</v>
      </c>
      <c r="BG64">
        <v>0</v>
      </c>
      <c r="BH64">
        <v>0</v>
      </c>
      <c r="BI64">
        <v>7.5419700000000001</v>
      </c>
      <c r="BJ64">
        <v>71.1905</v>
      </c>
      <c r="BK64">
        <v>337.53899999999999</v>
      </c>
      <c r="BL64">
        <v>98.825599999999994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436.36500000000001</v>
      </c>
      <c r="BS64">
        <v>424.99200000000002</v>
      </c>
      <c r="BT64">
        <v>11.3726</v>
      </c>
      <c r="BU64">
        <v>0</v>
      </c>
      <c r="BV64">
        <v>0</v>
      </c>
      <c r="BX64">
        <v>0</v>
      </c>
      <c r="BY64">
        <v>0</v>
      </c>
      <c r="CA64">
        <v>0</v>
      </c>
      <c r="CB64" t="s">
        <v>216</v>
      </c>
      <c r="CC64" t="s">
        <v>216</v>
      </c>
      <c r="CD64" t="s">
        <v>280</v>
      </c>
      <c r="CE64">
        <v>1456.43</v>
      </c>
      <c r="CF64">
        <v>85873.600000000006</v>
      </c>
      <c r="CG64">
        <v>68047.8</v>
      </c>
      <c r="CH64">
        <v>0</v>
      </c>
      <c r="CI64">
        <v>0</v>
      </c>
      <c r="CJ64">
        <v>12345.8</v>
      </c>
      <c r="CK64">
        <v>58098.6</v>
      </c>
      <c r="CL64">
        <v>90553.600000000006</v>
      </c>
      <c r="CM64">
        <v>81817.899999999994</v>
      </c>
      <c r="CN64">
        <v>0</v>
      </c>
      <c r="CO64">
        <v>0</v>
      </c>
      <c r="CP64">
        <v>0</v>
      </c>
      <c r="CQ64">
        <v>-135686</v>
      </c>
      <c r="CR64">
        <v>417.17700000000002</v>
      </c>
      <c r="CS64">
        <v>172372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2.3323</v>
      </c>
      <c r="DU64">
        <v>131.98699999999999</v>
      </c>
      <c r="DV64">
        <v>85.970500000000001</v>
      </c>
      <c r="DW64">
        <v>0</v>
      </c>
      <c r="DX64">
        <v>0</v>
      </c>
      <c r="DY64">
        <v>15.065099999999999</v>
      </c>
      <c r="DZ64">
        <v>72.919200000000004</v>
      </c>
      <c r="EA64">
        <v>180.26</v>
      </c>
      <c r="EB64">
        <v>98.825599999999994</v>
      </c>
      <c r="EC64">
        <v>0</v>
      </c>
      <c r="ED64">
        <v>0</v>
      </c>
      <c r="EE64">
        <v>0</v>
      </c>
      <c r="EF64">
        <v>-125.93300000000001</v>
      </c>
      <c r="EG64">
        <v>-2.0799699999999999</v>
      </c>
      <c r="EH64">
        <v>279.08600000000001</v>
      </c>
      <c r="EI64">
        <v>279.08600000000001</v>
      </c>
      <c r="EJ64">
        <v>0</v>
      </c>
      <c r="EK64">
        <v>0</v>
      </c>
      <c r="EL64">
        <v>1.5</v>
      </c>
      <c r="EM64" t="s">
        <v>281</v>
      </c>
      <c r="EN64">
        <v>0</v>
      </c>
      <c r="EO64">
        <v>0</v>
      </c>
      <c r="EQ64">
        <v>0</v>
      </c>
      <c r="ER64">
        <v>0</v>
      </c>
      <c r="ES64">
        <v>33.323999999999998</v>
      </c>
      <c r="ET64">
        <v>15.527200000000001</v>
      </c>
      <c r="EU64">
        <v>0</v>
      </c>
      <c r="EV64">
        <v>0</v>
      </c>
      <c r="EW64">
        <v>0</v>
      </c>
      <c r="EX64">
        <v>12.5151</v>
      </c>
      <c r="EY64">
        <v>61.366300000000003</v>
      </c>
      <c r="EZ64">
        <v>14.844099999999999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76.210300000000004</v>
      </c>
      <c r="FG64">
        <v>0</v>
      </c>
      <c r="FH64">
        <v>28.7087</v>
      </c>
      <c r="FI64">
        <v>12.5352</v>
      </c>
      <c r="FJ64">
        <v>0</v>
      </c>
      <c r="FK64">
        <v>0</v>
      </c>
      <c r="FL64">
        <v>1.92879</v>
      </c>
      <c r="FM64">
        <v>12.554500000000001</v>
      </c>
      <c r="FN64">
        <v>53.253500000000003</v>
      </c>
      <c r="FO64">
        <v>14.844099999999999</v>
      </c>
      <c r="FP64">
        <v>0</v>
      </c>
      <c r="FQ64">
        <v>0</v>
      </c>
      <c r="FR64">
        <v>0</v>
      </c>
      <c r="FS64">
        <v>-2.2433999999999998</v>
      </c>
      <c r="FT64">
        <v>-0.23033300000000001</v>
      </c>
      <c r="FU64">
        <v>68.0976</v>
      </c>
      <c r="FV64" t="s">
        <v>220</v>
      </c>
      <c r="FW64" t="s">
        <v>221</v>
      </c>
      <c r="FX64" t="s">
        <v>222</v>
      </c>
      <c r="FY64" t="s">
        <v>223</v>
      </c>
      <c r="FZ64" t="s">
        <v>224</v>
      </c>
      <c r="GA64" t="s">
        <v>225</v>
      </c>
      <c r="GB64" t="s">
        <v>226</v>
      </c>
      <c r="GC64" t="s">
        <v>227</v>
      </c>
      <c r="GF64">
        <v>0</v>
      </c>
      <c r="GG64">
        <v>10.6646</v>
      </c>
      <c r="GH64">
        <v>11.743600000000001</v>
      </c>
      <c r="GI64">
        <v>0</v>
      </c>
      <c r="GJ64">
        <v>0</v>
      </c>
      <c r="GK64">
        <v>0</v>
      </c>
      <c r="GL64">
        <v>8.2922700000000003</v>
      </c>
      <c r="GM64">
        <v>30.69</v>
      </c>
      <c r="GN64">
        <v>10.3071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41</v>
      </c>
      <c r="GU64">
        <v>1.6897899999999999</v>
      </c>
      <c r="GV64">
        <v>0</v>
      </c>
      <c r="GW64">
        <v>0</v>
      </c>
      <c r="GX64">
        <v>0</v>
      </c>
      <c r="GY64">
        <v>0</v>
      </c>
      <c r="GZ64">
        <v>3.7168999999999999</v>
      </c>
      <c r="HA64">
        <v>0</v>
      </c>
      <c r="HB64">
        <v>5.41</v>
      </c>
      <c r="HC64">
        <v>0</v>
      </c>
      <c r="HD64">
        <v>0</v>
      </c>
      <c r="HE64">
        <v>0</v>
      </c>
      <c r="HF64">
        <v>0</v>
      </c>
      <c r="HG64">
        <v>5.41</v>
      </c>
      <c r="HH64">
        <v>0.43950800000000001</v>
      </c>
      <c r="HI64">
        <v>9.2083600000000008</v>
      </c>
      <c r="HJ64">
        <v>9.3716299999999997</v>
      </c>
      <c r="HK64">
        <v>0</v>
      </c>
      <c r="HL64">
        <v>0</v>
      </c>
      <c r="HM64">
        <v>1.78203</v>
      </c>
      <c r="HN64">
        <v>8.4015900000000006</v>
      </c>
      <c r="HO64">
        <v>21.54</v>
      </c>
      <c r="HP64">
        <v>10.3071</v>
      </c>
      <c r="HQ64">
        <v>0</v>
      </c>
      <c r="HR64">
        <v>0</v>
      </c>
      <c r="HS64">
        <v>0</v>
      </c>
      <c r="HT64">
        <v>-6.9156399999999998</v>
      </c>
      <c r="HU64">
        <v>-0.73576699999999995</v>
      </c>
      <c r="HV64">
        <v>31.85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1.2304999999999999</v>
      </c>
      <c r="IK64">
        <v>7.6942700000000004</v>
      </c>
      <c r="IL64">
        <v>8.47288</v>
      </c>
      <c r="IM64">
        <v>0</v>
      </c>
      <c r="IN64">
        <v>0</v>
      </c>
      <c r="IO64">
        <v>2.7066400000000002</v>
      </c>
      <c r="IP64">
        <v>5.9827700000000004</v>
      </c>
      <c r="IQ64">
        <v>26.0871</v>
      </c>
      <c r="IR64">
        <v>7.4364699999999999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33.523499999999999</v>
      </c>
      <c r="IY64">
        <v>0.31709799999999999</v>
      </c>
      <c r="IZ64">
        <v>6.6436299999999999</v>
      </c>
      <c r="JA64">
        <v>6.76152</v>
      </c>
      <c r="JB64">
        <v>0</v>
      </c>
      <c r="JC64">
        <v>0</v>
      </c>
      <c r="JD64">
        <v>1.28572</v>
      </c>
      <c r="JE64">
        <v>6.0616500000000002</v>
      </c>
      <c r="JF64">
        <v>15.549200000000001</v>
      </c>
      <c r="JG64">
        <v>7.4364699999999999</v>
      </c>
      <c r="JH64">
        <v>0</v>
      </c>
      <c r="JI64">
        <v>0</v>
      </c>
      <c r="JJ64">
        <v>0</v>
      </c>
      <c r="JK64">
        <v>-4.9895500000000004</v>
      </c>
      <c r="JL64">
        <v>-0.53083999999999998</v>
      </c>
      <c r="JM64">
        <v>22.985700000000001</v>
      </c>
    </row>
    <row r="65" spans="1:273" x14ac:dyDescent="0.3">
      <c r="A65" s="14"/>
      <c r="B65" s="62">
        <v>44855.481886574074</v>
      </c>
      <c r="C65" t="s">
        <v>100</v>
      </c>
      <c r="D65" t="s">
        <v>100</v>
      </c>
      <c r="E65" t="s">
        <v>268</v>
      </c>
      <c r="F65">
        <v>22500</v>
      </c>
      <c r="G65">
        <v>22500</v>
      </c>
      <c r="H65" t="s">
        <v>214</v>
      </c>
      <c r="I65">
        <v>3.9583333333333331E-2</v>
      </c>
      <c r="J65" t="s">
        <v>215</v>
      </c>
      <c r="K65">
        <v>-116.37</v>
      </c>
      <c r="L65" t="s">
        <v>216</v>
      </c>
      <c r="M65" t="s">
        <v>216</v>
      </c>
      <c r="N65" t="s">
        <v>282</v>
      </c>
      <c r="O65">
        <v>9856.1</v>
      </c>
      <c r="P65">
        <v>93545</v>
      </c>
      <c r="Q65">
        <v>47956.9</v>
      </c>
      <c r="R65">
        <v>0</v>
      </c>
      <c r="S65">
        <v>0</v>
      </c>
      <c r="T65">
        <v>0</v>
      </c>
      <c r="U65">
        <v>56341.3</v>
      </c>
      <c r="V65">
        <v>207699</v>
      </c>
      <c r="W65">
        <v>81817.899999999994</v>
      </c>
      <c r="X65">
        <v>0</v>
      </c>
      <c r="Y65">
        <v>0</v>
      </c>
      <c r="Z65">
        <v>0</v>
      </c>
      <c r="AA65">
        <v>0</v>
      </c>
      <c r="AB65">
        <v>0</v>
      </c>
      <c r="AC65">
        <v>289517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663.22400000000005</v>
      </c>
      <c r="AJ65">
        <v>0</v>
      </c>
      <c r="AK65">
        <v>663.22400000000005</v>
      </c>
      <c r="AL65">
        <v>0</v>
      </c>
      <c r="AM65">
        <v>0</v>
      </c>
      <c r="AN65">
        <v>0</v>
      </c>
      <c r="AO65">
        <v>0</v>
      </c>
      <c r="AP65">
        <v>663.22400000000005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15.0458</v>
      </c>
      <c r="BE65">
        <v>144.01900000000001</v>
      </c>
      <c r="BF65">
        <v>58.836100000000002</v>
      </c>
      <c r="BG65">
        <v>0</v>
      </c>
      <c r="BH65">
        <v>0</v>
      </c>
      <c r="BI65">
        <v>7.5419700000000001</v>
      </c>
      <c r="BJ65">
        <v>71.1905</v>
      </c>
      <c r="BK65">
        <v>296.63299999999998</v>
      </c>
      <c r="BL65">
        <v>98.825599999999994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395.459</v>
      </c>
      <c r="BS65">
        <v>387.91699999999997</v>
      </c>
      <c r="BT65">
        <v>7.5419700000000001</v>
      </c>
      <c r="BU65">
        <v>0</v>
      </c>
      <c r="BV65">
        <v>0</v>
      </c>
      <c r="BX65">
        <v>0</v>
      </c>
      <c r="BY65">
        <v>0</v>
      </c>
      <c r="CA65">
        <v>0</v>
      </c>
      <c r="CB65" t="s">
        <v>216</v>
      </c>
      <c r="CC65" t="s">
        <v>216</v>
      </c>
      <c r="CD65" t="s">
        <v>280</v>
      </c>
      <c r="CE65">
        <v>1456.43</v>
      </c>
      <c r="CF65">
        <v>85873.600000000006</v>
      </c>
      <c r="CG65">
        <v>68047.8</v>
      </c>
      <c r="CH65">
        <v>0</v>
      </c>
      <c r="CI65">
        <v>0</v>
      </c>
      <c r="CJ65">
        <v>12345.8</v>
      </c>
      <c r="CK65">
        <v>58098.6</v>
      </c>
      <c r="CL65">
        <v>90553.600000000006</v>
      </c>
      <c r="CM65">
        <v>81817.899999999994</v>
      </c>
      <c r="CN65">
        <v>0</v>
      </c>
      <c r="CO65">
        <v>0</v>
      </c>
      <c r="CP65">
        <v>0</v>
      </c>
      <c r="CQ65">
        <v>-135686</v>
      </c>
      <c r="CR65">
        <v>417.17700000000002</v>
      </c>
      <c r="CS65">
        <v>172372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2.3323</v>
      </c>
      <c r="DU65">
        <v>131.98699999999999</v>
      </c>
      <c r="DV65">
        <v>85.970500000000001</v>
      </c>
      <c r="DW65">
        <v>0</v>
      </c>
      <c r="DX65">
        <v>0</v>
      </c>
      <c r="DY65">
        <v>15.065099999999999</v>
      </c>
      <c r="DZ65">
        <v>72.919200000000004</v>
      </c>
      <c r="EA65">
        <v>180.26</v>
      </c>
      <c r="EB65">
        <v>98.825599999999994</v>
      </c>
      <c r="EC65">
        <v>0</v>
      </c>
      <c r="ED65">
        <v>0</v>
      </c>
      <c r="EE65">
        <v>0</v>
      </c>
      <c r="EF65">
        <v>-125.93300000000001</v>
      </c>
      <c r="EG65">
        <v>-2.0799699999999999</v>
      </c>
      <c r="EH65">
        <v>279.08600000000001</v>
      </c>
      <c r="EI65">
        <v>279.08600000000001</v>
      </c>
      <c r="EJ65">
        <v>0</v>
      </c>
      <c r="EK65">
        <v>0</v>
      </c>
      <c r="EL65">
        <v>1.5</v>
      </c>
      <c r="EM65" t="s">
        <v>281</v>
      </c>
      <c r="EN65">
        <v>0</v>
      </c>
      <c r="EO65">
        <v>0</v>
      </c>
      <c r="EQ65">
        <v>0</v>
      </c>
      <c r="ER65">
        <v>0</v>
      </c>
      <c r="ES65">
        <v>32.109200000000001</v>
      </c>
      <c r="ET65">
        <v>8.8405000000000005</v>
      </c>
      <c r="EU65">
        <v>0</v>
      </c>
      <c r="EV65">
        <v>0</v>
      </c>
      <c r="EW65">
        <v>0</v>
      </c>
      <c r="EX65">
        <v>12.5151</v>
      </c>
      <c r="EY65">
        <v>53.464799999999997</v>
      </c>
      <c r="EZ65">
        <v>14.844099999999999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68.308899999999994</v>
      </c>
      <c r="FG65">
        <v>0</v>
      </c>
      <c r="FH65">
        <v>28.7087</v>
      </c>
      <c r="FI65">
        <v>12.5352</v>
      </c>
      <c r="FJ65">
        <v>0</v>
      </c>
      <c r="FK65">
        <v>0</v>
      </c>
      <c r="FL65">
        <v>1.92879</v>
      </c>
      <c r="FM65">
        <v>12.554500000000001</v>
      </c>
      <c r="FN65">
        <v>53.253500000000003</v>
      </c>
      <c r="FO65">
        <v>14.844099999999999</v>
      </c>
      <c r="FP65">
        <v>0</v>
      </c>
      <c r="FQ65">
        <v>0</v>
      </c>
      <c r="FR65">
        <v>0</v>
      </c>
      <c r="FS65">
        <v>-2.2433999999999998</v>
      </c>
      <c r="FT65">
        <v>-0.23033300000000001</v>
      </c>
      <c r="FU65">
        <v>68.0976</v>
      </c>
      <c r="FV65" t="s">
        <v>220</v>
      </c>
      <c r="FW65" t="s">
        <v>221</v>
      </c>
      <c r="FX65" t="s">
        <v>222</v>
      </c>
      <c r="FY65" t="s">
        <v>223</v>
      </c>
      <c r="FZ65" t="s">
        <v>224</v>
      </c>
      <c r="GA65" t="s">
        <v>225</v>
      </c>
      <c r="GB65" t="s">
        <v>226</v>
      </c>
      <c r="GC65" t="s">
        <v>227</v>
      </c>
      <c r="GF65">
        <v>2.8213599999999999</v>
      </c>
      <c r="GG65">
        <v>9.95932</v>
      </c>
      <c r="GH65">
        <v>6.6925299999999996</v>
      </c>
      <c r="GI65">
        <v>0</v>
      </c>
      <c r="GJ65">
        <v>0</v>
      </c>
      <c r="GK65">
        <v>0</v>
      </c>
      <c r="GL65">
        <v>8.2922700000000003</v>
      </c>
      <c r="GM65">
        <v>27.76</v>
      </c>
      <c r="GN65">
        <v>10.3071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38.07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3.7168999999999999</v>
      </c>
      <c r="HA65">
        <v>0</v>
      </c>
      <c r="HB65">
        <v>3.72</v>
      </c>
      <c r="HC65">
        <v>0</v>
      </c>
      <c r="HD65">
        <v>0</v>
      </c>
      <c r="HE65">
        <v>0</v>
      </c>
      <c r="HF65">
        <v>0</v>
      </c>
      <c r="HG65">
        <v>3.72</v>
      </c>
      <c r="HH65">
        <v>0.43950800000000001</v>
      </c>
      <c r="HI65">
        <v>9.2083600000000008</v>
      </c>
      <c r="HJ65">
        <v>9.3716299999999997</v>
      </c>
      <c r="HK65">
        <v>0</v>
      </c>
      <c r="HL65">
        <v>0</v>
      </c>
      <c r="HM65">
        <v>1.78203</v>
      </c>
      <c r="HN65">
        <v>8.4015900000000006</v>
      </c>
      <c r="HO65">
        <v>21.54</v>
      </c>
      <c r="HP65">
        <v>10.3071</v>
      </c>
      <c r="HQ65">
        <v>0</v>
      </c>
      <c r="HR65">
        <v>0</v>
      </c>
      <c r="HS65">
        <v>0</v>
      </c>
      <c r="HT65">
        <v>-6.9156399999999998</v>
      </c>
      <c r="HU65">
        <v>-0.73576699999999995</v>
      </c>
      <c r="HV65">
        <v>31.85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2.0355799999999999</v>
      </c>
      <c r="IK65">
        <v>7.1854300000000002</v>
      </c>
      <c r="IL65">
        <v>4.8285799999999997</v>
      </c>
      <c r="IM65">
        <v>0</v>
      </c>
      <c r="IN65">
        <v>0</v>
      </c>
      <c r="IO65">
        <v>2.7066400000000002</v>
      </c>
      <c r="IP65">
        <v>5.9827700000000004</v>
      </c>
      <c r="IQ65">
        <v>22.739000000000001</v>
      </c>
      <c r="IR65">
        <v>7.4364699999999999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30.1755</v>
      </c>
      <c r="IY65">
        <v>0.31709799999999999</v>
      </c>
      <c r="IZ65">
        <v>6.6436299999999999</v>
      </c>
      <c r="JA65">
        <v>6.76152</v>
      </c>
      <c r="JB65">
        <v>0</v>
      </c>
      <c r="JC65">
        <v>0</v>
      </c>
      <c r="JD65">
        <v>1.28572</v>
      </c>
      <c r="JE65">
        <v>6.0616500000000002</v>
      </c>
      <c r="JF65">
        <v>15.549200000000001</v>
      </c>
      <c r="JG65">
        <v>7.4364699999999999</v>
      </c>
      <c r="JH65">
        <v>0</v>
      </c>
      <c r="JI65">
        <v>0</v>
      </c>
      <c r="JJ65">
        <v>0</v>
      </c>
      <c r="JK65">
        <v>-4.9895500000000004</v>
      </c>
      <c r="JL65">
        <v>-0.53083999999999998</v>
      </c>
      <c r="JM65">
        <v>22.985700000000001</v>
      </c>
    </row>
    <row r="66" spans="1:273" x14ac:dyDescent="0.3">
      <c r="A66" s="14"/>
      <c r="B66" s="62">
        <v>44855.482708333337</v>
      </c>
      <c r="C66" t="s">
        <v>91</v>
      </c>
      <c r="D66" t="s">
        <v>91</v>
      </c>
      <c r="E66" t="s">
        <v>268</v>
      </c>
      <c r="F66">
        <v>22500</v>
      </c>
      <c r="G66">
        <v>22500</v>
      </c>
      <c r="H66" t="s">
        <v>214</v>
      </c>
      <c r="I66">
        <v>4.3055555555555562E-2</v>
      </c>
      <c r="J66" t="s">
        <v>215</v>
      </c>
      <c r="K66">
        <v>-132.77000000000001</v>
      </c>
      <c r="L66" t="s">
        <v>216</v>
      </c>
      <c r="M66" t="s">
        <v>216</v>
      </c>
      <c r="N66" t="s">
        <v>279</v>
      </c>
      <c r="O66">
        <v>0</v>
      </c>
      <c r="P66">
        <v>84415.5</v>
      </c>
      <c r="Q66">
        <v>84076.4</v>
      </c>
      <c r="R66">
        <v>0</v>
      </c>
      <c r="S66">
        <v>0</v>
      </c>
      <c r="T66">
        <v>0</v>
      </c>
      <c r="U66">
        <v>56341.3</v>
      </c>
      <c r="V66">
        <v>224833</v>
      </c>
      <c r="W66">
        <v>81817.899999999994</v>
      </c>
      <c r="X66">
        <v>0</v>
      </c>
      <c r="Y66">
        <v>0</v>
      </c>
      <c r="Z66">
        <v>0</v>
      </c>
      <c r="AA66">
        <v>0</v>
      </c>
      <c r="AB66">
        <v>0</v>
      </c>
      <c r="AC66">
        <v>306651</v>
      </c>
      <c r="AD66">
        <v>301.517</v>
      </c>
      <c r="AE66">
        <v>0</v>
      </c>
      <c r="AF66">
        <v>0</v>
      </c>
      <c r="AG66">
        <v>0</v>
      </c>
      <c r="AH66">
        <v>0</v>
      </c>
      <c r="AI66">
        <v>663.22400000000005</v>
      </c>
      <c r="AJ66">
        <v>0</v>
      </c>
      <c r="AK66">
        <v>964.74099999999999</v>
      </c>
      <c r="AL66">
        <v>0</v>
      </c>
      <c r="AM66">
        <v>0</v>
      </c>
      <c r="AN66">
        <v>0</v>
      </c>
      <c r="AO66">
        <v>0</v>
      </c>
      <c r="AP66">
        <v>964.74099999999999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3.8306100000000001</v>
      </c>
      <c r="BE66">
        <v>127.315</v>
      </c>
      <c r="BF66">
        <v>103.155</v>
      </c>
      <c r="BG66">
        <v>0</v>
      </c>
      <c r="BH66">
        <v>0</v>
      </c>
      <c r="BI66">
        <v>7.5419700000000001</v>
      </c>
      <c r="BJ66">
        <v>71.1905</v>
      </c>
      <c r="BK66">
        <v>313.03399999999999</v>
      </c>
      <c r="BL66">
        <v>98.825599999999994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411.85899999999998</v>
      </c>
      <c r="BS66">
        <v>400.48700000000002</v>
      </c>
      <c r="BT66">
        <v>11.3726</v>
      </c>
      <c r="BU66">
        <v>0</v>
      </c>
      <c r="BV66">
        <v>0</v>
      </c>
      <c r="BX66">
        <v>0</v>
      </c>
      <c r="BY66">
        <v>0</v>
      </c>
      <c r="CA66">
        <v>0</v>
      </c>
      <c r="CB66" t="s">
        <v>216</v>
      </c>
      <c r="CC66" t="s">
        <v>216</v>
      </c>
      <c r="CD66" t="s">
        <v>280</v>
      </c>
      <c r="CE66">
        <v>1456.43</v>
      </c>
      <c r="CF66">
        <v>85873.600000000006</v>
      </c>
      <c r="CG66">
        <v>68047.8</v>
      </c>
      <c r="CH66">
        <v>0</v>
      </c>
      <c r="CI66">
        <v>0</v>
      </c>
      <c r="CJ66">
        <v>12345.8</v>
      </c>
      <c r="CK66">
        <v>58098.6</v>
      </c>
      <c r="CL66">
        <v>90553.600000000006</v>
      </c>
      <c r="CM66">
        <v>81817.899999999994</v>
      </c>
      <c r="CN66">
        <v>0</v>
      </c>
      <c r="CO66">
        <v>0</v>
      </c>
      <c r="CP66">
        <v>0</v>
      </c>
      <c r="CQ66">
        <v>-135686</v>
      </c>
      <c r="CR66">
        <v>417.17700000000002</v>
      </c>
      <c r="CS66">
        <v>172372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2.3323</v>
      </c>
      <c r="DU66">
        <v>131.98699999999999</v>
      </c>
      <c r="DV66">
        <v>85.970500000000001</v>
      </c>
      <c r="DW66">
        <v>0</v>
      </c>
      <c r="DX66">
        <v>0</v>
      </c>
      <c r="DY66">
        <v>15.065099999999999</v>
      </c>
      <c r="DZ66">
        <v>72.919200000000004</v>
      </c>
      <c r="EA66">
        <v>180.26</v>
      </c>
      <c r="EB66">
        <v>98.825599999999994</v>
      </c>
      <c r="EC66">
        <v>0</v>
      </c>
      <c r="ED66">
        <v>0</v>
      </c>
      <c r="EE66">
        <v>0</v>
      </c>
      <c r="EF66">
        <v>-125.93300000000001</v>
      </c>
      <c r="EG66">
        <v>-2.0799699999999999</v>
      </c>
      <c r="EH66">
        <v>279.08600000000001</v>
      </c>
      <c r="EI66">
        <v>279.08600000000001</v>
      </c>
      <c r="EJ66">
        <v>0</v>
      </c>
      <c r="EK66">
        <v>0</v>
      </c>
      <c r="EL66">
        <v>1.5</v>
      </c>
      <c r="EM66" t="s">
        <v>281</v>
      </c>
      <c r="EN66">
        <v>0</v>
      </c>
      <c r="EO66">
        <v>0</v>
      </c>
      <c r="EQ66">
        <v>0</v>
      </c>
      <c r="ER66">
        <v>0</v>
      </c>
      <c r="ES66">
        <v>27.9451</v>
      </c>
      <c r="ET66">
        <v>15.527200000000001</v>
      </c>
      <c r="EU66">
        <v>0</v>
      </c>
      <c r="EV66">
        <v>0</v>
      </c>
      <c r="EW66">
        <v>0</v>
      </c>
      <c r="EX66">
        <v>12.5151</v>
      </c>
      <c r="EY66">
        <v>55.987400000000001</v>
      </c>
      <c r="EZ66">
        <v>14.844099999999999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70.831500000000005</v>
      </c>
      <c r="FG66">
        <v>0</v>
      </c>
      <c r="FH66">
        <v>28.7087</v>
      </c>
      <c r="FI66">
        <v>12.5352</v>
      </c>
      <c r="FJ66">
        <v>0</v>
      </c>
      <c r="FK66">
        <v>0</v>
      </c>
      <c r="FL66">
        <v>1.92879</v>
      </c>
      <c r="FM66">
        <v>12.554500000000001</v>
      </c>
      <c r="FN66">
        <v>53.253500000000003</v>
      </c>
      <c r="FO66">
        <v>14.844099999999999</v>
      </c>
      <c r="FP66">
        <v>0</v>
      </c>
      <c r="FQ66">
        <v>0</v>
      </c>
      <c r="FR66">
        <v>0</v>
      </c>
      <c r="FS66">
        <v>-2.2433999999999998</v>
      </c>
      <c r="FT66">
        <v>-0.23033300000000001</v>
      </c>
      <c r="FU66">
        <v>68.0976</v>
      </c>
      <c r="FV66" t="s">
        <v>220</v>
      </c>
      <c r="FW66" t="s">
        <v>221</v>
      </c>
      <c r="FX66" t="s">
        <v>222</v>
      </c>
      <c r="FY66" t="s">
        <v>223</v>
      </c>
      <c r="FZ66" t="s">
        <v>224</v>
      </c>
      <c r="GA66" t="s">
        <v>225</v>
      </c>
      <c r="GB66" t="s">
        <v>226</v>
      </c>
      <c r="GC66" t="s">
        <v>227</v>
      </c>
      <c r="GF66">
        <v>0</v>
      </c>
      <c r="GG66">
        <v>8.9431999999999992</v>
      </c>
      <c r="GH66">
        <v>11.743600000000001</v>
      </c>
      <c r="GI66">
        <v>0</v>
      </c>
      <c r="GJ66">
        <v>0</v>
      </c>
      <c r="GK66">
        <v>0</v>
      </c>
      <c r="GL66">
        <v>8.2922700000000003</v>
      </c>
      <c r="GM66">
        <v>28.97</v>
      </c>
      <c r="GN66">
        <v>10.3071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39.28</v>
      </c>
      <c r="GU66">
        <v>1.6897899999999999</v>
      </c>
      <c r="GV66">
        <v>0</v>
      </c>
      <c r="GW66">
        <v>0</v>
      </c>
      <c r="GX66">
        <v>0</v>
      </c>
      <c r="GY66">
        <v>0</v>
      </c>
      <c r="GZ66">
        <v>3.7168999999999999</v>
      </c>
      <c r="HA66">
        <v>0</v>
      </c>
      <c r="HB66">
        <v>5.41</v>
      </c>
      <c r="HC66">
        <v>0</v>
      </c>
      <c r="HD66">
        <v>0</v>
      </c>
      <c r="HE66">
        <v>0</v>
      </c>
      <c r="HF66">
        <v>0</v>
      </c>
      <c r="HG66">
        <v>5.41</v>
      </c>
      <c r="HH66">
        <v>0.43950800000000001</v>
      </c>
      <c r="HI66">
        <v>9.2083600000000008</v>
      </c>
      <c r="HJ66">
        <v>9.3716299999999997</v>
      </c>
      <c r="HK66">
        <v>0</v>
      </c>
      <c r="HL66">
        <v>0</v>
      </c>
      <c r="HM66">
        <v>1.78203</v>
      </c>
      <c r="HN66">
        <v>8.4015900000000006</v>
      </c>
      <c r="HO66">
        <v>21.54</v>
      </c>
      <c r="HP66">
        <v>10.3071</v>
      </c>
      <c r="HQ66">
        <v>0</v>
      </c>
      <c r="HR66">
        <v>0</v>
      </c>
      <c r="HS66">
        <v>0</v>
      </c>
      <c r="HT66">
        <v>-6.9156399999999998</v>
      </c>
      <c r="HU66">
        <v>-0.73576699999999995</v>
      </c>
      <c r="HV66">
        <v>31.85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1.2304999999999999</v>
      </c>
      <c r="IK66">
        <v>6.4523299999999999</v>
      </c>
      <c r="IL66">
        <v>8.47288</v>
      </c>
      <c r="IM66">
        <v>0</v>
      </c>
      <c r="IN66">
        <v>0</v>
      </c>
      <c r="IO66">
        <v>2.7066400000000002</v>
      </c>
      <c r="IP66">
        <v>5.9827700000000004</v>
      </c>
      <c r="IQ66">
        <v>24.845099999999999</v>
      </c>
      <c r="IR66">
        <v>7.4364699999999999</v>
      </c>
      <c r="IS66">
        <v>0</v>
      </c>
      <c r="IT66">
        <v>0</v>
      </c>
      <c r="IU66">
        <v>0</v>
      </c>
      <c r="IV66">
        <v>0</v>
      </c>
      <c r="IW66">
        <v>0</v>
      </c>
      <c r="IX66">
        <v>32.281599999999997</v>
      </c>
      <c r="IY66">
        <v>0.31709799999999999</v>
      </c>
      <c r="IZ66">
        <v>6.6436299999999999</v>
      </c>
      <c r="JA66">
        <v>6.76152</v>
      </c>
      <c r="JB66">
        <v>0</v>
      </c>
      <c r="JC66">
        <v>0</v>
      </c>
      <c r="JD66">
        <v>1.28572</v>
      </c>
      <c r="JE66">
        <v>6.0616500000000002</v>
      </c>
      <c r="JF66">
        <v>15.549200000000001</v>
      </c>
      <c r="JG66">
        <v>7.4364699999999999</v>
      </c>
      <c r="JH66">
        <v>0</v>
      </c>
      <c r="JI66">
        <v>0</v>
      </c>
      <c r="JJ66">
        <v>0</v>
      </c>
      <c r="JK66">
        <v>-4.9895500000000004</v>
      </c>
      <c r="JL66">
        <v>-0.53083999999999998</v>
      </c>
      <c r="JM66">
        <v>22.985700000000001</v>
      </c>
    </row>
    <row r="67" spans="1:273" x14ac:dyDescent="0.3">
      <c r="A67" s="14"/>
      <c r="B67" s="62">
        <v>44855.483483796299</v>
      </c>
      <c r="C67" t="s">
        <v>92</v>
      </c>
      <c r="D67" t="s">
        <v>92</v>
      </c>
      <c r="E67" t="s">
        <v>268</v>
      </c>
      <c r="F67">
        <v>22500</v>
      </c>
      <c r="G67">
        <v>22500</v>
      </c>
      <c r="H67" t="s">
        <v>214</v>
      </c>
      <c r="I67">
        <v>4.0972222222222222E-2</v>
      </c>
      <c r="J67" t="s">
        <v>215</v>
      </c>
      <c r="K67">
        <v>-157.27000000000001</v>
      </c>
      <c r="L67" t="s">
        <v>216</v>
      </c>
      <c r="M67" t="s">
        <v>216</v>
      </c>
      <c r="N67" t="s">
        <v>279</v>
      </c>
      <c r="O67">
        <v>0</v>
      </c>
      <c r="P67">
        <v>100664</v>
      </c>
      <c r="Q67">
        <v>84076.4</v>
      </c>
      <c r="R67">
        <v>0</v>
      </c>
      <c r="S67">
        <v>0</v>
      </c>
      <c r="T67">
        <v>0</v>
      </c>
      <c r="U67">
        <v>56341.3</v>
      </c>
      <c r="V67">
        <v>241081</v>
      </c>
      <c r="W67">
        <v>81817.899999999994</v>
      </c>
      <c r="X67">
        <v>0</v>
      </c>
      <c r="Y67">
        <v>0</v>
      </c>
      <c r="Z67">
        <v>0</v>
      </c>
      <c r="AA67">
        <v>0</v>
      </c>
      <c r="AB67">
        <v>0</v>
      </c>
      <c r="AC67">
        <v>322899</v>
      </c>
      <c r="AD67">
        <v>301.517</v>
      </c>
      <c r="AE67">
        <v>0</v>
      </c>
      <c r="AF67">
        <v>0</v>
      </c>
      <c r="AG67">
        <v>0</v>
      </c>
      <c r="AH67">
        <v>0</v>
      </c>
      <c r="AI67">
        <v>663.22400000000005</v>
      </c>
      <c r="AJ67">
        <v>0</v>
      </c>
      <c r="AK67">
        <v>964.74099999999999</v>
      </c>
      <c r="AL67">
        <v>0</v>
      </c>
      <c r="AM67">
        <v>0</v>
      </c>
      <c r="AN67">
        <v>0</v>
      </c>
      <c r="AO67">
        <v>0</v>
      </c>
      <c r="AP67">
        <v>964.74099999999999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3.8306100000000001</v>
      </c>
      <c r="BE67">
        <v>151.821</v>
      </c>
      <c r="BF67">
        <v>103.155</v>
      </c>
      <c r="BG67">
        <v>0</v>
      </c>
      <c r="BH67">
        <v>0</v>
      </c>
      <c r="BI67">
        <v>7.5419700000000001</v>
      </c>
      <c r="BJ67">
        <v>71.1905</v>
      </c>
      <c r="BK67">
        <v>337.53899999999999</v>
      </c>
      <c r="BL67">
        <v>98.825599999999994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436.36500000000001</v>
      </c>
      <c r="BS67">
        <v>424.99200000000002</v>
      </c>
      <c r="BT67">
        <v>11.3726</v>
      </c>
      <c r="BU67">
        <v>0</v>
      </c>
      <c r="BV67">
        <v>0</v>
      </c>
      <c r="BX67">
        <v>0</v>
      </c>
      <c r="BY67">
        <v>0</v>
      </c>
      <c r="CA67">
        <v>0</v>
      </c>
      <c r="CB67" t="s">
        <v>216</v>
      </c>
      <c r="CC67" t="s">
        <v>216</v>
      </c>
      <c r="CD67" t="s">
        <v>280</v>
      </c>
      <c r="CE67">
        <v>1456.43</v>
      </c>
      <c r="CF67">
        <v>85873.600000000006</v>
      </c>
      <c r="CG67">
        <v>68047.8</v>
      </c>
      <c r="CH67">
        <v>0</v>
      </c>
      <c r="CI67">
        <v>0</v>
      </c>
      <c r="CJ67">
        <v>12345.8</v>
      </c>
      <c r="CK67">
        <v>58098.6</v>
      </c>
      <c r="CL67">
        <v>90553.600000000006</v>
      </c>
      <c r="CM67">
        <v>81817.899999999994</v>
      </c>
      <c r="CN67">
        <v>0</v>
      </c>
      <c r="CO67">
        <v>0</v>
      </c>
      <c r="CP67">
        <v>0</v>
      </c>
      <c r="CQ67">
        <v>-135686</v>
      </c>
      <c r="CR67">
        <v>417.17700000000002</v>
      </c>
      <c r="CS67">
        <v>172372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2.3323</v>
      </c>
      <c r="DU67">
        <v>131.98699999999999</v>
      </c>
      <c r="DV67">
        <v>85.970500000000001</v>
      </c>
      <c r="DW67">
        <v>0</v>
      </c>
      <c r="DX67">
        <v>0</v>
      </c>
      <c r="DY67">
        <v>15.065099999999999</v>
      </c>
      <c r="DZ67">
        <v>72.919200000000004</v>
      </c>
      <c r="EA67">
        <v>180.26</v>
      </c>
      <c r="EB67">
        <v>98.825599999999994</v>
      </c>
      <c r="EC67">
        <v>0</v>
      </c>
      <c r="ED67">
        <v>0</v>
      </c>
      <c r="EE67">
        <v>0</v>
      </c>
      <c r="EF67">
        <v>-125.93300000000001</v>
      </c>
      <c r="EG67">
        <v>-2.0799699999999999</v>
      </c>
      <c r="EH67">
        <v>279.08600000000001</v>
      </c>
      <c r="EI67">
        <v>279.08600000000001</v>
      </c>
      <c r="EJ67">
        <v>0</v>
      </c>
      <c r="EK67">
        <v>0</v>
      </c>
      <c r="EL67">
        <v>1.5</v>
      </c>
      <c r="EM67" t="s">
        <v>281</v>
      </c>
      <c r="EN67">
        <v>0</v>
      </c>
      <c r="EO67">
        <v>0</v>
      </c>
      <c r="EQ67">
        <v>0</v>
      </c>
      <c r="ER67">
        <v>0</v>
      </c>
      <c r="ES67">
        <v>33.323999999999998</v>
      </c>
      <c r="ET67">
        <v>15.527200000000001</v>
      </c>
      <c r="EU67">
        <v>0</v>
      </c>
      <c r="EV67">
        <v>0</v>
      </c>
      <c r="EW67">
        <v>0</v>
      </c>
      <c r="EX67">
        <v>12.5151</v>
      </c>
      <c r="EY67">
        <v>61.366300000000003</v>
      </c>
      <c r="EZ67">
        <v>14.844099999999999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76.210300000000004</v>
      </c>
      <c r="FG67">
        <v>0</v>
      </c>
      <c r="FH67">
        <v>28.7087</v>
      </c>
      <c r="FI67">
        <v>12.5352</v>
      </c>
      <c r="FJ67">
        <v>0</v>
      </c>
      <c r="FK67">
        <v>0</v>
      </c>
      <c r="FL67">
        <v>1.92879</v>
      </c>
      <c r="FM67">
        <v>12.554500000000001</v>
      </c>
      <c r="FN67">
        <v>53.253500000000003</v>
      </c>
      <c r="FO67">
        <v>14.844099999999999</v>
      </c>
      <c r="FP67">
        <v>0</v>
      </c>
      <c r="FQ67">
        <v>0</v>
      </c>
      <c r="FR67">
        <v>0</v>
      </c>
      <c r="FS67">
        <v>-2.2433999999999998</v>
      </c>
      <c r="FT67">
        <v>-0.23033300000000001</v>
      </c>
      <c r="FU67">
        <v>68.0976</v>
      </c>
      <c r="FV67" t="s">
        <v>220</v>
      </c>
      <c r="FW67" t="s">
        <v>221</v>
      </c>
      <c r="FX67" t="s">
        <v>222</v>
      </c>
      <c r="FY67" t="s">
        <v>223</v>
      </c>
      <c r="FZ67" t="s">
        <v>224</v>
      </c>
      <c r="GA67" t="s">
        <v>225</v>
      </c>
      <c r="GB67" t="s">
        <v>226</v>
      </c>
      <c r="GC67" t="s">
        <v>227</v>
      </c>
      <c r="GF67">
        <v>0</v>
      </c>
      <c r="GG67">
        <v>10.6646</v>
      </c>
      <c r="GH67">
        <v>11.743600000000001</v>
      </c>
      <c r="GI67">
        <v>0</v>
      </c>
      <c r="GJ67">
        <v>0</v>
      </c>
      <c r="GK67">
        <v>0</v>
      </c>
      <c r="GL67">
        <v>8.2922700000000003</v>
      </c>
      <c r="GM67">
        <v>30.69</v>
      </c>
      <c r="GN67">
        <v>10.3071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41</v>
      </c>
      <c r="GU67">
        <v>1.6897899999999999</v>
      </c>
      <c r="GV67">
        <v>0</v>
      </c>
      <c r="GW67">
        <v>0</v>
      </c>
      <c r="GX67">
        <v>0</v>
      </c>
      <c r="GY67">
        <v>0</v>
      </c>
      <c r="GZ67">
        <v>3.7168999999999999</v>
      </c>
      <c r="HA67">
        <v>0</v>
      </c>
      <c r="HB67">
        <v>5.41</v>
      </c>
      <c r="HC67">
        <v>0</v>
      </c>
      <c r="HD67">
        <v>0</v>
      </c>
      <c r="HE67">
        <v>0</v>
      </c>
      <c r="HF67">
        <v>0</v>
      </c>
      <c r="HG67">
        <v>5.41</v>
      </c>
      <c r="HH67">
        <v>0.43950800000000001</v>
      </c>
      <c r="HI67">
        <v>9.2083600000000008</v>
      </c>
      <c r="HJ67">
        <v>9.3716299999999997</v>
      </c>
      <c r="HK67">
        <v>0</v>
      </c>
      <c r="HL67">
        <v>0</v>
      </c>
      <c r="HM67">
        <v>1.78203</v>
      </c>
      <c r="HN67">
        <v>8.4015900000000006</v>
      </c>
      <c r="HO67">
        <v>21.54</v>
      </c>
      <c r="HP67">
        <v>10.3071</v>
      </c>
      <c r="HQ67">
        <v>0</v>
      </c>
      <c r="HR67">
        <v>0</v>
      </c>
      <c r="HS67">
        <v>0</v>
      </c>
      <c r="HT67">
        <v>-6.9156399999999998</v>
      </c>
      <c r="HU67">
        <v>-0.73576699999999995</v>
      </c>
      <c r="HV67">
        <v>31.85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1.2304999999999999</v>
      </c>
      <c r="IK67">
        <v>7.6942700000000004</v>
      </c>
      <c r="IL67">
        <v>8.47288</v>
      </c>
      <c r="IM67">
        <v>0</v>
      </c>
      <c r="IN67">
        <v>0</v>
      </c>
      <c r="IO67">
        <v>2.7066400000000002</v>
      </c>
      <c r="IP67">
        <v>5.9827700000000004</v>
      </c>
      <c r="IQ67">
        <v>26.0871</v>
      </c>
      <c r="IR67">
        <v>7.4364699999999999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33.523499999999999</v>
      </c>
      <c r="IY67">
        <v>0.31709799999999999</v>
      </c>
      <c r="IZ67">
        <v>6.6436299999999999</v>
      </c>
      <c r="JA67">
        <v>6.76152</v>
      </c>
      <c r="JB67">
        <v>0</v>
      </c>
      <c r="JC67">
        <v>0</v>
      </c>
      <c r="JD67">
        <v>1.28572</v>
      </c>
      <c r="JE67">
        <v>6.0616500000000002</v>
      </c>
      <c r="JF67">
        <v>15.549200000000001</v>
      </c>
      <c r="JG67">
        <v>7.4364699999999999</v>
      </c>
      <c r="JH67">
        <v>0</v>
      </c>
      <c r="JI67">
        <v>0</v>
      </c>
      <c r="JJ67">
        <v>0</v>
      </c>
      <c r="JK67">
        <v>-4.9895500000000004</v>
      </c>
      <c r="JL67">
        <v>-0.53083999999999998</v>
      </c>
      <c r="JM67">
        <v>22.985700000000001</v>
      </c>
    </row>
    <row r="68" spans="1:273" x14ac:dyDescent="0.3">
      <c r="A68" s="14"/>
      <c r="B68" s="62">
        <v>44855.484247685185</v>
      </c>
      <c r="C68" t="s">
        <v>93</v>
      </c>
      <c r="D68" t="s">
        <v>93</v>
      </c>
      <c r="E68" t="s">
        <v>268</v>
      </c>
      <c r="F68">
        <v>22500</v>
      </c>
      <c r="G68">
        <v>22500</v>
      </c>
      <c r="H68" t="s">
        <v>214</v>
      </c>
      <c r="I68">
        <v>3.9583333333333331E-2</v>
      </c>
      <c r="J68" t="s">
        <v>215</v>
      </c>
      <c r="K68">
        <v>-162.02000000000001</v>
      </c>
      <c r="L68" t="s">
        <v>216</v>
      </c>
      <c r="M68" t="s">
        <v>216</v>
      </c>
      <c r="N68" t="s">
        <v>279</v>
      </c>
      <c r="O68">
        <v>0</v>
      </c>
      <c r="P68">
        <v>105951</v>
      </c>
      <c r="Q68">
        <v>84076.4</v>
      </c>
      <c r="R68">
        <v>0</v>
      </c>
      <c r="S68">
        <v>0</v>
      </c>
      <c r="T68">
        <v>0</v>
      </c>
      <c r="U68">
        <v>56341.3</v>
      </c>
      <c r="V68">
        <v>246369</v>
      </c>
      <c r="W68">
        <v>81817.899999999994</v>
      </c>
      <c r="X68">
        <v>0</v>
      </c>
      <c r="Y68">
        <v>0</v>
      </c>
      <c r="Z68">
        <v>0</v>
      </c>
      <c r="AA68">
        <v>0</v>
      </c>
      <c r="AB68">
        <v>0</v>
      </c>
      <c r="AC68">
        <v>328186</v>
      </c>
      <c r="AD68">
        <v>260.81799999999998</v>
      </c>
      <c r="AE68">
        <v>0</v>
      </c>
      <c r="AF68">
        <v>0</v>
      </c>
      <c r="AG68">
        <v>0</v>
      </c>
      <c r="AH68">
        <v>0</v>
      </c>
      <c r="AI68">
        <v>663.22400000000005</v>
      </c>
      <c r="AJ68">
        <v>0</v>
      </c>
      <c r="AK68">
        <v>924.04200000000003</v>
      </c>
      <c r="AL68">
        <v>0</v>
      </c>
      <c r="AM68">
        <v>0</v>
      </c>
      <c r="AN68">
        <v>0</v>
      </c>
      <c r="AO68">
        <v>0</v>
      </c>
      <c r="AP68">
        <v>924.04200000000003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3.29582</v>
      </c>
      <c r="BE68">
        <v>157.09899999999999</v>
      </c>
      <c r="BF68">
        <v>103.155</v>
      </c>
      <c r="BG68">
        <v>0</v>
      </c>
      <c r="BH68">
        <v>0</v>
      </c>
      <c r="BI68">
        <v>7.5419600000000004</v>
      </c>
      <c r="BJ68">
        <v>71.1905</v>
      </c>
      <c r="BK68">
        <v>342.28199999999998</v>
      </c>
      <c r="BL68">
        <v>98.825599999999994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441.108</v>
      </c>
      <c r="BS68">
        <v>430.27</v>
      </c>
      <c r="BT68">
        <v>10.8378</v>
      </c>
      <c r="BU68">
        <v>0</v>
      </c>
      <c r="BV68">
        <v>0</v>
      </c>
      <c r="BX68">
        <v>0</v>
      </c>
      <c r="BY68">
        <v>0</v>
      </c>
      <c r="CA68">
        <v>0</v>
      </c>
      <c r="CB68" t="s">
        <v>216</v>
      </c>
      <c r="CC68" t="s">
        <v>216</v>
      </c>
      <c r="CD68" t="s">
        <v>280</v>
      </c>
      <c r="CE68">
        <v>1456.43</v>
      </c>
      <c r="CF68">
        <v>85873.600000000006</v>
      </c>
      <c r="CG68">
        <v>68047.8</v>
      </c>
      <c r="CH68">
        <v>0</v>
      </c>
      <c r="CI68">
        <v>0</v>
      </c>
      <c r="CJ68">
        <v>12345.8</v>
      </c>
      <c r="CK68">
        <v>58098.6</v>
      </c>
      <c r="CL68">
        <v>90553.600000000006</v>
      </c>
      <c r="CM68">
        <v>81817.899999999994</v>
      </c>
      <c r="CN68">
        <v>0</v>
      </c>
      <c r="CO68">
        <v>0</v>
      </c>
      <c r="CP68">
        <v>0</v>
      </c>
      <c r="CQ68">
        <v>-135686</v>
      </c>
      <c r="CR68">
        <v>417.17700000000002</v>
      </c>
      <c r="CS68">
        <v>172372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2.3323</v>
      </c>
      <c r="DU68">
        <v>131.98699999999999</v>
      </c>
      <c r="DV68">
        <v>85.970500000000001</v>
      </c>
      <c r="DW68">
        <v>0</v>
      </c>
      <c r="DX68">
        <v>0</v>
      </c>
      <c r="DY68">
        <v>15.065099999999999</v>
      </c>
      <c r="DZ68">
        <v>72.919200000000004</v>
      </c>
      <c r="EA68">
        <v>180.26</v>
      </c>
      <c r="EB68">
        <v>98.825599999999994</v>
      </c>
      <c r="EC68">
        <v>0</v>
      </c>
      <c r="ED68">
        <v>0</v>
      </c>
      <c r="EE68">
        <v>0</v>
      </c>
      <c r="EF68">
        <v>-125.93300000000001</v>
      </c>
      <c r="EG68">
        <v>-2.0799699999999999</v>
      </c>
      <c r="EH68">
        <v>279.08600000000001</v>
      </c>
      <c r="EI68">
        <v>279.08600000000001</v>
      </c>
      <c r="EJ68">
        <v>0</v>
      </c>
      <c r="EK68">
        <v>0</v>
      </c>
      <c r="EL68">
        <v>1.5</v>
      </c>
      <c r="EM68" t="s">
        <v>281</v>
      </c>
      <c r="EN68">
        <v>0</v>
      </c>
      <c r="EO68">
        <v>0</v>
      </c>
      <c r="EQ68">
        <v>0</v>
      </c>
      <c r="ER68">
        <v>0</v>
      </c>
      <c r="ES68">
        <v>33.3279</v>
      </c>
      <c r="ET68">
        <v>15.527200000000001</v>
      </c>
      <c r="EU68">
        <v>0</v>
      </c>
      <c r="EV68">
        <v>0</v>
      </c>
      <c r="EW68">
        <v>0</v>
      </c>
      <c r="EX68">
        <v>12.5151</v>
      </c>
      <c r="EY68">
        <v>61.370199999999997</v>
      </c>
      <c r="EZ68">
        <v>14.844099999999999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76.214299999999994</v>
      </c>
      <c r="FG68">
        <v>0</v>
      </c>
      <c r="FH68">
        <v>28.7087</v>
      </c>
      <c r="FI68">
        <v>12.5352</v>
      </c>
      <c r="FJ68">
        <v>0</v>
      </c>
      <c r="FK68">
        <v>0</v>
      </c>
      <c r="FL68">
        <v>1.92879</v>
      </c>
      <c r="FM68">
        <v>12.554500000000001</v>
      </c>
      <c r="FN68">
        <v>53.253500000000003</v>
      </c>
      <c r="FO68">
        <v>14.844099999999999</v>
      </c>
      <c r="FP68">
        <v>0</v>
      </c>
      <c r="FQ68">
        <v>0</v>
      </c>
      <c r="FR68">
        <v>0</v>
      </c>
      <c r="FS68">
        <v>-2.2433999999999998</v>
      </c>
      <c r="FT68">
        <v>-0.23033300000000001</v>
      </c>
      <c r="FU68">
        <v>68.0976</v>
      </c>
      <c r="FV68" t="s">
        <v>220</v>
      </c>
      <c r="FW68" t="s">
        <v>221</v>
      </c>
      <c r="FX68" t="s">
        <v>222</v>
      </c>
      <c r="FY68" t="s">
        <v>223</v>
      </c>
      <c r="FZ68" t="s">
        <v>224</v>
      </c>
      <c r="GA68" t="s">
        <v>225</v>
      </c>
      <c r="GB68" t="s">
        <v>226</v>
      </c>
      <c r="GC68" t="s">
        <v>227</v>
      </c>
      <c r="GF68">
        <v>0</v>
      </c>
      <c r="GG68">
        <v>11.456200000000001</v>
      </c>
      <c r="GH68">
        <v>11.743600000000001</v>
      </c>
      <c r="GI68">
        <v>0</v>
      </c>
      <c r="GJ68">
        <v>0</v>
      </c>
      <c r="GK68">
        <v>0</v>
      </c>
      <c r="GL68">
        <v>8.2922700000000003</v>
      </c>
      <c r="GM68">
        <v>31.49</v>
      </c>
      <c r="GN68">
        <v>10.3071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41.8</v>
      </c>
      <c r="GU68">
        <v>1.4617</v>
      </c>
      <c r="GV68">
        <v>0</v>
      </c>
      <c r="GW68">
        <v>0</v>
      </c>
      <c r="GX68">
        <v>0</v>
      </c>
      <c r="GY68">
        <v>0</v>
      </c>
      <c r="GZ68">
        <v>3.7168899999999998</v>
      </c>
      <c r="HA68">
        <v>0</v>
      </c>
      <c r="HB68">
        <v>5.18</v>
      </c>
      <c r="HC68">
        <v>0</v>
      </c>
      <c r="HD68">
        <v>0</v>
      </c>
      <c r="HE68">
        <v>0</v>
      </c>
      <c r="HF68">
        <v>0</v>
      </c>
      <c r="HG68">
        <v>5.18</v>
      </c>
      <c r="HH68">
        <v>0.43950800000000001</v>
      </c>
      <c r="HI68">
        <v>9.2083600000000008</v>
      </c>
      <c r="HJ68">
        <v>9.3716299999999997</v>
      </c>
      <c r="HK68">
        <v>0</v>
      </c>
      <c r="HL68">
        <v>0</v>
      </c>
      <c r="HM68">
        <v>1.78203</v>
      </c>
      <c r="HN68">
        <v>8.4015900000000006</v>
      </c>
      <c r="HO68">
        <v>21.54</v>
      </c>
      <c r="HP68">
        <v>10.3071</v>
      </c>
      <c r="HQ68">
        <v>0</v>
      </c>
      <c r="HR68">
        <v>0</v>
      </c>
      <c r="HS68">
        <v>0</v>
      </c>
      <c r="HT68">
        <v>-6.9156399999999998</v>
      </c>
      <c r="HU68">
        <v>-0.73576699999999995</v>
      </c>
      <c r="HV68">
        <v>31.85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1.0644100000000001</v>
      </c>
      <c r="IK68">
        <v>8.2654300000000003</v>
      </c>
      <c r="IL68">
        <v>8.47288</v>
      </c>
      <c r="IM68">
        <v>0</v>
      </c>
      <c r="IN68">
        <v>0</v>
      </c>
      <c r="IO68">
        <v>2.7066300000000001</v>
      </c>
      <c r="IP68">
        <v>5.9827700000000004</v>
      </c>
      <c r="IQ68">
        <v>26.492100000000001</v>
      </c>
      <c r="IR68">
        <v>7.4364699999999999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33.928600000000003</v>
      </c>
      <c r="IY68">
        <v>0.31709799999999999</v>
      </c>
      <c r="IZ68">
        <v>6.6436299999999999</v>
      </c>
      <c r="JA68">
        <v>6.76152</v>
      </c>
      <c r="JB68">
        <v>0</v>
      </c>
      <c r="JC68">
        <v>0</v>
      </c>
      <c r="JD68">
        <v>1.28572</v>
      </c>
      <c r="JE68">
        <v>6.0616500000000002</v>
      </c>
      <c r="JF68">
        <v>15.549200000000001</v>
      </c>
      <c r="JG68">
        <v>7.4364699999999999</v>
      </c>
      <c r="JH68">
        <v>0</v>
      </c>
      <c r="JI68">
        <v>0</v>
      </c>
      <c r="JJ68">
        <v>0</v>
      </c>
      <c r="JK68">
        <v>-4.9895500000000004</v>
      </c>
      <c r="JL68">
        <v>-0.53083999999999998</v>
      </c>
      <c r="JM68">
        <v>22.985700000000001</v>
      </c>
    </row>
    <row r="69" spans="1:273" x14ac:dyDescent="0.3">
      <c r="A69" s="14"/>
      <c r="B69" s="62">
        <v>44855.484942129631</v>
      </c>
      <c r="C69" t="s">
        <v>96</v>
      </c>
      <c r="D69" t="s">
        <v>96</v>
      </c>
      <c r="E69" t="s">
        <v>213</v>
      </c>
      <c r="F69">
        <v>22500</v>
      </c>
      <c r="G69">
        <v>22500</v>
      </c>
      <c r="H69" t="s">
        <v>214</v>
      </c>
      <c r="I69">
        <v>3.5416666666666666E-2</v>
      </c>
      <c r="J69" t="s">
        <v>215</v>
      </c>
      <c r="K69">
        <v>-103.57</v>
      </c>
      <c r="L69" t="s">
        <v>216</v>
      </c>
      <c r="M69" t="s">
        <v>216</v>
      </c>
      <c r="N69" t="s">
        <v>276</v>
      </c>
      <c r="O69">
        <v>0</v>
      </c>
      <c r="P69">
        <v>24561.200000000001</v>
      </c>
      <c r="Q69">
        <v>64644.1</v>
      </c>
      <c r="R69">
        <v>0</v>
      </c>
      <c r="S69">
        <v>0</v>
      </c>
      <c r="T69">
        <v>0</v>
      </c>
      <c r="U69">
        <v>56255.1</v>
      </c>
      <c r="V69">
        <v>145460</v>
      </c>
      <c r="W69">
        <v>81817.899999999994</v>
      </c>
      <c r="X69">
        <v>0</v>
      </c>
      <c r="Y69">
        <v>0</v>
      </c>
      <c r="Z69">
        <v>0</v>
      </c>
      <c r="AA69">
        <v>0</v>
      </c>
      <c r="AB69">
        <v>0</v>
      </c>
      <c r="AC69">
        <v>227278</v>
      </c>
      <c r="AD69">
        <v>516.14700000000005</v>
      </c>
      <c r="AE69">
        <v>0</v>
      </c>
      <c r="AF69">
        <v>0</v>
      </c>
      <c r="AG69">
        <v>0</v>
      </c>
      <c r="AH69">
        <v>0</v>
      </c>
      <c r="AI69">
        <v>748.90899999999999</v>
      </c>
      <c r="AJ69">
        <v>0</v>
      </c>
      <c r="AK69">
        <v>1265.06</v>
      </c>
      <c r="AL69">
        <v>0</v>
      </c>
      <c r="AM69">
        <v>0</v>
      </c>
      <c r="AN69">
        <v>0</v>
      </c>
      <c r="AO69">
        <v>0</v>
      </c>
      <c r="AP69">
        <v>1265.06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6.4520900000000001</v>
      </c>
      <c r="BE69">
        <v>42.390500000000003</v>
      </c>
      <c r="BF69">
        <v>79.202600000000004</v>
      </c>
      <c r="BG69">
        <v>0</v>
      </c>
      <c r="BH69">
        <v>0</v>
      </c>
      <c r="BI69">
        <v>8.4829500000000007</v>
      </c>
      <c r="BJ69">
        <v>71.889600000000002</v>
      </c>
      <c r="BK69">
        <v>208.41800000000001</v>
      </c>
      <c r="BL69">
        <v>98.615200000000002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307.03300000000002</v>
      </c>
      <c r="BS69">
        <v>292.09800000000001</v>
      </c>
      <c r="BT69">
        <v>14.935</v>
      </c>
      <c r="BU69">
        <v>0</v>
      </c>
      <c r="BV69">
        <v>0</v>
      </c>
      <c r="BX69">
        <v>0</v>
      </c>
      <c r="BY69">
        <v>0</v>
      </c>
      <c r="CA69">
        <v>0</v>
      </c>
      <c r="CB69" t="s">
        <v>216</v>
      </c>
      <c r="CC69" t="s">
        <v>216</v>
      </c>
      <c r="CD69" t="s">
        <v>277</v>
      </c>
      <c r="CE69">
        <v>2351.98</v>
      </c>
      <c r="CF69">
        <v>26632.9</v>
      </c>
      <c r="CG69">
        <v>56411.6</v>
      </c>
      <c r="CH69">
        <v>0</v>
      </c>
      <c r="CI69">
        <v>0</v>
      </c>
      <c r="CJ69">
        <v>14304.2</v>
      </c>
      <c r="CK69">
        <v>57976.9</v>
      </c>
      <c r="CL69">
        <v>47534</v>
      </c>
      <c r="CM69">
        <v>81817.899999999994</v>
      </c>
      <c r="CN69">
        <v>0</v>
      </c>
      <c r="CO69">
        <v>0</v>
      </c>
      <c r="CP69">
        <v>0</v>
      </c>
      <c r="CQ69">
        <v>-110495</v>
      </c>
      <c r="CR69">
        <v>351.44600000000003</v>
      </c>
      <c r="CS69">
        <v>129352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3.6154299999999999</v>
      </c>
      <c r="DU69">
        <v>42.287700000000001</v>
      </c>
      <c r="DV69">
        <v>69.98</v>
      </c>
      <c r="DW69">
        <v>0</v>
      </c>
      <c r="DX69">
        <v>0</v>
      </c>
      <c r="DY69">
        <v>17.448699999999999</v>
      </c>
      <c r="DZ69">
        <v>73.519099999999995</v>
      </c>
      <c r="EA69">
        <v>104.82899999999999</v>
      </c>
      <c r="EB69">
        <v>98.615200000000002</v>
      </c>
      <c r="EC69">
        <v>0</v>
      </c>
      <c r="ED69">
        <v>0</v>
      </c>
      <c r="EE69">
        <v>0</v>
      </c>
      <c r="EF69">
        <v>-100.25</v>
      </c>
      <c r="EG69">
        <v>-1.7723</v>
      </c>
      <c r="EH69">
        <v>203.44399999999999</v>
      </c>
      <c r="EI69">
        <v>203.44399999999999</v>
      </c>
      <c r="EJ69">
        <v>0</v>
      </c>
      <c r="EK69">
        <v>0</v>
      </c>
      <c r="EL69">
        <v>0</v>
      </c>
      <c r="EN69">
        <v>0</v>
      </c>
      <c r="EO69">
        <v>0</v>
      </c>
      <c r="EQ69">
        <v>0</v>
      </c>
      <c r="ER69">
        <v>0</v>
      </c>
      <c r="ES69">
        <v>6.7679</v>
      </c>
      <c r="ET69">
        <v>11.944000000000001</v>
      </c>
      <c r="EU69">
        <v>0</v>
      </c>
      <c r="EV69">
        <v>0</v>
      </c>
      <c r="EW69">
        <v>0</v>
      </c>
      <c r="EX69">
        <v>12.370100000000001</v>
      </c>
      <c r="EY69">
        <v>31.082000000000001</v>
      </c>
      <c r="EZ69">
        <v>14.844099999999999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45.926099999999998</v>
      </c>
      <c r="FG69">
        <v>3.7468099999999998E-15</v>
      </c>
      <c r="FH69">
        <v>7.8131199999999996</v>
      </c>
      <c r="FI69">
        <v>11.32</v>
      </c>
      <c r="FJ69">
        <v>0</v>
      </c>
      <c r="FK69">
        <v>0</v>
      </c>
      <c r="FL69">
        <v>2.41831</v>
      </c>
      <c r="FM69">
        <v>12.419600000000001</v>
      </c>
      <c r="FN69">
        <v>31.540400000000002</v>
      </c>
      <c r="FO69">
        <v>14.844099999999999</v>
      </c>
      <c r="FP69">
        <v>0</v>
      </c>
      <c r="FQ69">
        <v>0</v>
      </c>
      <c r="FR69">
        <v>0</v>
      </c>
      <c r="FS69">
        <v>-2.1798700000000002</v>
      </c>
      <c r="FT69">
        <v>-0.25068400000000002</v>
      </c>
      <c r="FU69">
        <v>46.384500000000003</v>
      </c>
      <c r="FV69" t="s">
        <v>220</v>
      </c>
      <c r="FW69" t="s">
        <v>221</v>
      </c>
      <c r="FX69" t="s">
        <v>222</v>
      </c>
      <c r="FY69" t="s">
        <v>223</v>
      </c>
      <c r="FZ69" t="s">
        <v>224</v>
      </c>
      <c r="GA69" t="s">
        <v>225</v>
      </c>
      <c r="GB69" t="s">
        <v>226</v>
      </c>
      <c r="GC69" t="s">
        <v>227</v>
      </c>
      <c r="GF69">
        <v>0</v>
      </c>
      <c r="GG69">
        <v>1.8851800000000001</v>
      </c>
      <c r="GH69">
        <v>9.0238499999999995</v>
      </c>
      <c r="GI69">
        <v>0</v>
      </c>
      <c r="GJ69">
        <v>0</v>
      </c>
      <c r="GK69">
        <v>0</v>
      </c>
      <c r="GL69">
        <v>8.2684999999999995</v>
      </c>
      <c r="GM69">
        <v>19.18</v>
      </c>
      <c r="GN69">
        <v>10.3071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29.49</v>
      </c>
      <c r="GU69">
        <v>2.89263</v>
      </c>
      <c r="GV69">
        <v>0</v>
      </c>
      <c r="GW69">
        <v>0</v>
      </c>
      <c r="GX69">
        <v>0</v>
      </c>
      <c r="GY69">
        <v>0</v>
      </c>
      <c r="GZ69">
        <v>4.1970999999999998</v>
      </c>
      <c r="HA69">
        <v>0</v>
      </c>
      <c r="HB69">
        <v>7.09</v>
      </c>
      <c r="HC69">
        <v>0</v>
      </c>
      <c r="HD69">
        <v>0</v>
      </c>
      <c r="HE69">
        <v>0</v>
      </c>
      <c r="HF69">
        <v>0</v>
      </c>
      <c r="HG69">
        <v>7.09</v>
      </c>
      <c r="HH69">
        <v>0.67455600000000004</v>
      </c>
      <c r="HI69">
        <v>2.15957</v>
      </c>
      <c r="HJ69">
        <v>7.8110400000000002</v>
      </c>
      <c r="HK69">
        <v>0</v>
      </c>
      <c r="HL69">
        <v>0</v>
      </c>
      <c r="HM69">
        <v>2.0591400000000002</v>
      </c>
      <c r="HN69">
        <v>8.3756199999999996</v>
      </c>
      <c r="HO69">
        <v>14.78</v>
      </c>
      <c r="HP69">
        <v>10.3071</v>
      </c>
      <c r="HQ69">
        <v>0</v>
      </c>
      <c r="HR69">
        <v>0</v>
      </c>
      <c r="HS69">
        <v>0</v>
      </c>
      <c r="HT69">
        <v>-5.5965800000000003</v>
      </c>
      <c r="HU69">
        <v>-0.70268900000000001</v>
      </c>
      <c r="HV69">
        <v>25.09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2.1064099999999999</v>
      </c>
      <c r="IK69">
        <v>1.3601000000000001</v>
      </c>
      <c r="IL69">
        <v>6.5105899999999997</v>
      </c>
      <c r="IM69">
        <v>0</v>
      </c>
      <c r="IN69">
        <v>0</v>
      </c>
      <c r="IO69">
        <v>3.0563199999999999</v>
      </c>
      <c r="IP69">
        <v>5.96563</v>
      </c>
      <c r="IQ69">
        <v>18.999099999999999</v>
      </c>
      <c r="IR69">
        <v>7.4364699999999999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26.435500000000001</v>
      </c>
      <c r="IY69">
        <v>0.486682</v>
      </c>
      <c r="IZ69">
        <v>1.5580700000000001</v>
      </c>
      <c r="JA69">
        <v>5.6355700000000004</v>
      </c>
      <c r="JB69">
        <v>0</v>
      </c>
      <c r="JC69">
        <v>0</v>
      </c>
      <c r="JD69">
        <v>1.4856499999999999</v>
      </c>
      <c r="JE69">
        <v>6.04291</v>
      </c>
      <c r="JF69">
        <v>10.664</v>
      </c>
      <c r="JG69">
        <v>7.4364699999999999</v>
      </c>
      <c r="JH69">
        <v>0</v>
      </c>
      <c r="JI69">
        <v>0</v>
      </c>
      <c r="JJ69">
        <v>0</v>
      </c>
      <c r="JK69">
        <v>-4.0378499999999997</v>
      </c>
      <c r="JL69">
        <v>-0.50698399999999999</v>
      </c>
      <c r="JM69">
        <v>18.1005</v>
      </c>
    </row>
    <row r="70" spans="1:273" x14ac:dyDescent="0.3">
      <c r="A70" s="14"/>
      <c r="B70" s="62">
        <v>44855.485659722224</v>
      </c>
      <c r="C70" t="s">
        <v>97</v>
      </c>
      <c r="D70" t="s">
        <v>97</v>
      </c>
      <c r="E70" t="s">
        <v>213</v>
      </c>
      <c r="F70">
        <v>22500</v>
      </c>
      <c r="G70">
        <v>22500</v>
      </c>
      <c r="H70" t="s">
        <v>214</v>
      </c>
      <c r="I70">
        <v>3.6805555555555557E-2</v>
      </c>
      <c r="J70" t="s">
        <v>215</v>
      </c>
      <c r="K70">
        <v>-106.52</v>
      </c>
      <c r="L70" t="s">
        <v>216</v>
      </c>
      <c r="M70" t="s">
        <v>216</v>
      </c>
      <c r="N70" t="s">
        <v>276</v>
      </c>
      <c r="O70">
        <v>0</v>
      </c>
      <c r="P70">
        <v>26125.200000000001</v>
      </c>
      <c r="Q70">
        <v>64644.1</v>
      </c>
      <c r="R70">
        <v>0</v>
      </c>
      <c r="S70">
        <v>0</v>
      </c>
      <c r="T70">
        <v>0</v>
      </c>
      <c r="U70">
        <v>56255.1</v>
      </c>
      <c r="V70">
        <v>147024</v>
      </c>
      <c r="W70">
        <v>81817.899999999994</v>
      </c>
      <c r="X70">
        <v>0</v>
      </c>
      <c r="Y70">
        <v>0</v>
      </c>
      <c r="Z70">
        <v>0</v>
      </c>
      <c r="AA70">
        <v>0</v>
      </c>
      <c r="AB70">
        <v>0</v>
      </c>
      <c r="AC70">
        <v>228842</v>
      </c>
      <c r="AD70">
        <v>503.20800000000003</v>
      </c>
      <c r="AE70">
        <v>0</v>
      </c>
      <c r="AF70">
        <v>0</v>
      </c>
      <c r="AG70">
        <v>0</v>
      </c>
      <c r="AH70">
        <v>0</v>
      </c>
      <c r="AI70">
        <v>748.90899999999999</v>
      </c>
      <c r="AJ70">
        <v>0</v>
      </c>
      <c r="AK70">
        <v>1252.1199999999999</v>
      </c>
      <c r="AL70">
        <v>0</v>
      </c>
      <c r="AM70">
        <v>0</v>
      </c>
      <c r="AN70">
        <v>0</v>
      </c>
      <c r="AO70">
        <v>0</v>
      </c>
      <c r="AP70">
        <v>1252.1199999999999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6.2903599999999997</v>
      </c>
      <c r="BE70">
        <v>45.501199999999997</v>
      </c>
      <c r="BF70">
        <v>79.202600000000004</v>
      </c>
      <c r="BG70">
        <v>0</v>
      </c>
      <c r="BH70">
        <v>0</v>
      </c>
      <c r="BI70">
        <v>8.4829500000000007</v>
      </c>
      <c r="BJ70">
        <v>71.889600000000002</v>
      </c>
      <c r="BK70">
        <v>211.36699999999999</v>
      </c>
      <c r="BL70">
        <v>98.615200000000002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309.98200000000003</v>
      </c>
      <c r="BS70">
        <v>295.209</v>
      </c>
      <c r="BT70">
        <v>14.773300000000001</v>
      </c>
      <c r="BU70">
        <v>0</v>
      </c>
      <c r="BV70">
        <v>0</v>
      </c>
      <c r="BX70">
        <v>0</v>
      </c>
      <c r="BY70">
        <v>0</v>
      </c>
      <c r="CA70">
        <v>0</v>
      </c>
      <c r="CB70" t="s">
        <v>216</v>
      </c>
      <c r="CC70" t="s">
        <v>216</v>
      </c>
      <c r="CD70" t="s">
        <v>277</v>
      </c>
      <c r="CE70">
        <v>2351.98</v>
      </c>
      <c r="CF70">
        <v>26632.9</v>
      </c>
      <c r="CG70">
        <v>56411.6</v>
      </c>
      <c r="CH70">
        <v>0</v>
      </c>
      <c r="CI70">
        <v>0</v>
      </c>
      <c r="CJ70">
        <v>14304.2</v>
      </c>
      <c r="CK70">
        <v>57976.9</v>
      </c>
      <c r="CL70">
        <v>47534</v>
      </c>
      <c r="CM70">
        <v>81817.899999999994</v>
      </c>
      <c r="CN70">
        <v>0</v>
      </c>
      <c r="CO70">
        <v>0</v>
      </c>
      <c r="CP70">
        <v>0</v>
      </c>
      <c r="CQ70">
        <v>-110495</v>
      </c>
      <c r="CR70">
        <v>351.44600000000003</v>
      </c>
      <c r="CS70">
        <v>129352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3.6154299999999999</v>
      </c>
      <c r="DU70">
        <v>42.287700000000001</v>
      </c>
      <c r="DV70">
        <v>69.98</v>
      </c>
      <c r="DW70">
        <v>0</v>
      </c>
      <c r="DX70">
        <v>0</v>
      </c>
      <c r="DY70">
        <v>17.448699999999999</v>
      </c>
      <c r="DZ70">
        <v>73.519099999999995</v>
      </c>
      <c r="EA70">
        <v>104.82899999999999</v>
      </c>
      <c r="EB70">
        <v>98.615200000000002</v>
      </c>
      <c r="EC70">
        <v>0</v>
      </c>
      <c r="ED70">
        <v>0</v>
      </c>
      <c r="EE70">
        <v>0</v>
      </c>
      <c r="EF70">
        <v>-100.25</v>
      </c>
      <c r="EG70">
        <v>-1.7723</v>
      </c>
      <c r="EH70">
        <v>203.44399999999999</v>
      </c>
      <c r="EI70">
        <v>203.44399999999999</v>
      </c>
      <c r="EJ70">
        <v>0</v>
      </c>
      <c r="EK70">
        <v>0</v>
      </c>
      <c r="EL70">
        <v>0</v>
      </c>
      <c r="EN70">
        <v>0</v>
      </c>
      <c r="EO70">
        <v>0</v>
      </c>
      <c r="EQ70">
        <v>0</v>
      </c>
      <c r="ER70">
        <v>0</v>
      </c>
      <c r="ES70">
        <v>7.2114200000000004</v>
      </c>
      <c r="ET70">
        <v>11.944000000000001</v>
      </c>
      <c r="EU70">
        <v>0</v>
      </c>
      <c r="EV70">
        <v>0</v>
      </c>
      <c r="EW70">
        <v>0</v>
      </c>
      <c r="EX70">
        <v>12.370100000000001</v>
      </c>
      <c r="EY70">
        <v>31.525500000000001</v>
      </c>
      <c r="EZ70">
        <v>14.844099999999999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46.369599999999998</v>
      </c>
      <c r="FG70">
        <v>3.7468099999999998E-15</v>
      </c>
      <c r="FH70">
        <v>7.8131199999999996</v>
      </c>
      <c r="FI70">
        <v>11.32</v>
      </c>
      <c r="FJ70">
        <v>0</v>
      </c>
      <c r="FK70">
        <v>0</v>
      </c>
      <c r="FL70">
        <v>2.41831</v>
      </c>
      <c r="FM70">
        <v>12.419600000000001</v>
      </c>
      <c r="FN70">
        <v>31.540400000000002</v>
      </c>
      <c r="FO70">
        <v>14.844099999999999</v>
      </c>
      <c r="FP70">
        <v>0</v>
      </c>
      <c r="FQ70">
        <v>0</v>
      </c>
      <c r="FR70">
        <v>0</v>
      </c>
      <c r="FS70">
        <v>-2.1798700000000002</v>
      </c>
      <c r="FT70">
        <v>-0.25068400000000002</v>
      </c>
      <c r="FU70">
        <v>46.384500000000003</v>
      </c>
      <c r="FV70" t="s">
        <v>220</v>
      </c>
      <c r="FW70" t="s">
        <v>221</v>
      </c>
      <c r="FX70" t="s">
        <v>222</v>
      </c>
      <c r="FY70" t="s">
        <v>223</v>
      </c>
      <c r="FZ70" t="s">
        <v>224</v>
      </c>
      <c r="GA70" t="s">
        <v>225</v>
      </c>
      <c r="GB70" t="s">
        <v>226</v>
      </c>
      <c r="GC70" t="s">
        <v>227</v>
      </c>
      <c r="GF70">
        <v>0</v>
      </c>
      <c r="GG70">
        <v>2.0067599999999999</v>
      </c>
      <c r="GH70">
        <v>9.0238499999999995</v>
      </c>
      <c r="GI70">
        <v>0</v>
      </c>
      <c r="GJ70">
        <v>0</v>
      </c>
      <c r="GK70">
        <v>0</v>
      </c>
      <c r="GL70">
        <v>8.2684999999999995</v>
      </c>
      <c r="GM70">
        <v>19.3</v>
      </c>
      <c r="GN70">
        <v>10.3071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29.61</v>
      </c>
      <c r="GU70">
        <v>2.8201200000000002</v>
      </c>
      <c r="GV70">
        <v>0</v>
      </c>
      <c r="GW70">
        <v>0</v>
      </c>
      <c r="GX70">
        <v>0</v>
      </c>
      <c r="GY70">
        <v>0</v>
      </c>
      <c r="GZ70">
        <v>4.1970999999999998</v>
      </c>
      <c r="HA70">
        <v>0</v>
      </c>
      <c r="HB70">
        <v>7.02</v>
      </c>
      <c r="HC70">
        <v>0</v>
      </c>
      <c r="HD70">
        <v>0</v>
      </c>
      <c r="HE70">
        <v>0</v>
      </c>
      <c r="HF70">
        <v>0</v>
      </c>
      <c r="HG70">
        <v>7.02</v>
      </c>
      <c r="HH70">
        <v>0.67455600000000004</v>
      </c>
      <c r="HI70">
        <v>2.15957</v>
      </c>
      <c r="HJ70">
        <v>7.8110400000000002</v>
      </c>
      <c r="HK70">
        <v>0</v>
      </c>
      <c r="HL70">
        <v>0</v>
      </c>
      <c r="HM70">
        <v>2.0591400000000002</v>
      </c>
      <c r="HN70">
        <v>8.3756199999999996</v>
      </c>
      <c r="HO70">
        <v>14.78</v>
      </c>
      <c r="HP70">
        <v>10.3071</v>
      </c>
      <c r="HQ70">
        <v>0</v>
      </c>
      <c r="HR70">
        <v>0</v>
      </c>
      <c r="HS70">
        <v>0</v>
      </c>
      <c r="HT70">
        <v>-5.5965800000000003</v>
      </c>
      <c r="HU70">
        <v>-0.70268900000000001</v>
      </c>
      <c r="HV70">
        <v>25.09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2.0536099999999999</v>
      </c>
      <c r="IK70">
        <v>1.4478200000000001</v>
      </c>
      <c r="IL70">
        <v>6.5105899999999997</v>
      </c>
      <c r="IM70">
        <v>0</v>
      </c>
      <c r="IN70">
        <v>0</v>
      </c>
      <c r="IO70">
        <v>3.0563199999999999</v>
      </c>
      <c r="IP70">
        <v>5.96563</v>
      </c>
      <c r="IQ70">
        <v>19.033999999999999</v>
      </c>
      <c r="IR70">
        <v>7.4364699999999999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26.470400000000001</v>
      </c>
      <c r="IY70">
        <v>0.486682</v>
      </c>
      <c r="IZ70">
        <v>1.5580700000000001</v>
      </c>
      <c r="JA70">
        <v>5.6355700000000004</v>
      </c>
      <c r="JB70">
        <v>0</v>
      </c>
      <c r="JC70">
        <v>0</v>
      </c>
      <c r="JD70">
        <v>1.4856499999999999</v>
      </c>
      <c r="JE70">
        <v>6.04291</v>
      </c>
      <c r="JF70">
        <v>10.664</v>
      </c>
      <c r="JG70">
        <v>7.4364699999999999</v>
      </c>
      <c r="JH70">
        <v>0</v>
      </c>
      <c r="JI70">
        <v>0</v>
      </c>
      <c r="JJ70">
        <v>0</v>
      </c>
      <c r="JK70">
        <v>-4.0378499999999997</v>
      </c>
      <c r="JL70">
        <v>-0.50698399999999999</v>
      </c>
      <c r="JM70">
        <v>18.1005</v>
      </c>
    </row>
    <row r="71" spans="1:273" x14ac:dyDescent="0.3">
      <c r="A71" s="14"/>
      <c r="B71" s="62">
        <v>44855.486354166664</v>
      </c>
      <c r="C71" t="s">
        <v>98</v>
      </c>
      <c r="D71" t="s">
        <v>98</v>
      </c>
      <c r="E71" t="s">
        <v>213</v>
      </c>
      <c r="F71">
        <v>22500</v>
      </c>
      <c r="G71">
        <v>22500</v>
      </c>
      <c r="H71" t="s">
        <v>214</v>
      </c>
      <c r="I71">
        <v>3.5416666666666666E-2</v>
      </c>
      <c r="J71" t="s">
        <v>215</v>
      </c>
      <c r="K71">
        <v>-118.92</v>
      </c>
      <c r="L71" t="s">
        <v>216</v>
      </c>
      <c r="M71" t="s">
        <v>216</v>
      </c>
      <c r="N71" t="s">
        <v>276</v>
      </c>
      <c r="O71">
        <v>0</v>
      </c>
      <c r="P71">
        <v>39372.6</v>
      </c>
      <c r="Q71">
        <v>64644.1</v>
      </c>
      <c r="R71">
        <v>0</v>
      </c>
      <c r="S71">
        <v>0</v>
      </c>
      <c r="T71">
        <v>0</v>
      </c>
      <c r="U71">
        <v>56255.1</v>
      </c>
      <c r="V71">
        <v>160272</v>
      </c>
      <c r="W71">
        <v>81817.899999999994</v>
      </c>
      <c r="X71">
        <v>0</v>
      </c>
      <c r="Y71">
        <v>0</v>
      </c>
      <c r="Z71">
        <v>0</v>
      </c>
      <c r="AA71">
        <v>0</v>
      </c>
      <c r="AB71">
        <v>0</v>
      </c>
      <c r="AC71">
        <v>242090</v>
      </c>
      <c r="AD71">
        <v>430.69299999999998</v>
      </c>
      <c r="AE71">
        <v>0</v>
      </c>
      <c r="AF71">
        <v>0</v>
      </c>
      <c r="AG71">
        <v>0</v>
      </c>
      <c r="AH71">
        <v>0</v>
      </c>
      <c r="AI71">
        <v>748.90800000000002</v>
      </c>
      <c r="AJ71">
        <v>0</v>
      </c>
      <c r="AK71">
        <v>1179.5999999999999</v>
      </c>
      <c r="AL71">
        <v>0</v>
      </c>
      <c r="AM71">
        <v>0</v>
      </c>
      <c r="AN71">
        <v>0</v>
      </c>
      <c r="AO71">
        <v>0</v>
      </c>
      <c r="AP71">
        <v>1179.5999999999999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5.3521900000000002</v>
      </c>
      <c r="BE71">
        <v>58.844000000000001</v>
      </c>
      <c r="BF71">
        <v>79.202600000000004</v>
      </c>
      <c r="BG71">
        <v>0</v>
      </c>
      <c r="BH71">
        <v>0</v>
      </c>
      <c r="BI71">
        <v>8.4829399999999993</v>
      </c>
      <c r="BJ71">
        <v>71.889600000000002</v>
      </c>
      <c r="BK71">
        <v>223.77099999999999</v>
      </c>
      <c r="BL71">
        <v>98.615200000000002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322.387</v>
      </c>
      <c r="BS71">
        <v>308.55099999999999</v>
      </c>
      <c r="BT71">
        <v>13.835100000000001</v>
      </c>
      <c r="BU71">
        <v>0</v>
      </c>
      <c r="BV71">
        <v>0</v>
      </c>
      <c r="BX71">
        <v>0</v>
      </c>
      <c r="BY71">
        <v>0</v>
      </c>
      <c r="CA71">
        <v>0</v>
      </c>
      <c r="CB71" t="s">
        <v>216</v>
      </c>
      <c r="CC71" t="s">
        <v>216</v>
      </c>
      <c r="CD71" t="s">
        <v>277</v>
      </c>
      <c r="CE71">
        <v>2351.98</v>
      </c>
      <c r="CF71">
        <v>26632.9</v>
      </c>
      <c r="CG71">
        <v>56411.6</v>
      </c>
      <c r="CH71">
        <v>0</v>
      </c>
      <c r="CI71">
        <v>0</v>
      </c>
      <c r="CJ71">
        <v>14304.2</v>
      </c>
      <c r="CK71">
        <v>57976.9</v>
      </c>
      <c r="CL71">
        <v>47534</v>
      </c>
      <c r="CM71">
        <v>81817.899999999994</v>
      </c>
      <c r="CN71">
        <v>0</v>
      </c>
      <c r="CO71">
        <v>0</v>
      </c>
      <c r="CP71">
        <v>0</v>
      </c>
      <c r="CQ71">
        <v>-110495</v>
      </c>
      <c r="CR71">
        <v>351.44600000000003</v>
      </c>
      <c r="CS71">
        <v>129352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3.6154299999999999</v>
      </c>
      <c r="DU71">
        <v>42.287700000000001</v>
      </c>
      <c r="DV71">
        <v>69.98</v>
      </c>
      <c r="DW71">
        <v>0</v>
      </c>
      <c r="DX71">
        <v>0</v>
      </c>
      <c r="DY71">
        <v>17.448699999999999</v>
      </c>
      <c r="DZ71">
        <v>73.519099999999995</v>
      </c>
      <c r="EA71">
        <v>104.82899999999999</v>
      </c>
      <c r="EB71">
        <v>98.615200000000002</v>
      </c>
      <c r="EC71">
        <v>0</v>
      </c>
      <c r="ED71">
        <v>0</v>
      </c>
      <c r="EE71">
        <v>0</v>
      </c>
      <c r="EF71">
        <v>-100.25</v>
      </c>
      <c r="EG71">
        <v>-1.7723</v>
      </c>
      <c r="EH71">
        <v>203.44399999999999</v>
      </c>
      <c r="EI71">
        <v>203.44399999999999</v>
      </c>
      <c r="EJ71">
        <v>0</v>
      </c>
      <c r="EK71">
        <v>0</v>
      </c>
      <c r="EL71">
        <v>0</v>
      </c>
      <c r="EN71">
        <v>0</v>
      </c>
      <c r="EO71">
        <v>0</v>
      </c>
      <c r="EQ71">
        <v>0</v>
      </c>
      <c r="ER71">
        <v>0</v>
      </c>
      <c r="ES71">
        <v>12.1814</v>
      </c>
      <c r="ET71">
        <v>11.944000000000001</v>
      </c>
      <c r="EU71">
        <v>0</v>
      </c>
      <c r="EV71">
        <v>0</v>
      </c>
      <c r="EW71">
        <v>0</v>
      </c>
      <c r="EX71">
        <v>12.370100000000001</v>
      </c>
      <c r="EY71">
        <v>36.4955</v>
      </c>
      <c r="EZ71">
        <v>14.844099999999999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51.339599999999997</v>
      </c>
      <c r="FG71">
        <v>3.7468099999999998E-15</v>
      </c>
      <c r="FH71">
        <v>7.8131199999999996</v>
      </c>
      <c r="FI71">
        <v>11.32</v>
      </c>
      <c r="FJ71">
        <v>0</v>
      </c>
      <c r="FK71">
        <v>0</v>
      </c>
      <c r="FL71">
        <v>2.41831</v>
      </c>
      <c r="FM71">
        <v>12.419600000000001</v>
      </c>
      <c r="FN71">
        <v>31.540400000000002</v>
      </c>
      <c r="FO71">
        <v>14.844099999999999</v>
      </c>
      <c r="FP71">
        <v>0</v>
      </c>
      <c r="FQ71">
        <v>0</v>
      </c>
      <c r="FR71">
        <v>0</v>
      </c>
      <c r="FS71">
        <v>-2.1798700000000002</v>
      </c>
      <c r="FT71">
        <v>-0.25068400000000002</v>
      </c>
      <c r="FU71">
        <v>46.384500000000003</v>
      </c>
      <c r="FV71" t="s">
        <v>220</v>
      </c>
      <c r="FW71" t="s">
        <v>221</v>
      </c>
      <c r="FX71" t="s">
        <v>222</v>
      </c>
      <c r="FY71" t="s">
        <v>223</v>
      </c>
      <c r="FZ71" t="s">
        <v>224</v>
      </c>
      <c r="GA71" t="s">
        <v>225</v>
      </c>
      <c r="GB71" t="s">
        <v>226</v>
      </c>
      <c r="GC71" t="s">
        <v>227</v>
      </c>
      <c r="GF71">
        <v>0</v>
      </c>
      <c r="GG71">
        <v>3.5591499999999998</v>
      </c>
      <c r="GH71">
        <v>9.0238499999999995</v>
      </c>
      <c r="GI71">
        <v>0</v>
      </c>
      <c r="GJ71">
        <v>0</v>
      </c>
      <c r="GK71">
        <v>0</v>
      </c>
      <c r="GL71">
        <v>8.2684999999999995</v>
      </c>
      <c r="GM71">
        <v>20.85</v>
      </c>
      <c r="GN71">
        <v>10.3071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31.16</v>
      </c>
      <c r="GU71">
        <v>2.4137300000000002</v>
      </c>
      <c r="GV71">
        <v>0</v>
      </c>
      <c r="GW71">
        <v>0</v>
      </c>
      <c r="GX71">
        <v>0</v>
      </c>
      <c r="GY71">
        <v>0</v>
      </c>
      <c r="GZ71">
        <v>4.1970900000000002</v>
      </c>
      <c r="HA71">
        <v>0</v>
      </c>
      <c r="HB71">
        <v>6.61</v>
      </c>
      <c r="HC71">
        <v>0</v>
      </c>
      <c r="HD71">
        <v>0</v>
      </c>
      <c r="HE71">
        <v>0</v>
      </c>
      <c r="HF71">
        <v>0</v>
      </c>
      <c r="HG71">
        <v>6.61</v>
      </c>
      <c r="HH71">
        <v>0.67455600000000004</v>
      </c>
      <c r="HI71">
        <v>2.15957</v>
      </c>
      <c r="HJ71">
        <v>7.8110400000000002</v>
      </c>
      <c r="HK71">
        <v>0</v>
      </c>
      <c r="HL71">
        <v>0</v>
      </c>
      <c r="HM71">
        <v>2.0591400000000002</v>
      </c>
      <c r="HN71">
        <v>8.3756199999999996</v>
      </c>
      <c r="HO71">
        <v>14.78</v>
      </c>
      <c r="HP71">
        <v>10.3071</v>
      </c>
      <c r="HQ71">
        <v>0</v>
      </c>
      <c r="HR71">
        <v>0</v>
      </c>
      <c r="HS71">
        <v>0</v>
      </c>
      <c r="HT71">
        <v>-5.5965800000000003</v>
      </c>
      <c r="HU71">
        <v>-0.70268900000000001</v>
      </c>
      <c r="HV71">
        <v>25.09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1.7576700000000001</v>
      </c>
      <c r="IK71">
        <v>2.56785</v>
      </c>
      <c r="IL71">
        <v>6.5105899999999997</v>
      </c>
      <c r="IM71">
        <v>0</v>
      </c>
      <c r="IN71">
        <v>0</v>
      </c>
      <c r="IO71">
        <v>3.0563099999999999</v>
      </c>
      <c r="IP71">
        <v>5.96563</v>
      </c>
      <c r="IQ71">
        <v>19.8581</v>
      </c>
      <c r="IR71">
        <v>7.4364699999999999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27.294499999999999</v>
      </c>
      <c r="IY71">
        <v>0.486682</v>
      </c>
      <c r="IZ71">
        <v>1.5580700000000001</v>
      </c>
      <c r="JA71">
        <v>5.6355700000000004</v>
      </c>
      <c r="JB71">
        <v>0</v>
      </c>
      <c r="JC71">
        <v>0</v>
      </c>
      <c r="JD71">
        <v>1.4856499999999999</v>
      </c>
      <c r="JE71">
        <v>6.04291</v>
      </c>
      <c r="JF71">
        <v>10.664</v>
      </c>
      <c r="JG71">
        <v>7.4364699999999999</v>
      </c>
      <c r="JH71">
        <v>0</v>
      </c>
      <c r="JI71">
        <v>0</v>
      </c>
      <c r="JJ71">
        <v>0</v>
      </c>
      <c r="JK71">
        <v>-4.0378499999999997</v>
      </c>
      <c r="JL71">
        <v>-0.50698399999999999</v>
      </c>
      <c r="JM71">
        <v>18.1005</v>
      </c>
    </row>
    <row r="72" spans="1:273" x14ac:dyDescent="0.3">
      <c r="A72" s="14"/>
      <c r="B72" s="62">
        <v>44855.487118055556</v>
      </c>
      <c r="C72" t="s">
        <v>101</v>
      </c>
      <c r="D72" t="s">
        <v>101</v>
      </c>
      <c r="E72" t="s">
        <v>268</v>
      </c>
      <c r="F72">
        <v>22500</v>
      </c>
      <c r="G72">
        <v>22500</v>
      </c>
      <c r="H72" t="s">
        <v>214</v>
      </c>
      <c r="I72">
        <v>3.9583333333333331E-2</v>
      </c>
      <c r="J72" t="s">
        <v>215</v>
      </c>
      <c r="K72">
        <v>-93.12</v>
      </c>
      <c r="L72" t="s">
        <v>216</v>
      </c>
      <c r="M72" t="s">
        <v>216</v>
      </c>
      <c r="N72" t="s">
        <v>282</v>
      </c>
      <c r="O72">
        <v>9856.1</v>
      </c>
      <c r="P72">
        <v>78445.8</v>
      </c>
      <c r="Q72">
        <v>47956.9</v>
      </c>
      <c r="R72">
        <v>0</v>
      </c>
      <c r="S72">
        <v>0</v>
      </c>
      <c r="T72">
        <v>0</v>
      </c>
      <c r="U72">
        <v>56341.3</v>
      </c>
      <c r="V72">
        <v>192600</v>
      </c>
      <c r="W72">
        <v>81817.899999999994</v>
      </c>
      <c r="X72">
        <v>0</v>
      </c>
      <c r="Y72">
        <v>0</v>
      </c>
      <c r="Z72">
        <v>0</v>
      </c>
      <c r="AA72">
        <v>0</v>
      </c>
      <c r="AB72">
        <v>0</v>
      </c>
      <c r="AC72">
        <v>274418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663.22400000000005</v>
      </c>
      <c r="AJ72">
        <v>0</v>
      </c>
      <c r="AK72">
        <v>663.22400000000005</v>
      </c>
      <c r="AL72">
        <v>0</v>
      </c>
      <c r="AM72">
        <v>0</v>
      </c>
      <c r="AN72">
        <v>0</v>
      </c>
      <c r="AO72">
        <v>0</v>
      </c>
      <c r="AP72">
        <v>663.22400000000005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15.0458</v>
      </c>
      <c r="BE72">
        <v>120.773</v>
      </c>
      <c r="BF72">
        <v>58.836100000000002</v>
      </c>
      <c r="BG72">
        <v>0</v>
      </c>
      <c r="BH72">
        <v>0</v>
      </c>
      <c r="BI72">
        <v>7.5419700000000001</v>
      </c>
      <c r="BJ72">
        <v>71.1905</v>
      </c>
      <c r="BK72">
        <v>273.387</v>
      </c>
      <c r="BL72">
        <v>98.825599999999994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372.21300000000002</v>
      </c>
      <c r="BS72">
        <v>364.67099999999999</v>
      </c>
      <c r="BT72">
        <v>7.5419700000000001</v>
      </c>
      <c r="BU72">
        <v>0</v>
      </c>
      <c r="BV72">
        <v>0</v>
      </c>
      <c r="BX72">
        <v>0</v>
      </c>
      <c r="BY72">
        <v>0</v>
      </c>
      <c r="CA72">
        <v>0</v>
      </c>
      <c r="CB72" t="s">
        <v>216</v>
      </c>
      <c r="CC72" t="s">
        <v>216</v>
      </c>
      <c r="CD72" t="s">
        <v>280</v>
      </c>
      <c r="CE72">
        <v>1456.43</v>
      </c>
      <c r="CF72">
        <v>85873.600000000006</v>
      </c>
      <c r="CG72">
        <v>68047.8</v>
      </c>
      <c r="CH72">
        <v>0</v>
      </c>
      <c r="CI72">
        <v>0</v>
      </c>
      <c r="CJ72">
        <v>12345.8</v>
      </c>
      <c r="CK72">
        <v>58098.6</v>
      </c>
      <c r="CL72">
        <v>90553.600000000006</v>
      </c>
      <c r="CM72">
        <v>81817.899999999994</v>
      </c>
      <c r="CN72">
        <v>0</v>
      </c>
      <c r="CO72">
        <v>0</v>
      </c>
      <c r="CP72">
        <v>0</v>
      </c>
      <c r="CQ72">
        <v>-135686</v>
      </c>
      <c r="CR72">
        <v>417.17700000000002</v>
      </c>
      <c r="CS72">
        <v>172372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2.3323</v>
      </c>
      <c r="DU72">
        <v>131.98699999999999</v>
      </c>
      <c r="DV72">
        <v>85.970500000000001</v>
      </c>
      <c r="DW72">
        <v>0</v>
      </c>
      <c r="DX72">
        <v>0</v>
      </c>
      <c r="DY72">
        <v>15.065099999999999</v>
      </c>
      <c r="DZ72">
        <v>72.919200000000004</v>
      </c>
      <c r="EA72">
        <v>180.26</v>
      </c>
      <c r="EB72">
        <v>98.825599999999994</v>
      </c>
      <c r="EC72">
        <v>0</v>
      </c>
      <c r="ED72">
        <v>0</v>
      </c>
      <c r="EE72">
        <v>0</v>
      </c>
      <c r="EF72">
        <v>-125.93300000000001</v>
      </c>
      <c r="EG72">
        <v>-2.0799699999999999</v>
      </c>
      <c r="EH72">
        <v>279.08600000000001</v>
      </c>
      <c r="EI72">
        <v>279.08600000000001</v>
      </c>
      <c r="EJ72">
        <v>0</v>
      </c>
      <c r="EK72">
        <v>0</v>
      </c>
      <c r="EL72">
        <v>1.5</v>
      </c>
      <c r="EM72" t="s">
        <v>281</v>
      </c>
      <c r="EN72">
        <v>0</v>
      </c>
      <c r="EO72">
        <v>0</v>
      </c>
      <c r="EQ72">
        <v>0</v>
      </c>
      <c r="ER72">
        <v>0</v>
      </c>
      <c r="ES72">
        <v>26.926400000000001</v>
      </c>
      <c r="ET72">
        <v>8.8405000000000005</v>
      </c>
      <c r="EU72">
        <v>0</v>
      </c>
      <c r="EV72">
        <v>0</v>
      </c>
      <c r="EW72">
        <v>0</v>
      </c>
      <c r="EX72">
        <v>12.5151</v>
      </c>
      <c r="EY72">
        <v>48.281999999999996</v>
      </c>
      <c r="EZ72">
        <v>14.844099999999999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63.126100000000001</v>
      </c>
      <c r="FG72">
        <v>0</v>
      </c>
      <c r="FH72">
        <v>28.7087</v>
      </c>
      <c r="FI72">
        <v>12.5352</v>
      </c>
      <c r="FJ72">
        <v>0</v>
      </c>
      <c r="FK72">
        <v>0</v>
      </c>
      <c r="FL72">
        <v>1.92879</v>
      </c>
      <c r="FM72">
        <v>12.554500000000001</v>
      </c>
      <c r="FN72">
        <v>53.253500000000003</v>
      </c>
      <c r="FO72">
        <v>14.844099999999999</v>
      </c>
      <c r="FP72">
        <v>0</v>
      </c>
      <c r="FQ72">
        <v>0</v>
      </c>
      <c r="FR72">
        <v>0</v>
      </c>
      <c r="FS72">
        <v>-2.2433999999999998</v>
      </c>
      <c r="FT72">
        <v>-0.23033300000000001</v>
      </c>
      <c r="FU72">
        <v>68.0976</v>
      </c>
      <c r="FV72" t="s">
        <v>220</v>
      </c>
      <c r="FW72" t="s">
        <v>221</v>
      </c>
      <c r="FX72" t="s">
        <v>222</v>
      </c>
      <c r="FY72" t="s">
        <v>223</v>
      </c>
      <c r="FZ72" t="s">
        <v>224</v>
      </c>
      <c r="GA72" t="s">
        <v>225</v>
      </c>
      <c r="GB72" t="s">
        <v>226</v>
      </c>
      <c r="GC72" t="s">
        <v>227</v>
      </c>
      <c r="GF72">
        <v>2.8213599999999999</v>
      </c>
      <c r="GG72">
        <v>8.3517700000000001</v>
      </c>
      <c r="GH72">
        <v>6.6925299999999996</v>
      </c>
      <c r="GI72">
        <v>0</v>
      </c>
      <c r="GJ72">
        <v>0</v>
      </c>
      <c r="GK72">
        <v>0</v>
      </c>
      <c r="GL72">
        <v>8.2922700000000003</v>
      </c>
      <c r="GM72">
        <v>26.15</v>
      </c>
      <c r="GN72">
        <v>10.3071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36.46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3.7168999999999999</v>
      </c>
      <c r="HA72">
        <v>0</v>
      </c>
      <c r="HB72">
        <v>3.72</v>
      </c>
      <c r="HC72">
        <v>0</v>
      </c>
      <c r="HD72">
        <v>0</v>
      </c>
      <c r="HE72">
        <v>0</v>
      </c>
      <c r="HF72">
        <v>0</v>
      </c>
      <c r="HG72">
        <v>3.72</v>
      </c>
      <c r="HH72">
        <v>0.43950800000000001</v>
      </c>
      <c r="HI72">
        <v>9.2083600000000008</v>
      </c>
      <c r="HJ72">
        <v>9.3716299999999997</v>
      </c>
      <c r="HK72">
        <v>0</v>
      </c>
      <c r="HL72">
        <v>0</v>
      </c>
      <c r="HM72">
        <v>1.78203</v>
      </c>
      <c r="HN72">
        <v>8.4015900000000006</v>
      </c>
      <c r="HO72">
        <v>21.54</v>
      </c>
      <c r="HP72">
        <v>10.3071</v>
      </c>
      <c r="HQ72">
        <v>0</v>
      </c>
      <c r="HR72">
        <v>0</v>
      </c>
      <c r="HS72">
        <v>0</v>
      </c>
      <c r="HT72">
        <v>-6.9156399999999998</v>
      </c>
      <c r="HU72">
        <v>-0.73576699999999995</v>
      </c>
      <c r="HV72">
        <v>31.85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2.0355799999999999</v>
      </c>
      <c r="IK72">
        <v>6.02562</v>
      </c>
      <c r="IL72">
        <v>4.8285799999999997</v>
      </c>
      <c r="IM72">
        <v>0</v>
      </c>
      <c r="IN72">
        <v>0</v>
      </c>
      <c r="IO72">
        <v>2.7066400000000002</v>
      </c>
      <c r="IP72">
        <v>5.9827700000000004</v>
      </c>
      <c r="IQ72">
        <v>21.5792</v>
      </c>
      <c r="IR72">
        <v>7.4364699999999999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29.015699999999999</v>
      </c>
      <c r="IY72">
        <v>0.31709799999999999</v>
      </c>
      <c r="IZ72">
        <v>6.6436299999999999</v>
      </c>
      <c r="JA72">
        <v>6.76152</v>
      </c>
      <c r="JB72">
        <v>0</v>
      </c>
      <c r="JC72">
        <v>0</v>
      </c>
      <c r="JD72">
        <v>1.28572</v>
      </c>
      <c r="JE72">
        <v>6.0616500000000002</v>
      </c>
      <c r="JF72">
        <v>15.549200000000001</v>
      </c>
      <c r="JG72">
        <v>7.4364699999999999</v>
      </c>
      <c r="JH72">
        <v>0</v>
      </c>
      <c r="JI72">
        <v>0</v>
      </c>
      <c r="JJ72">
        <v>0</v>
      </c>
      <c r="JK72">
        <v>-4.9895500000000004</v>
      </c>
      <c r="JL72">
        <v>-0.53083999999999998</v>
      </c>
      <c r="JM72">
        <v>22.985700000000001</v>
      </c>
    </row>
    <row r="73" spans="1:273" x14ac:dyDescent="0.3">
      <c r="A73" s="14"/>
      <c r="B73" s="62">
        <v>44855.48778935185</v>
      </c>
      <c r="C73" t="s">
        <v>105</v>
      </c>
      <c r="D73" t="s">
        <v>105</v>
      </c>
      <c r="E73" t="s">
        <v>213</v>
      </c>
      <c r="F73">
        <v>22500</v>
      </c>
      <c r="G73">
        <v>22500</v>
      </c>
      <c r="H73" t="s">
        <v>214</v>
      </c>
      <c r="I73">
        <v>3.4722222222222224E-2</v>
      </c>
      <c r="J73" t="s">
        <v>215</v>
      </c>
      <c r="K73">
        <v>-80.03</v>
      </c>
      <c r="L73" t="s">
        <v>216</v>
      </c>
      <c r="M73" t="s">
        <v>216</v>
      </c>
      <c r="N73" t="s">
        <v>278</v>
      </c>
      <c r="O73">
        <v>17366.8</v>
      </c>
      <c r="P73">
        <v>18857.900000000001</v>
      </c>
      <c r="Q73">
        <v>36924.5</v>
      </c>
      <c r="R73">
        <v>0</v>
      </c>
      <c r="S73">
        <v>0</v>
      </c>
      <c r="T73">
        <v>0</v>
      </c>
      <c r="U73">
        <v>56255.1</v>
      </c>
      <c r="V73">
        <v>129404</v>
      </c>
      <c r="W73">
        <v>81817.899999999994</v>
      </c>
      <c r="X73">
        <v>0</v>
      </c>
      <c r="Y73">
        <v>0</v>
      </c>
      <c r="Z73">
        <v>0</v>
      </c>
      <c r="AA73">
        <v>0</v>
      </c>
      <c r="AB73">
        <v>0</v>
      </c>
      <c r="AC73">
        <v>211222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748.90899999999999</v>
      </c>
      <c r="AJ73">
        <v>0</v>
      </c>
      <c r="AK73">
        <v>748.90899999999999</v>
      </c>
      <c r="AL73">
        <v>0</v>
      </c>
      <c r="AM73">
        <v>0</v>
      </c>
      <c r="AN73">
        <v>0</v>
      </c>
      <c r="AO73">
        <v>0</v>
      </c>
      <c r="AP73">
        <v>748.90899999999999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24.178899999999999</v>
      </c>
      <c r="BE73">
        <v>35.102699999999999</v>
      </c>
      <c r="BF73">
        <v>45.219900000000003</v>
      </c>
      <c r="BG73">
        <v>0</v>
      </c>
      <c r="BH73">
        <v>0</v>
      </c>
      <c r="BI73">
        <v>8.4829500000000007</v>
      </c>
      <c r="BJ73">
        <v>71.889600000000002</v>
      </c>
      <c r="BK73">
        <v>184.874</v>
      </c>
      <c r="BL73">
        <v>98.615200000000002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283.48899999999998</v>
      </c>
      <c r="BS73">
        <v>275.00599999999997</v>
      </c>
      <c r="BT73">
        <v>8.4829500000000007</v>
      </c>
      <c r="BU73">
        <v>0</v>
      </c>
      <c r="BV73">
        <v>0</v>
      </c>
      <c r="BX73">
        <v>0</v>
      </c>
      <c r="BY73">
        <v>0</v>
      </c>
      <c r="CA73">
        <v>0</v>
      </c>
      <c r="CB73" t="s">
        <v>216</v>
      </c>
      <c r="CC73" t="s">
        <v>216</v>
      </c>
      <c r="CD73" t="s">
        <v>277</v>
      </c>
      <c r="CE73">
        <v>2351.98</v>
      </c>
      <c r="CF73">
        <v>26632.9</v>
      </c>
      <c r="CG73">
        <v>56411.6</v>
      </c>
      <c r="CH73">
        <v>0</v>
      </c>
      <c r="CI73">
        <v>0</v>
      </c>
      <c r="CJ73">
        <v>14304.2</v>
      </c>
      <c r="CK73">
        <v>57976.9</v>
      </c>
      <c r="CL73">
        <v>47534</v>
      </c>
      <c r="CM73">
        <v>81817.899999999994</v>
      </c>
      <c r="CN73">
        <v>0</v>
      </c>
      <c r="CO73">
        <v>0</v>
      </c>
      <c r="CP73">
        <v>0</v>
      </c>
      <c r="CQ73">
        <v>-110495</v>
      </c>
      <c r="CR73">
        <v>351.44600000000003</v>
      </c>
      <c r="CS73">
        <v>129352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3.6154299999999999</v>
      </c>
      <c r="DU73">
        <v>42.287700000000001</v>
      </c>
      <c r="DV73">
        <v>69.98</v>
      </c>
      <c r="DW73">
        <v>0</v>
      </c>
      <c r="DX73">
        <v>0</v>
      </c>
      <c r="DY73">
        <v>17.448699999999999</v>
      </c>
      <c r="DZ73">
        <v>73.519099999999995</v>
      </c>
      <c r="EA73">
        <v>104.82899999999999</v>
      </c>
      <c r="EB73">
        <v>98.615200000000002</v>
      </c>
      <c r="EC73">
        <v>0</v>
      </c>
      <c r="ED73">
        <v>0</v>
      </c>
      <c r="EE73">
        <v>0</v>
      </c>
      <c r="EF73">
        <v>-100.25</v>
      </c>
      <c r="EG73">
        <v>-1.7723</v>
      </c>
      <c r="EH73">
        <v>203.44399999999999</v>
      </c>
      <c r="EI73">
        <v>203.44399999999999</v>
      </c>
      <c r="EJ73">
        <v>0</v>
      </c>
      <c r="EK73">
        <v>0</v>
      </c>
      <c r="EL73">
        <v>0</v>
      </c>
      <c r="EN73">
        <v>0</v>
      </c>
      <c r="EO73">
        <v>0</v>
      </c>
      <c r="EQ73">
        <v>0</v>
      </c>
      <c r="ER73">
        <v>6.4709299999999995E-4</v>
      </c>
      <c r="ES73">
        <v>5.2772899999999998</v>
      </c>
      <c r="ET73">
        <v>6.7975300000000001</v>
      </c>
      <c r="EU73">
        <v>0</v>
      </c>
      <c r="EV73">
        <v>0</v>
      </c>
      <c r="EW73">
        <v>0</v>
      </c>
      <c r="EX73">
        <v>12.370100000000001</v>
      </c>
      <c r="EY73">
        <v>24.445499999999999</v>
      </c>
      <c r="EZ73">
        <v>14.844099999999999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39.2896</v>
      </c>
      <c r="FG73">
        <v>3.7468099999999998E-15</v>
      </c>
      <c r="FH73">
        <v>7.8131199999999996</v>
      </c>
      <c r="FI73">
        <v>11.32</v>
      </c>
      <c r="FJ73">
        <v>0</v>
      </c>
      <c r="FK73">
        <v>0</v>
      </c>
      <c r="FL73">
        <v>2.41831</v>
      </c>
      <c r="FM73">
        <v>12.419600000000001</v>
      </c>
      <c r="FN73">
        <v>31.540400000000002</v>
      </c>
      <c r="FO73">
        <v>14.844099999999999</v>
      </c>
      <c r="FP73">
        <v>0</v>
      </c>
      <c r="FQ73">
        <v>0</v>
      </c>
      <c r="FR73">
        <v>0</v>
      </c>
      <c r="FS73">
        <v>-2.1798700000000002</v>
      </c>
      <c r="FT73">
        <v>-0.25068400000000002</v>
      </c>
      <c r="FU73">
        <v>46.384500000000003</v>
      </c>
      <c r="FV73" t="s">
        <v>220</v>
      </c>
      <c r="FW73" t="s">
        <v>221</v>
      </c>
      <c r="FX73" t="s">
        <v>222</v>
      </c>
      <c r="FY73" t="s">
        <v>223</v>
      </c>
      <c r="FZ73" t="s">
        <v>224</v>
      </c>
      <c r="GA73" t="s">
        <v>225</v>
      </c>
      <c r="GB73" t="s">
        <v>226</v>
      </c>
      <c r="GC73" t="s">
        <v>227</v>
      </c>
      <c r="GF73">
        <v>4.5465299999999997</v>
      </c>
      <c r="GG73">
        <v>1.43835</v>
      </c>
      <c r="GH73">
        <v>5.14818</v>
      </c>
      <c r="GI73">
        <v>0</v>
      </c>
      <c r="GJ73">
        <v>0</v>
      </c>
      <c r="GK73">
        <v>0</v>
      </c>
      <c r="GL73">
        <v>8.2684999999999995</v>
      </c>
      <c r="GM73">
        <v>19.41</v>
      </c>
      <c r="GN73">
        <v>10.3071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29.72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4.1970999999999998</v>
      </c>
      <c r="HA73">
        <v>0</v>
      </c>
      <c r="HB73">
        <v>4.2</v>
      </c>
      <c r="HC73">
        <v>0</v>
      </c>
      <c r="HD73">
        <v>0</v>
      </c>
      <c r="HE73">
        <v>0</v>
      </c>
      <c r="HF73">
        <v>0</v>
      </c>
      <c r="HG73">
        <v>4.2</v>
      </c>
      <c r="HH73">
        <v>0.67455600000000004</v>
      </c>
      <c r="HI73">
        <v>2.15957</v>
      </c>
      <c r="HJ73">
        <v>7.8110400000000002</v>
      </c>
      <c r="HK73">
        <v>0</v>
      </c>
      <c r="HL73">
        <v>0</v>
      </c>
      <c r="HM73">
        <v>2.0591400000000002</v>
      </c>
      <c r="HN73">
        <v>8.3756199999999996</v>
      </c>
      <c r="HO73">
        <v>14.78</v>
      </c>
      <c r="HP73">
        <v>10.3071</v>
      </c>
      <c r="HQ73">
        <v>0</v>
      </c>
      <c r="HR73">
        <v>0</v>
      </c>
      <c r="HS73">
        <v>0</v>
      </c>
      <c r="HT73">
        <v>-5.5965800000000003</v>
      </c>
      <c r="HU73">
        <v>-0.70268900000000001</v>
      </c>
      <c r="HV73">
        <v>25.09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3.2802600000000002</v>
      </c>
      <c r="IK73">
        <v>1.03773</v>
      </c>
      <c r="IL73">
        <v>3.71435</v>
      </c>
      <c r="IM73">
        <v>0</v>
      </c>
      <c r="IN73">
        <v>0</v>
      </c>
      <c r="IO73">
        <v>3.0563199999999999</v>
      </c>
      <c r="IP73">
        <v>5.96563</v>
      </c>
      <c r="IQ73">
        <v>17.054300000000001</v>
      </c>
      <c r="IR73">
        <v>7.4364699999999999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24.4907</v>
      </c>
      <c r="IY73">
        <v>0.486682</v>
      </c>
      <c r="IZ73">
        <v>1.5580700000000001</v>
      </c>
      <c r="JA73">
        <v>5.6355700000000004</v>
      </c>
      <c r="JB73">
        <v>0</v>
      </c>
      <c r="JC73">
        <v>0</v>
      </c>
      <c r="JD73">
        <v>1.4856499999999999</v>
      </c>
      <c r="JE73">
        <v>6.04291</v>
      </c>
      <c r="JF73">
        <v>10.664</v>
      </c>
      <c r="JG73">
        <v>7.4364699999999999</v>
      </c>
      <c r="JH73">
        <v>0</v>
      </c>
      <c r="JI73">
        <v>0</v>
      </c>
      <c r="JJ73">
        <v>0</v>
      </c>
      <c r="JK73">
        <v>-4.0378499999999997</v>
      </c>
      <c r="JL73">
        <v>-0.50698399999999999</v>
      </c>
      <c r="JM73">
        <v>18.1005</v>
      </c>
    </row>
    <row r="74" spans="1:273" x14ac:dyDescent="0.3">
      <c r="A74" s="14"/>
      <c r="B74" s="62">
        <v>44855.488749999997</v>
      </c>
      <c r="C74" t="s">
        <v>102</v>
      </c>
      <c r="D74" t="s">
        <v>102</v>
      </c>
      <c r="E74" t="s">
        <v>268</v>
      </c>
      <c r="F74">
        <v>22500</v>
      </c>
      <c r="G74">
        <v>22500</v>
      </c>
      <c r="H74" t="s">
        <v>214</v>
      </c>
      <c r="I74">
        <v>5.1388888888888894E-2</v>
      </c>
      <c r="J74" t="s">
        <v>215</v>
      </c>
      <c r="K74">
        <v>-94.14</v>
      </c>
      <c r="L74" t="s">
        <v>216</v>
      </c>
      <c r="M74" t="s">
        <v>216</v>
      </c>
      <c r="N74" t="s">
        <v>283</v>
      </c>
      <c r="O74">
        <v>2.5181200000000001</v>
      </c>
      <c r="P74">
        <v>67955.7</v>
      </c>
      <c r="Q74">
        <v>59703.4</v>
      </c>
      <c r="R74">
        <v>563.49099999999999</v>
      </c>
      <c r="S74">
        <v>20774.900000000001</v>
      </c>
      <c r="T74">
        <v>0</v>
      </c>
      <c r="U74">
        <v>56341.3</v>
      </c>
      <c r="V74">
        <v>205341</v>
      </c>
      <c r="W74">
        <v>81817.899999999994</v>
      </c>
      <c r="X74">
        <v>0</v>
      </c>
      <c r="Y74">
        <v>0</v>
      </c>
      <c r="Z74">
        <v>0</v>
      </c>
      <c r="AA74">
        <v>0</v>
      </c>
      <c r="AB74">
        <v>0</v>
      </c>
      <c r="AC74">
        <v>287159</v>
      </c>
      <c r="AD74">
        <v>451.07900000000001</v>
      </c>
      <c r="AE74">
        <v>0</v>
      </c>
      <c r="AF74">
        <v>0</v>
      </c>
      <c r="AG74">
        <v>0</v>
      </c>
      <c r="AH74">
        <v>0</v>
      </c>
      <c r="AI74">
        <v>663.22400000000005</v>
      </c>
      <c r="AJ74">
        <v>0</v>
      </c>
      <c r="AK74">
        <v>1114.3</v>
      </c>
      <c r="AL74">
        <v>0</v>
      </c>
      <c r="AM74">
        <v>0</v>
      </c>
      <c r="AN74">
        <v>0</v>
      </c>
      <c r="AO74">
        <v>0</v>
      </c>
      <c r="AP74">
        <v>1114.3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5.7621399999999996</v>
      </c>
      <c r="BE74">
        <v>89.7029</v>
      </c>
      <c r="BF74">
        <v>73.078199999999995</v>
      </c>
      <c r="BG74">
        <v>0.99708200000000002</v>
      </c>
      <c r="BH74">
        <v>26.140899999999998</v>
      </c>
      <c r="BI74">
        <v>7.5419700000000001</v>
      </c>
      <c r="BJ74">
        <v>71.1905</v>
      </c>
      <c r="BK74">
        <v>274.41399999999999</v>
      </c>
      <c r="BL74">
        <v>98.825599999999994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373.23899999999998</v>
      </c>
      <c r="BS74">
        <v>359.93900000000002</v>
      </c>
      <c r="BT74">
        <v>13.3002</v>
      </c>
      <c r="BU74">
        <v>0</v>
      </c>
      <c r="BV74">
        <v>0</v>
      </c>
      <c r="BX74">
        <v>0</v>
      </c>
      <c r="BY74">
        <v>0</v>
      </c>
      <c r="CA74">
        <v>0</v>
      </c>
      <c r="CB74" t="s">
        <v>216</v>
      </c>
      <c r="CC74" t="s">
        <v>216</v>
      </c>
      <c r="CD74" t="s">
        <v>280</v>
      </c>
      <c r="CE74">
        <v>1456.43</v>
      </c>
      <c r="CF74">
        <v>85873.600000000006</v>
      </c>
      <c r="CG74">
        <v>68047.8</v>
      </c>
      <c r="CH74">
        <v>0</v>
      </c>
      <c r="CI74">
        <v>0</v>
      </c>
      <c r="CJ74">
        <v>12345.8</v>
      </c>
      <c r="CK74">
        <v>58098.6</v>
      </c>
      <c r="CL74">
        <v>90553.600000000006</v>
      </c>
      <c r="CM74">
        <v>81817.899999999994</v>
      </c>
      <c r="CN74">
        <v>0</v>
      </c>
      <c r="CO74">
        <v>0</v>
      </c>
      <c r="CP74">
        <v>0</v>
      </c>
      <c r="CQ74">
        <v>-135686</v>
      </c>
      <c r="CR74">
        <v>417.17700000000002</v>
      </c>
      <c r="CS74">
        <v>172372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2.3323</v>
      </c>
      <c r="DU74">
        <v>131.98699999999999</v>
      </c>
      <c r="DV74">
        <v>85.970500000000001</v>
      </c>
      <c r="DW74">
        <v>0</v>
      </c>
      <c r="DX74">
        <v>0</v>
      </c>
      <c r="DY74">
        <v>15.065099999999999</v>
      </c>
      <c r="DZ74">
        <v>72.919200000000004</v>
      </c>
      <c r="EA74">
        <v>180.26</v>
      </c>
      <c r="EB74">
        <v>98.825599999999994</v>
      </c>
      <c r="EC74">
        <v>0</v>
      </c>
      <c r="ED74">
        <v>0</v>
      </c>
      <c r="EE74">
        <v>0</v>
      </c>
      <c r="EF74">
        <v>-125.93300000000001</v>
      </c>
      <c r="EG74">
        <v>-2.0799699999999999</v>
      </c>
      <c r="EH74">
        <v>279.08600000000001</v>
      </c>
      <c r="EI74">
        <v>279.08600000000001</v>
      </c>
      <c r="EJ74">
        <v>0</v>
      </c>
      <c r="EK74">
        <v>0</v>
      </c>
      <c r="EL74">
        <v>1.5</v>
      </c>
      <c r="EM74" t="s">
        <v>281</v>
      </c>
      <c r="EN74">
        <v>0</v>
      </c>
      <c r="EO74">
        <v>0</v>
      </c>
      <c r="EQ74">
        <v>0</v>
      </c>
      <c r="ER74">
        <v>0</v>
      </c>
      <c r="ES74">
        <v>19.642900000000001</v>
      </c>
      <c r="ET74">
        <v>10.9269</v>
      </c>
      <c r="EU74">
        <v>0.25971100000000003</v>
      </c>
      <c r="EV74">
        <v>5.2488999999999999</v>
      </c>
      <c r="EW74">
        <v>0</v>
      </c>
      <c r="EX74">
        <v>12.5151</v>
      </c>
      <c r="EY74">
        <v>48.593499999999999</v>
      </c>
      <c r="EZ74">
        <v>14.844099999999999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63.437600000000003</v>
      </c>
      <c r="FG74">
        <v>0</v>
      </c>
      <c r="FH74">
        <v>28.7087</v>
      </c>
      <c r="FI74">
        <v>12.5352</v>
      </c>
      <c r="FJ74">
        <v>0</v>
      </c>
      <c r="FK74">
        <v>0</v>
      </c>
      <c r="FL74">
        <v>1.92879</v>
      </c>
      <c r="FM74">
        <v>12.554500000000001</v>
      </c>
      <c r="FN74">
        <v>53.253500000000003</v>
      </c>
      <c r="FO74">
        <v>14.844099999999999</v>
      </c>
      <c r="FP74">
        <v>0</v>
      </c>
      <c r="FQ74">
        <v>0</v>
      </c>
      <c r="FR74">
        <v>0</v>
      </c>
      <c r="FS74">
        <v>-2.2433999999999998</v>
      </c>
      <c r="FT74">
        <v>-0.23033300000000001</v>
      </c>
      <c r="FU74">
        <v>68.0976</v>
      </c>
      <c r="FV74" t="s">
        <v>220</v>
      </c>
      <c r="FW74" t="s">
        <v>221</v>
      </c>
      <c r="FX74" t="s">
        <v>222</v>
      </c>
      <c r="FY74" t="s">
        <v>223</v>
      </c>
      <c r="FZ74" t="s">
        <v>224</v>
      </c>
      <c r="GA74" t="s">
        <v>225</v>
      </c>
      <c r="GB74" t="s">
        <v>226</v>
      </c>
      <c r="GC74" t="s">
        <v>227</v>
      </c>
      <c r="GF74">
        <v>7.2271E-4</v>
      </c>
      <c r="GG74">
        <v>7.3611300000000002</v>
      </c>
      <c r="GH74">
        <v>8.2831299999999999</v>
      </c>
      <c r="GI74">
        <v>7.1396100000000004E-2</v>
      </c>
      <c r="GJ74">
        <v>2.40143</v>
      </c>
      <c r="GK74">
        <v>0</v>
      </c>
      <c r="GL74">
        <v>8.2922700000000003</v>
      </c>
      <c r="GM74">
        <v>26.4</v>
      </c>
      <c r="GN74">
        <v>10.3071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36.71</v>
      </c>
      <c r="GU74">
        <v>2.5279699999999998</v>
      </c>
      <c r="GV74">
        <v>0</v>
      </c>
      <c r="GW74">
        <v>0</v>
      </c>
      <c r="GX74">
        <v>0</v>
      </c>
      <c r="GY74">
        <v>0</v>
      </c>
      <c r="GZ74">
        <v>3.7168999999999999</v>
      </c>
      <c r="HA74">
        <v>0</v>
      </c>
      <c r="HB74">
        <v>6.25</v>
      </c>
      <c r="HC74">
        <v>0</v>
      </c>
      <c r="HD74">
        <v>0</v>
      </c>
      <c r="HE74">
        <v>0</v>
      </c>
      <c r="HF74">
        <v>0</v>
      </c>
      <c r="HG74">
        <v>6.25</v>
      </c>
      <c r="HH74">
        <v>0.43950800000000001</v>
      </c>
      <c r="HI74">
        <v>9.2083600000000008</v>
      </c>
      <c r="HJ74">
        <v>9.3716299999999997</v>
      </c>
      <c r="HK74">
        <v>0</v>
      </c>
      <c r="HL74">
        <v>0</v>
      </c>
      <c r="HM74">
        <v>1.78203</v>
      </c>
      <c r="HN74">
        <v>8.4015900000000006</v>
      </c>
      <c r="HO74">
        <v>21.54</v>
      </c>
      <c r="HP74">
        <v>10.3071</v>
      </c>
      <c r="HQ74">
        <v>0</v>
      </c>
      <c r="HR74">
        <v>0</v>
      </c>
      <c r="HS74">
        <v>0</v>
      </c>
      <c r="HT74">
        <v>-6.9156399999999998</v>
      </c>
      <c r="HU74">
        <v>-0.73576699999999995</v>
      </c>
      <c r="HV74">
        <v>31.85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1.8413900000000001</v>
      </c>
      <c r="IK74">
        <v>5.3109299999999999</v>
      </c>
      <c r="IL74">
        <v>5.9761699999999998</v>
      </c>
      <c r="IM74">
        <v>5.1510300000000002E-2</v>
      </c>
      <c r="IN74">
        <v>1.7325999999999999</v>
      </c>
      <c r="IO74">
        <v>2.7066400000000002</v>
      </c>
      <c r="IP74">
        <v>5.9827700000000004</v>
      </c>
      <c r="IQ74">
        <v>23.602</v>
      </c>
      <c r="IR74">
        <v>7.4364699999999999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31.038499999999999</v>
      </c>
      <c r="IY74">
        <v>0.31709799999999999</v>
      </c>
      <c r="IZ74">
        <v>6.6436299999999999</v>
      </c>
      <c r="JA74">
        <v>6.76152</v>
      </c>
      <c r="JB74">
        <v>0</v>
      </c>
      <c r="JC74">
        <v>0</v>
      </c>
      <c r="JD74">
        <v>1.28572</v>
      </c>
      <c r="JE74">
        <v>6.0616500000000002</v>
      </c>
      <c r="JF74">
        <v>15.549200000000001</v>
      </c>
      <c r="JG74">
        <v>7.4364699999999999</v>
      </c>
      <c r="JH74">
        <v>0</v>
      </c>
      <c r="JI74">
        <v>0</v>
      </c>
      <c r="JJ74">
        <v>0</v>
      </c>
      <c r="JK74">
        <v>-4.9895500000000004</v>
      </c>
      <c r="JL74">
        <v>-0.53083999999999998</v>
      </c>
      <c r="JM74">
        <v>22.985700000000001</v>
      </c>
    </row>
    <row r="75" spans="1:273" x14ac:dyDescent="0.3">
      <c r="A75" s="14"/>
      <c r="B75" s="62">
        <v>44855.489594907405</v>
      </c>
      <c r="C75" t="s">
        <v>106</v>
      </c>
      <c r="D75" t="s">
        <v>106</v>
      </c>
      <c r="E75" t="s">
        <v>213</v>
      </c>
      <c r="F75">
        <v>22500</v>
      </c>
      <c r="G75">
        <v>22500</v>
      </c>
      <c r="H75" t="s">
        <v>214</v>
      </c>
      <c r="I75">
        <v>4.4444444444444446E-2</v>
      </c>
      <c r="J75" t="s">
        <v>215</v>
      </c>
      <c r="K75">
        <v>-76.040000000000006</v>
      </c>
      <c r="L75" t="s">
        <v>216</v>
      </c>
      <c r="M75" t="s">
        <v>216</v>
      </c>
      <c r="N75" t="s">
        <v>284</v>
      </c>
      <c r="O75">
        <v>4.8796999999999997</v>
      </c>
      <c r="P75">
        <v>18833.599999999999</v>
      </c>
      <c r="Q75">
        <v>37394.1</v>
      </c>
      <c r="R75">
        <v>227.399</v>
      </c>
      <c r="S75">
        <v>7852.21</v>
      </c>
      <c r="T75" s="26">
        <v>0</v>
      </c>
      <c r="U75">
        <v>56255.1</v>
      </c>
      <c r="V75">
        <v>120567</v>
      </c>
      <c r="W75">
        <v>81817.899999999994</v>
      </c>
      <c r="X75" s="26">
        <v>0</v>
      </c>
      <c r="Y75">
        <v>0</v>
      </c>
      <c r="Z75">
        <v>0</v>
      </c>
      <c r="AA75">
        <v>0</v>
      </c>
      <c r="AB75">
        <v>0</v>
      </c>
      <c r="AC75">
        <v>202385</v>
      </c>
      <c r="AD75">
        <v>871.47299999999996</v>
      </c>
      <c r="AE75">
        <v>0</v>
      </c>
      <c r="AF75">
        <v>0</v>
      </c>
      <c r="AG75">
        <v>0</v>
      </c>
      <c r="AH75">
        <v>0</v>
      </c>
      <c r="AI75">
        <v>748.90899999999999</v>
      </c>
      <c r="AJ75">
        <v>0</v>
      </c>
      <c r="AK75">
        <v>1620.38</v>
      </c>
      <c r="AL75">
        <v>0</v>
      </c>
      <c r="AM75">
        <v>0</v>
      </c>
      <c r="AN75">
        <v>0</v>
      </c>
      <c r="AO75">
        <v>0</v>
      </c>
      <c r="AP75">
        <v>1620.38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10.9031</v>
      </c>
      <c r="BE75">
        <v>31.927800000000001</v>
      </c>
      <c r="BF75">
        <v>45.694400000000002</v>
      </c>
      <c r="BG75">
        <v>0.57320899999999997</v>
      </c>
      <c r="BH75">
        <v>11.4153</v>
      </c>
      <c r="BI75">
        <v>8.4829500000000007</v>
      </c>
      <c r="BJ75">
        <v>71.889600000000002</v>
      </c>
      <c r="BK75">
        <v>180.886</v>
      </c>
      <c r="BL75">
        <v>98.615200000000002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279.50200000000001</v>
      </c>
      <c r="BS75">
        <v>260.12200000000001</v>
      </c>
      <c r="BT75">
        <v>19.379300000000001</v>
      </c>
      <c r="BU75" s="26">
        <v>0</v>
      </c>
      <c r="BV75" s="26">
        <v>0</v>
      </c>
      <c r="BX75">
        <v>0</v>
      </c>
      <c r="BY75" s="26">
        <v>0</v>
      </c>
      <c r="CA75">
        <v>0</v>
      </c>
      <c r="CB75" t="s">
        <v>216</v>
      </c>
      <c r="CC75" t="s">
        <v>216</v>
      </c>
      <c r="CD75" t="s">
        <v>277</v>
      </c>
      <c r="CE75">
        <v>2351.98</v>
      </c>
      <c r="CF75">
        <v>26632.9</v>
      </c>
      <c r="CG75">
        <v>56411.6</v>
      </c>
      <c r="CH75">
        <v>0</v>
      </c>
      <c r="CI75">
        <v>0</v>
      </c>
      <c r="CJ75">
        <v>14304.2</v>
      </c>
      <c r="CK75">
        <v>57976.9</v>
      </c>
      <c r="CL75">
        <v>47534</v>
      </c>
      <c r="CM75">
        <v>81817.899999999994</v>
      </c>
      <c r="CN75">
        <v>0</v>
      </c>
      <c r="CO75">
        <v>0</v>
      </c>
      <c r="CP75">
        <v>0</v>
      </c>
      <c r="CQ75">
        <v>-110495</v>
      </c>
      <c r="CR75">
        <v>351.44600000000003</v>
      </c>
      <c r="CS75">
        <v>129352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3.6154299999999999</v>
      </c>
      <c r="DU75">
        <v>42.287700000000001</v>
      </c>
      <c r="DV75">
        <v>69.98</v>
      </c>
      <c r="DW75">
        <v>0</v>
      </c>
      <c r="DX75">
        <v>0</v>
      </c>
      <c r="DY75">
        <v>17.448699999999999</v>
      </c>
      <c r="DZ75">
        <v>73.519099999999995</v>
      </c>
      <c r="EA75">
        <v>104.82899999999999</v>
      </c>
      <c r="EB75">
        <v>98.615200000000002</v>
      </c>
      <c r="EC75">
        <v>0</v>
      </c>
      <c r="ED75">
        <v>0</v>
      </c>
      <c r="EE75">
        <v>0</v>
      </c>
      <c r="EF75">
        <v>-100.25</v>
      </c>
      <c r="EG75">
        <v>-1.7723</v>
      </c>
      <c r="EH75">
        <v>203.44399999999999</v>
      </c>
      <c r="EI75">
        <v>203.44399999999999</v>
      </c>
      <c r="EJ75">
        <v>0</v>
      </c>
      <c r="EK75">
        <v>0</v>
      </c>
      <c r="EL75">
        <v>0</v>
      </c>
      <c r="EN75">
        <v>0</v>
      </c>
      <c r="EO75">
        <v>0</v>
      </c>
      <c r="EQ75">
        <v>0</v>
      </c>
      <c r="ER75">
        <v>5.1094100000000001E-12</v>
      </c>
      <c r="ES75">
        <v>5.1733200000000004</v>
      </c>
      <c r="ET75">
        <v>6.8286800000000003</v>
      </c>
      <c r="EU75">
        <v>5.8912100000000002E-2</v>
      </c>
      <c r="EV75">
        <v>1.9515199999999999</v>
      </c>
      <c r="EW75">
        <v>0</v>
      </c>
      <c r="EX75">
        <v>12.370100000000001</v>
      </c>
      <c r="EY75">
        <v>26.3825</v>
      </c>
      <c r="EZ75">
        <v>14.844099999999999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41.226599999999998</v>
      </c>
      <c r="FG75">
        <v>3.7468099999999998E-15</v>
      </c>
      <c r="FH75">
        <v>7.8131199999999996</v>
      </c>
      <c r="FI75">
        <v>11.32</v>
      </c>
      <c r="FJ75">
        <v>0</v>
      </c>
      <c r="FK75">
        <v>0</v>
      </c>
      <c r="FL75">
        <v>2.41831</v>
      </c>
      <c r="FM75">
        <v>12.419600000000001</v>
      </c>
      <c r="FN75">
        <v>31.540400000000002</v>
      </c>
      <c r="FO75">
        <v>14.844099999999999</v>
      </c>
      <c r="FP75">
        <v>0</v>
      </c>
      <c r="FQ75">
        <v>0</v>
      </c>
      <c r="FR75">
        <v>0</v>
      </c>
      <c r="FS75">
        <v>-2.1798700000000002</v>
      </c>
      <c r="FT75">
        <v>-0.25068400000000002</v>
      </c>
      <c r="FU75">
        <v>46.384500000000003</v>
      </c>
      <c r="FV75" t="s">
        <v>220</v>
      </c>
      <c r="FW75" t="s">
        <v>221</v>
      </c>
      <c r="FX75" t="s">
        <v>222</v>
      </c>
      <c r="FY75" t="s">
        <v>223</v>
      </c>
      <c r="FZ75" t="s">
        <v>224</v>
      </c>
      <c r="GA75" t="s">
        <v>225</v>
      </c>
      <c r="GB75" t="s">
        <v>226</v>
      </c>
      <c r="GC75" t="s">
        <v>227</v>
      </c>
      <c r="GF75">
        <v>1.27322E-3</v>
      </c>
      <c r="GG75">
        <v>1.4630399999999999</v>
      </c>
      <c r="GH75">
        <v>5.1808800000000002</v>
      </c>
      <c r="GI75">
        <v>1.8761699999999999E-2</v>
      </c>
      <c r="GJ75">
        <v>0.72856100000000001</v>
      </c>
      <c r="GK75">
        <v>0</v>
      </c>
      <c r="GL75">
        <v>8.2684999999999995</v>
      </c>
      <c r="GM75">
        <v>15.66</v>
      </c>
      <c r="GN75">
        <v>10.3071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25.97</v>
      </c>
      <c r="GU75">
        <v>4.8839800000000002</v>
      </c>
      <c r="GV75">
        <v>0</v>
      </c>
      <c r="GW75">
        <v>0</v>
      </c>
      <c r="GX75">
        <v>0</v>
      </c>
      <c r="GY75">
        <v>0</v>
      </c>
      <c r="GZ75">
        <v>4.1970999999999998</v>
      </c>
      <c r="HA75">
        <v>0</v>
      </c>
      <c r="HB75">
        <v>9.08</v>
      </c>
      <c r="HC75">
        <v>0</v>
      </c>
      <c r="HD75">
        <v>0</v>
      </c>
      <c r="HE75">
        <v>0</v>
      </c>
      <c r="HF75">
        <v>0</v>
      </c>
      <c r="HG75">
        <v>9.08</v>
      </c>
      <c r="HH75">
        <v>0.67455600000000004</v>
      </c>
      <c r="HI75">
        <v>2.15957</v>
      </c>
      <c r="HJ75">
        <v>7.8110400000000002</v>
      </c>
      <c r="HK75">
        <v>0</v>
      </c>
      <c r="HL75">
        <v>0</v>
      </c>
      <c r="HM75">
        <v>2.0591400000000002</v>
      </c>
      <c r="HN75">
        <v>8.3756199999999996</v>
      </c>
      <c r="HO75">
        <v>14.78</v>
      </c>
      <c r="HP75">
        <v>10.3071</v>
      </c>
      <c r="HQ75">
        <v>0</v>
      </c>
      <c r="HR75">
        <v>0</v>
      </c>
      <c r="HS75">
        <v>0</v>
      </c>
      <c r="HT75">
        <v>-5.5965800000000003</v>
      </c>
      <c r="HU75">
        <v>-0.70268900000000001</v>
      </c>
      <c r="HV75">
        <v>25.09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3.55742</v>
      </c>
      <c r="IK75">
        <v>1.0555399999999999</v>
      </c>
      <c r="IL75">
        <v>3.73794</v>
      </c>
      <c r="IM75">
        <v>1.3536100000000001E-2</v>
      </c>
      <c r="IN75">
        <v>0.52563899999999997</v>
      </c>
      <c r="IO75">
        <v>3.0563199999999999</v>
      </c>
      <c r="IP75">
        <v>5.96563</v>
      </c>
      <c r="IQ75">
        <v>17.911999999999999</v>
      </c>
      <c r="IR75">
        <v>7.4364699999999999</v>
      </c>
      <c r="IS75">
        <v>0</v>
      </c>
      <c r="IT75">
        <v>0</v>
      </c>
      <c r="IU75">
        <v>0</v>
      </c>
      <c r="IV75">
        <v>0</v>
      </c>
      <c r="IW75">
        <v>0</v>
      </c>
      <c r="IX75">
        <v>25.348500000000001</v>
      </c>
      <c r="IY75">
        <v>0.486682</v>
      </c>
      <c r="IZ75">
        <v>1.5580700000000001</v>
      </c>
      <c r="JA75">
        <v>5.6355700000000004</v>
      </c>
      <c r="JB75">
        <v>0</v>
      </c>
      <c r="JC75">
        <v>0</v>
      </c>
      <c r="JD75">
        <v>1.4856499999999999</v>
      </c>
      <c r="JE75">
        <v>6.04291</v>
      </c>
      <c r="JF75">
        <v>10.664</v>
      </c>
      <c r="JG75">
        <v>7.4364699999999999</v>
      </c>
      <c r="JH75">
        <v>0</v>
      </c>
      <c r="JI75">
        <v>0</v>
      </c>
      <c r="JJ75">
        <v>0</v>
      </c>
      <c r="JK75">
        <v>-4.0378499999999997</v>
      </c>
      <c r="JL75">
        <v>-0.50698399999999999</v>
      </c>
      <c r="JM75">
        <v>18.1005</v>
      </c>
    </row>
    <row r="76" spans="1:273" x14ac:dyDescent="0.3">
      <c r="A76" s="14"/>
      <c r="B76" s="62">
        <v>44855.490381944444</v>
      </c>
      <c r="C76" t="s">
        <v>94</v>
      </c>
      <c r="D76" t="s">
        <v>94</v>
      </c>
      <c r="E76" t="s">
        <v>268</v>
      </c>
      <c r="F76">
        <v>22500</v>
      </c>
      <c r="G76">
        <v>22500</v>
      </c>
      <c r="H76" t="s">
        <v>214</v>
      </c>
      <c r="I76">
        <v>4.0972222222222222E-2</v>
      </c>
      <c r="J76" t="s">
        <v>215</v>
      </c>
      <c r="K76">
        <v>-89.49</v>
      </c>
      <c r="L76" t="s">
        <v>216</v>
      </c>
      <c r="M76" t="s">
        <v>216</v>
      </c>
      <c r="N76" t="s">
        <v>285</v>
      </c>
      <c r="O76">
        <v>0</v>
      </c>
      <c r="P76">
        <v>48216.800000000003</v>
      </c>
      <c r="Q76">
        <v>84076.4</v>
      </c>
      <c r="R76">
        <v>0</v>
      </c>
      <c r="S76">
        <v>0</v>
      </c>
      <c r="T76" s="26">
        <v>0</v>
      </c>
      <c r="U76">
        <v>56341.3</v>
      </c>
      <c r="V76">
        <v>188634</v>
      </c>
      <c r="W76">
        <v>81817.899999999994</v>
      </c>
      <c r="X76" s="26">
        <v>0</v>
      </c>
      <c r="Y76">
        <v>0</v>
      </c>
      <c r="Z76">
        <v>0</v>
      </c>
      <c r="AA76">
        <v>0</v>
      </c>
      <c r="AB76">
        <v>0</v>
      </c>
      <c r="AC76">
        <v>270452</v>
      </c>
      <c r="AD76">
        <v>301.66500000000002</v>
      </c>
      <c r="AE76">
        <v>0</v>
      </c>
      <c r="AF76">
        <v>0</v>
      </c>
      <c r="AG76">
        <v>0</v>
      </c>
      <c r="AH76">
        <v>0</v>
      </c>
      <c r="AI76">
        <v>663.22400000000005</v>
      </c>
      <c r="AJ76">
        <v>0</v>
      </c>
      <c r="AK76">
        <v>964.88900000000001</v>
      </c>
      <c r="AL76">
        <v>0</v>
      </c>
      <c r="AM76">
        <v>0</v>
      </c>
      <c r="AN76">
        <v>0</v>
      </c>
      <c r="AO76">
        <v>0</v>
      </c>
      <c r="AP76">
        <v>964.88900000000001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3.8321299999999998</v>
      </c>
      <c r="BE76">
        <v>84.036900000000003</v>
      </c>
      <c r="BF76">
        <v>103.155</v>
      </c>
      <c r="BG76">
        <v>0</v>
      </c>
      <c r="BH76">
        <v>0</v>
      </c>
      <c r="BI76">
        <v>7.5419700000000001</v>
      </c>
      <c r="BJ76">
        <v>71.1905</v>
      </c>
      <c r="BK76">
        <v>269.75700000000001</v>
      </c>
      <c r="BL76">
        <v>98.825599999999994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368.58199999999999</v>
      </c>
      <c r="BS76">
        <v>357.20800000000003</v>
      </c>
      <c r="BT76">
        <v>11.3741</v>
      </c>
      <c r="BU76" s="26">
        <v>0</v>
      </c>
      <c r="BV76" s="26">
        <v>0</v>
      </c>
      <c r="BX76">
        <v>0</v>
      </c>
      <c r="BY76" s="26">
        <v>0</v>
      </c>
      <c r="CA76">
        <v>0</v>
      </c>
      <c r="CB76" t="s">
        <v>216</v>
      </c>
      <c r="CC76" t="s">
        <v>216</v>
      </c>
      <c r="CD76" t="s">
        <v>280</v>
      </c>
      <c r="CE76">
        <v>1456.43</v>
      </c>
      <c r="CF76">
        <v>85873.600000000006</v>
      </c>
      <c r="CG76">
        <v>68047.8</v>
      </c>
      <c r="CH76">
        <v>0</v>
      </c>
      <c r="CI76">
        <v>0</v>
      </c>
      <c r="CJ76">
        <v>12345.8</v>
      </c>
      <c r="CK76">
        <v>58098.6</v>
      </c>
      <c r="CL76">
        <v>90553.600000000006</v>
      </c>
      <c r="CM76">
        <v>81817.899999999994</v>
      </c>
      <c r="CN76">
        <v>0</v>
      </c>
      <c r="CO76">
        <v>0</v>
      </c>
      <c r="CP76">
        <v>0</v>
      </c>
      <c r="CQ76">
        <v>-135686</v>
      </c>
      <c r="CR76">
        <v>417.17700000000002</v>
      </c>
      <c r="CS76">
        <v>172372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2.3323</v>
      </c>
      <c r="DU76">
        <v>131.98699999999999</v>
      </c>
      <c r="DV76">
        <v>85.970500000000001</v>
      </c>
      <c r="DW76">
        <v>0</v>
      </c>
      <c r="DX76">
        <v>0</v>
      </c>
      <c r="DY76">
        <v>15.065099999999999</v>
      </c>
      <c r="DZ76">
        <v>72.919200000000004</v>
      </c>
      <c r="EA76">
        <v>180.26</v>
      </c>
      <c r="EB76">
        <v>98.825599999999994</v>
      </c>
      <c r="EC76">
        <v>0</v>
      </c>
      <c r="ED76">
        <v>0</v>
      </c>
      <c r="EE76">
        <v>0</v>
      </c>
      <c r="EF76">
        <v>-125.93300000000001</v>
      </c>
      <c r="EG76">
        <v>-2.0799699999999999</v>
      </c>
      <c r="EH76">
        <v>279.08600000000001</v>
      </c>
      <c r="EI76">
        <v>279.08600000000001</v>
      </c>
      <c r="EJ76">
        <v>0</v>
      </c>
      <c r="EK76">
        <v>0</v>
      </c>
      <c r="EL76">
        <v>1.5</v>
      </c>
      <c r="EM76" t="s">
        <v>281</v>
      </c>
      <c r="EN76">
        <v>0</v>
      </c>
      <c r="EO76">
        <v>0</v>
      </c>
      <c r="EQ76">
        <v>0</v>
      </c>
      <c r="ER76">
        <v>0</v>
      </c>
      <c r="ES76">
        <v>19.434999999999999</v>
      </c>
      <c r="ET76">
        <v>15.527200000000001</v>
      </c>
      <c r="EU76">
        <v>0</v>
      </c>
      <c r="EV76">
        <v>0</v>
      </c>
      <c r="EW76">
        <v>0</v>
      </c>
      <c r="EX76">
        <v>12.5151</v>
      </c>
      <c r="EY76">
        <v>47.4773</v>
      </c>
      <c r="EZ76">
        <v>14.844099999999999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62.321300000000001</v>
      </c>
      <c r="FG76">
        <v>0</v>
      </c>
      <c r="FH76">
        <v>28.7087</v>
      </c>
      <c r="FI76">
        <v>12.5352</v>
      </c>
      <c r="FJ76">
        <v>0</v>
      </c>
      <c r="FK76">
        <v>0</v>
      </c>
      <c r="FL76">
        <v>1.92879</v>
      </c>
      <c r="FM76">
        <v>12.554500000000001</v>
      </c>
      <c r="FN76">
        <v>53.253500000000003</v>
      </c>
      <c r="FO76">
        <v>14.844099999999999</v>
      </c>
      <c r="FP76">
        <v>0</v>
      </c>
      <c r="FQ76">
        <v>0</v>
      </c>
      <c r="FR76">
        <v>0</v>
      </c>
      <c r="FS76">
        <v>-2.2433999999999998</v>
      </c>
      <c r="FT76">
        <v>-0.23033300000000001</v>
      </c>
      <c r="FU76">
        <v>68.0976</v>
      </c>
      <c r="FV76" t="s">
        <v>220</v>
      </c>
      <c r="FW76" t="s">
        <v>221</v>
      </c>
      <c r="FX76" t="s">
        <v>222</v>
      </c>
      <c r="FY76" t="s">
        <v>223</v>
      </c>
      <c r="FZ76" t="s">
        <v>224</v>
      </c>
      <c r="GA76" t="s">
        <v>225</v>
      </c>
      <c r="GB76" t="s">
        <v>226</v>
      </c>
      <c r="GC76" t="s">
        <v>227</v>
      </c>
      <c r="GF76">
        <v>0</v>
      </c>
      <c r="GG76">
        <v>5.45099</v>
      </c>
      <c r="GH76">
        <v>11.743600000000001</v>
      </c>
      <c r="GI76">
        <v>0</v>
      </c>
      <c r="GJ76">
        <v>0</v>
      </c>
      <c r="GK76">
        <v>0</v>
      </c>
      <c r="GL76">
        <v>8.2922700000000003</v>
      </c>
      <c r="GM76">
        <v>25.48</v>
      </c>
      <c r="GN76">
        <v>10.3071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35.79</v>
      </c>
      <c r="GU76">
        <v>1.69062</v>
      </c>
      <c r="GV76">
        <v>0</v>
      </c>
      <c r="GW76">
        <v>0</v>
      </c>
      <c r="GX76">
        <v>0</v>
      </c>
      <c r="GY76">
        <v>0</v>
      </c>
      <c r="GZ76">
        <v>3.7168999999999999</v>
      </c>
      <c r="HA76">
        <v>0</v>
      </c>
      <c r="HB76">
        <v>5.41</v>
      </c>
      <c r="HC76">
        <v>0</v>
      </c>
      <c r="HD76">
        <v>0</v>
      </c>
      <c r="HE76">
        <v>0</v>
      </c>
      <c r="HF76">
        <v>0</v>
      </c>
      <c r="HG76">
        <v>5.41</v>
      </c>
      <c r="HH76">
        <v>0.43950800000000001</v>
      </c>
      <c r="HI76">
        <v>9.2083600000000008</v>
      </c>
      <c r="HJ76">
        <v>9.3716299999999997</v>
      </c>
      <c r="HK76">
        <v>0</v>
      </c>
      <c r="HL76">
        <v>0</v>
      </c>
      <c r="HM76">
        <v>1.78203</v>
      </c>
      <c r="HN76">
        <v>8.4015900000000006</v>
      </c>
      <c r="HO76">
        <v>21.54</v>
      </c>
      <c r="HP76">
        <v>10.3071</v>
      </c>
      <c r="HQ76">
        <v>0</v>
      </c>
      <c r="HR76">
        <v>0</v>
      </c>
      <c r="HS76">
        <v>0</v>
      </c>
      <c r="HT76">
        <v>-6.9156399999999998</v>
      </c>
      <c r="HU76">
        <v>-0.73576699999999995</v>
      </c>
      <c r="HV76">
        <v>31.85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1.2311000000000001</v>
      </c>
      <c r="IK76">
        <v>3.9327399999999999</v>
      </c>
      <c r="IL76">
        <v>8.47288</v>
      </c>
      <c r="IM76">
        <v>0</v>
      </c>
      <c r="IN76">
        <v>0</v>
      </c>
      <c r="IO76">
        <v>2.7066400000000002</v>
      </c>
      <c r="IP76">
        <v>5.9827700000000004</v>
      </c>
      <c r="IQ76">
        <v>22.3261</v>
      </c>
      <c r="IR76">
        <v>7.4364699999999999</v>
      </c>
      <c r="IS76">
        <v>0</v>
      </c>
      <c r="IT76">
        <v>0</v>
      </c>
      <c r="IU76">
        <v>0</v>
      </c>
      <c r="IV76">
        <v>0</v>
      </c>
      <c r="IW76">
        <v>0</v>
      </c>
      <c r="IX76">
        <v>29.762599999999999</v>
      </c>
      <c r="IY76">
        <v>0.31709799999999999</v>
      </c>
      <c r="IZ76">
        <v>6.6436299999999999</v>
      </c>
      <c r="JA76">
        <v>6.76152</v>
      </c>
      <c r="JB76">
        <v>0</v>
      </c>
      <c r="JC76">
        <v>0</v>
      </c>
      <c r="JD76">
        <v>1.28572</v>
      </c>
      <c r="JE76">
        <v>6.0616500000000002</v>
      </c>
      <c r="JF76">
        <v>15.549200000000001</v>
      </c>
      <c r="JG76">
        <v>7.4364699999999999</v>
      </c>
      <c r="JH76">
        <v>0</v>
      </c>
      <c r="JI76">
        <v>0</v>
      </c>
      <c r="JJ76">
        <v>0</v>
      </c>
      <c r="JK76">
        <v>-4.9895500000000004</v>
      </c>
      <c r="JL76">
        <v>-0.53083999999999998</v>
      </c>
      <c r="JM76">
        <v>22.985700000000001</v>
      </c>
    </row>
    <row r="77" spans="1:273" s="66" customFormat="1" x14ac:dyDescent="0.3">
      <c r="A77" s="64"/>
      <c r="B77" s="65">
        <v>44855.491076388891</v>
      </c>
      <c r="C77" s="66" t="s">
        <v>99</v>
      </c>
      <c r="D77" s="66" t="s">
        <v>99</v>
      </c>
      <c r="E77" s="66" t="s">
        <v>213</v>
      </c>
      <c r="F77" s="66">
        <v>22500</v>
      </c>
      <c r="G77">
        <v>22500</v>
      </c>
      <c r="H77" s="66" t="s">
        <v>214</v>
      </c>
      <c r="I77" s="66">
        <v>3.5416666666666666E-2</v>
      </c>
      <c r="J77" s="66" t="s">
        <v>215</v>
      </c>
      <c r="K77" s="66">
        <v>-85.85</v>
      </c>
      <c r="L77" s="66" t="s">
        <v>216</v>
      </c>
      <c r="M77" s="66" t="s">
        <v>216</v>
      </c>
      <c r="N77" s="66" t="s">
        <v>276</v>
      </c>
      <c r="O77" s="66">
        <v>0</v>
      </c>
      <c r="P77" s="66">
        <v>12212.5</v>
      </c>
      <c r="Q77" s="66">
        <v>64644.1</v>
      </c>
      <c r="R77" s="66">
        <v>0</v>
      </c>
      <c r="S77" s="66">
        <v>0</v>
      </c>
      <c r="T77" s="67">
        <v>0</v>
      </c>
      <c r="U77">
        <v>56255.1</v>
      </c>
      <c r="V77" s="66">
        <v>133112</v>
      </c>
      <c r="W77" s="66">
        <v>81817.899999999994</v>
      </c>
      <c r="X77" s="67">
        <v>0</v>
      </c>
      <c r="Y77" s="66">
        <v>0</v>
      </c>
      <c r="Z77" s="66">
        <v>0</v>
      </c>
      <c r="AA77" s="66">
        <v>0</v>
      </c>
      <c r="AB77" s="66">
        <v>0</v>
      </c>
      <c r="AC77" s="66">
        <v>214930</v>
      </c>
      <c r="AD77" s="66">
        <v>516.16099999999994</v>
      </c>
      <c r="AE77" s="66">
        <v>0</v>
      </c>
      <c r="AF77" s="66">
        <v>0</v>
      </c>
      <c r="AG77" s="66">
        <v>0</v>
      </c>
      <c r="AH77" s="66">
        <v>0</v>
      </c>
      <c r="AI77" s="66">
        <v>748.90899999999999</v>
      </c>
      <c r="AJ77" s="66">
        <v>0</v>
      </c>
      <c r="AK77" s="66">
        <v>1265.07</v>
      </c>
      <c r="AL77" s="66">
        <v>0</v>
      </c>
      <c r="AM77" s="66">
        <v>0</v>
      </c>
      <c r="AN77" s="66">
        <v>0</v>
      </c>
      <c r="AO77" s="66">
        <v>0</v>
      </c>
      <c r="AP77" s="66">
        <v>1265.07</v>
      </c>
      <c r="AQ77" s="66">
        <v>0</v>
      </c>
      <c r="AR77" s="66">
        <v>0</v>
      </c>
      <c r="AS77" s="66">
        <v>0</v>
      </c>
      <c r="AT77" s="66">
        <v>0</v>
      </c>
      <c r="AU77" s="66">
        <v>0</v>
      </c>
      <c r="AV77" s="66">
        <v>0</v>
      </c>
      <c r="AW77" s="66">
        <v>0</v>
      </c>
      <c r="AX77" s="66">
        <v>0</v>
      </c>
      <c r="AY77" s="66">
        <v>0</v>
      </c>
      <c r="AZ77" s="66">
        <v>0</v>
      </c>
      <c r="BA77" s="66">
        <v>0</v>
      </c>
      <c r="BB77" s="66">
        <v>0</v>
      </c>
      <c r="BC77" s="66">
        <v>0</v>
      </c>
      <c r="BD77" s="66">
        <v>6.4522599999999999</v>
      </c>
      <c r="BE77" s="66">
        <v>24.6677</v>
      </c>
      <c r="BF77" s="66">
        <v>79.202600000000004</v>
      </c>
      <c r="BG77" s="66">
        <v>0</v>
      </c>
      <c r="BH77" s="66">
        <v>0</v>
      </c>
      <c r="BI77" s="66">
        <v>8.4829500000000007</v>
      </c>
      <c r="BJ77" s="66">
        <v>71.889600000000002</v>
      </c>
      <c r="BK77" s="66">
        <v>190.69499999999999</v>
      </c>
      <c r="BL77" s="66">
        <v>98.615200000000002</v>
      </c>
      <c r="BM77" s="66">
        <v>0</v>
      </c>
      <c r="BN77" s="66">
        <v>0</v>
      </c>
      <c r="BO77" s="66">
        <v>0</v>
      </c>
      <c r="BP77" s="66">
        <v>0</v>
      </c>
      <c r="BQ77" s="66">
        <v>0</v>
      </c>
      <c r="BR77" s="66">
        <v>289.31</v>
      </c>
      <c r="BS77" s="66">
        <v>274.375</v>
      </c>
      <c r="BT77" s="66">
        <v>14.9352</v>
      </c>
      <c r="BU77" s="67">
        <v>0</v>
      </c>
      <c r="BV77" s="67">
        <v>0</v>
      </c>
      <c r="BX77" s="66">
        <v>0</v>
      </c>
      <c r="BY77" s="67">
        <v>0</v>
      </c>
      <c r="CA77" s="66">
        <v>0</v>
      </c>
      <c r="CB77" s="66" t="s">
        <v>216</v>
      </c>
      <c r="CC77" s="66" t="s">
        <v>216</v>
      </c>
      <c r="CD77" s="66" t="s">
        <v>277</v>
      </c>
      <c r="CE77" s="66">
        <v>2351.98</v>
      </c>
      <c r="CF77" s="66">
        <v>26632.9</v>
      </c>
      <c r="CG77" s="66">
        <v>56411.6</v>
      </c>
      <c r="CH77" s="66">
        <v>0</v>
      </c>
      <c r="CI77" s="66">
        <v>0</v>
      </c>
      <c r="CJ77" s="66">
        <v>14304.2</v>
      </c>
      <c r="CK77" s="66">
        <v>57976.9</v>
      </c>
      <c r="CL77" s="66">
        <v>47534</v>
      </c>
      <c r="CM77" s="66">
        <v>81817.899999999994</v>
      </c>
      <c r="CN77" s="66">
        <v>0</v>
      </c>
      <c r="CO77" s="66">
        <v>0</v>
      </c>
      <c r="CP77" s="66">
        <v>0</v>
      </c>
      <c r="CQ77" s="66">
        <v>-110495</v>
      </c>
      <c r="CR77" s="66">
        <v>351.44600000000003</v>
      </c>
      <c r="CS77" s="66">
        <v>129352</v>
      </c>
      <c r="CT77" s="66">
        <v>0</v>
      </c>
      <c r="CU77" s="66">
        <v>0</v>
      </c>
      <c r="CV77" s="66">
        <v>0</v>
      </c>
      <c r="CW77" s="66">
        <v>0</v>
      </c>
      <c r="CX77" s="66">
        <v>0</v>
      </c>
      <c r="CY77" s="66">
        <v>0</v>
      </c>
      <c r="CZ77" s="66">
        <v>0</v>
      </c>
      <c r="DA77" s="66">
        <v>0</v>
      </c>
      <c r="DB77" s="66">
        <v>0</v>
      </c>
      <c r="DC77" s="66">
        <v>0</v>
      </c>
      <c r="DD77" s="66">
        <v>0</v>
      </c>
      <c r="DE77" s="66">
        <v>0</v>
      </c>
      <c r="DF77" s="66">
        <v>0</v>
      </c>
      <c r="DG77" s="66">
        <v>0</v>
      </c>
      <c r="DH77" s="66">
        <v>0</v>
      </c>
      <c r="DI77" s="66">
        <v>0</v>
      </c>
      <c r="DJ77" s="66">
        <v>0</v>
      </c>
      <c r="DK77" s="66">
        <v>0</v>
      </c>
      <c r="DL77" s="66">
        <v>0</v>
      </c>
      <c r="DM77" s="66">
        <v>0</v>
      </c>
      <c r="DN77" s="66">
        <v>0</v>
      </c>
      <c r="DO77" s="66">
        <v>0</v>
      </c>
      <c r="DP77" s="66">
        <v>0</v>
      </c>
      <c r="DQ77" s="66">
        <v>0</v>
      </c>
      <c r="DR77" s="66">
        <v>0</v>
      </c>
      <c r="DS77" s="66">
        <v>0</v>
      </c>
      <c r="DT77" s="66">
        <v>3.6154299999999999</v>
      </c>
      <c r="DU77" s="66">
        <v>42.287700000000001</v>
      </c>
      <c r="DV77" s="66">
        <v>69.98</v>
      </c>
      <c r="DW77" s="66">
        <v>0</v>
      </c>
      <c r="DX77" s="66">
        <v>0</v>
      </c>
      <c r="DY77" s="66">
        <v>17.448699999999999</v>
      </c>
      <c r="DZ77" s="66">
        <v>73.519099999999995</v>
      </c>
      <c r="EA77" s="66">
        <v>104.82899999999999</v>
      </c>
      <c r="EB77" s="66">
        <v>98.615200000000002</v>
      </c>
      <c r="EC77" s="66">
        <v>0</v>
      </c>
      <c r="ED77" s="66">
        <v>0</v>
      </c>
      <c r="EE77" s="66">
        <v>0</v>
      </c>
      <c r="EF77" s="66">
        <v>-100.25</v>
      </c>
      <c r="EG77" s="66">
        <v>-1.7723</v>
      </c>
      <c r="EH77" s="66">
        <v>203.44399999999999</v>
      </c>
      <c r="EI77" s="66">
        <v>203.44399999999999</v>
      </c>
      <c r="EJ77" s="66">
        <v>0</v>
      </c>
      <c r="EK77" s="66">
        <v>0</v>
      </c>
      <c r="EL77" s="66">
        <v>0</v>
      </c>
      <c r="EN77" s="66">
        <v>0</v>
      </c>
      <c r="EO77" s="66">
        <v>0</v>
      </c>
      <c r="EQ77" s="66">
        <v>0</v>
      </c>
      <c r="ER77" s="66">
        <v>0</v>
      </c>
      <c r="ES77" s="66">
        <v>3.4174000000000002</v>
      </c>
      <c r="ET77" s="66">
        <v>11.944000000000001</v>
      </c>
      <c r="EU77" s="66">
        <v>0</v>
      </c>
      <c r="EV77" s="66">
        <v>0</v>
      </c>
      <c r="EW77" s="66">
        <v>0</v>
      </c>
      <c r="EX77" s="66">
        <v>12.370100000000001</v>
      </c>
      <c r="EY77" s="66">
        <v>27.7315</v>
      </c>
      <c r="EZ77" s="66">
        <v>14.844099999999999</v>
      </c>
      <c r="FA77" s="66">
        <v>0</v>
      </c>
      <c r="FB77" s="66">
        <v>0</v>
      </c>
      <c r="FC77" s="66">
        <v>0</v>
      </c>
      <c r="FD77" s="66">
        <v>0</v>
      </c>
      <c r="FE77" s="66">
        <v>0</v>
      </c>
      <c r="FF77" s="66">
        <v>42.575600000000001</v>
      </c>
      <c r="FG77" s="66">
        <v>3.7468099999999998E-15</v>
      </c>
      <c r="FH77" s="66">
        <v>7.8131199999999996</v>
      </c>
      <c r="FI77" s="66">
        <v>11.32</v>
      </c>
      <c r="FJ77" s="66">
        <v>0</v>
      </c>
      <c r="FK77" s="66">
        <v>0</v>
      </c>
      <c r="FL77" s="66">
        <v>2.41831</v>
      </c>
      <c r="FM77" s="66">
        <v>12.419600000000001</v>
      </c>
      <c r="FN77" s="66">
        <v>31.540400000000002</v>
      </c>
      <c r="FO77" s="66">
        <v>14.844099999999999</v>
      </c>
      <c r="FP77" s="66">
        <v>0</v>
      </c>
      <c r="FQ77" s="66">
        <v>0</v>
      </c>
      <c r="FR77" s="66">
        <v>0</v>
      </c>
      <c r="FS77" s="66">
        <v>-2.1798700000000002</v>
      </c>
      <c r="FT77" s="66">
        <v>-0.25068400000000002</v>
      </c>
      <c r="FU77" s="66">
        <v>46.384500000000003</v>
      </c>
      <c r="FV77" s="66" t="s">
        <v>220</v>
      </c>
      <c r="FW77" s="66" t="s">
        <v>221</v>
      </c>
      <c r="FX77" s="66" t="s">
        <v>222</v>
      </c>
      <c r="FY77" s="66" t="s">
        <v>223</v>
      </c>
      <c r="FZ77" s="66" t="s">
        <v>224</v>
      </c>
      <c r="GA77" s="66" t="s">
        <v>225</v>
      </c>
      <c r="GB77" s="66" t="s">
        <v>226</v>
      </c>
      <c r="GC77" s="66" t="s">
        <v>227</v>
      </c>
      <c r="GF77" s="66">
        <v>0</v>
      </c>
      <c r="GG77" s="66">
        <v>0.94313000000000002</v>
      </c>
      <c r="GH77" s="66">
        <v>9.0238499999999995</v>
      </c>
      <c r="GI77" s="66">
        <v>0</v>
      </c>
      <c r="GJ77" s="66">
        <v>0</v>
      </c>
      <c r="GK77" s="66">
        <v>0</v>
      </c>
      <c r="GL77" s="66">
        <v>8.2684999999999995</v>
      </c>
      <c r="GM77" s="66">
        <v>18.23</v>
      </c>
      <c r="GN77" s="66">
        <v>10.3071</v>
      </c>
      <c r="GO77" s="66">
        <v>0</v>
      </c>
      <c r="GP77" s="66">
        <v>0</v>
      </c>
      <c r="GQ77" s="66">
        <v>0</v>
      </c>
      <c r="GR77" s="66">
        <v>0</v>
      </c>
      <c r="GS77" s="66">
        <v>0</v>
      </c>
      <c r="GT77" s="66">
        <v>28.54</v>
      </c>
      <c r="GU77" s="66">
        <v>2.8927100000000001</v>
      </c>
      <c r="GV77" s="66">
        <v>0</v>
      </c>
      <c r="GW77" s="66">
        <v>0</v>
      </c>
      <c r="GX77" s="66">
        <v>0</v>
      </c>
      <c r="GY77" s="66">
        <v>0</v>
      </c>
      <c r="GZ77" s="66">
        <v>4.1970999999999998</v>
      </c>
      <c r="HA77" s="66">
        <v>0</v>
      </c>
      <c r="HB77" s="66">
        <v>7.09</v>
      </c>
      <c r="HC77" s="66">
        <v>0</v>
      </c>
      <c r="HD77" s="66">
        <v>0</v>
      </c>
      <c r="HE77" s="66">
        <v>0</v>
      </c>
      <c r="HF77" s="66">
        <v>0</v>
      </c>
      <c r="HG77" s="66">
        <v>7.09</v>
      </c>
      <c r="HH77" s="66">
        <v>0.67455600000000004</v>
      </c>
      <c r="HI77" s="66">
        <v>2.15957</v>
      </c>
      <c r="HJ77" s="66">
        <v>7.8110400000000002</v>
      </c>
      <c r="HK77" s="66">
        <v>0</v>
      </c>
      <c r="HL77" s="66">
        <v>0</v>
      </c>
      <c r="HM77" s="66">
        <v>2.0591400000000002</v>
      </c>
      <c r="HN77" s="66">
        <v>8.3756199999999996</v>
      </c>
      <c r="HO77" s="66">
        <v>14.78</v>
      </c>
      <c r="HP77" s="66">
        <v>10.3071</v>
      </c>
      <c r="HQ77" s="66">
        <v>0</v>
      </c>
      <c r="HR77" s="66">
        <v>0</v>
      </c>
      <c r="HS77" s="66">
        <v>0</v>
      </c>
      <c r="HT77" s="66">
        <v>-5.5965800000000003</v>
      </c>
      <c r="HU77" s="66">
        <v>-0.70268900000000001</v>
      </c>
      <c r="HV77" s="66">
        <v>25.09</v>
      </c>
      <c r="HW77" s="66">
        <v>0</v>
      </c>
      <c r="HX77" s="66">
        <v>0</v>
      </c>
      <c r="HY77" s="66">
        <v>0</v>
      </c>
      <c r="HZ77" s="66">
        <v>0</v>
      </c>
      <c r="IA77" s="66">
        <v>0</v>
      </c>
      <c r="IB77" s="66">
        <v>0</v>
      </c>
      <c r="IC77" s="66">
        <v>0</v>
      </c>
      <c r="ID77" s="66">
        <v>0</v>
      </c>
      <c r="IE77" s="66">
        <v>0</v>
      </c>
      <c r="IF77" s="66">
        <v>0</v>
      </c>
      <c r="IG77" s="66">
        <v>0</v>
      </c>
      <c r="IH77" s="66">
        <v>0</v>
      </c>
      <c r="II77" s="66">
        <v>0</v>
      </c>
      <c r="IJ77" s="66">
        <v>2.1064699999999998</v>
      </c>
      <c r="IK77" s="66">
        <v>0.68044199999999999</v>
      </c>
      <c r="IL77" s="66">
        <v>6.5105899999999997</v>
      </c>
      <c r="IM77" s="66">
        <v>0</v>
      </c>
      <c r="IN77" s="66">
        <v>0</v>
      </c>
      <c r="IO77" s="66">
        <v>3.0563199999999999</v>
      </c>
      <c r="IP77" s="66">
        <v>5.96563</v>
      </c>
      <c r="IQ77" s="66">
        <v>18.319400000000002</v>
      </c>
      <c r="IR77">
        <v>7.4364699999999999</v>
      </c>
      <c r="IS77" s="66">
        <v>0</v>
      </c>
      <c r="IT77" s="66">
        <v>0</v>
      </c>
      <c r="IU77" s="66">
        <v>0</v>
      </c>
      <c r="IV77" s="66">
        <v>0</v>
      </c>
      <c r="IW77" s="66">
        <v>0</v>
      </c>
      <c r="IX77" s="66">
        <v>25.7559</v>
      </c>
      <c r="IY77" s="66">
        <v>0.486682</v>
      </c>
      <c r="IZ77" s="66">
        <v>1.5580700000000001</v>
      </c>
      <c r="JA77" s="66">
        <v>5.6355700000000004</v>
      </c>
      <c r="JB77" s="66">
        <v>0</v>
      </c>
      <c r="JC77" s="66">
        <v>0</v>
      </c>
      <c r="JD77" s="66">
        <v>1.4856499999999999</v>
      </c>
      <c r="JE77" s="66">
        <v>6.04291</v>
      </c>
      <c r="JF77" s="66">
        <v>10.664</v>
      </c>
      <c r="JG77" s="66">
        <v>7.4364699999999999</v>
      </c>
      <c r="JH77" s="66">
        <v>0</v>
      </c>
      <c r="JI77" s="66">
        <v>0</v>
      </c>
      <c r="JJ77" s="66">
        <v>0</v>
      </c>
      <c r="JK77" s="66">
        <v>-4.0378499999999997</v>
      </c>
      <c r="JL77" s="66">
        <v>-0.50698399999999999</v>
      </c>
      <c r="JM77" s="66">
        <v>18.1005</v>
      </c>
    </row>
    <row r="78" spans="1:273" x14ac:dyDescent="0.3">
      <c r="A78" s="14"/>
      <c r="B78" s="62">
        <v>44855.492037037038</v>
      </c>
      <c r="C78" t="s">
        <v>103</v>
      </c>
      <c r="D78" t="s">
        <v>103</v>
      </c>
      <c r="E78" t="s">
        <v>268</v>
      </c>
      <c r="F78">
        <v>22500</v>
      </c>
      <c r="G78">
        <v>22500</v>
      </c>
      <c r="H78" t="s">
        <v>214</v>
      </c>
      <c r="I78">
        <v>5.1388888888888894E-2</v>
      </c>
      <c r="J78" t="s">
        <v>215</v>
      </c>
      <c r="K78">
        <v>-97.59</v>
      </c>
      <c r="L78" t="s">
        <v>216</v>
      </c>
      <c r="M78" t="s">
        <v>216</v>
      </c>
      <c r="N78" t="s">
        <v>286</v>
      </c>
      <c r="O78">
        <v>475.98200000000003</v>
      </c>
      <c r="P78">
        <v>91540.4</v>
      </c>
      <c r="Q78">
        <v>37091.800000000003</v>
      </c>
      <c r="R78">
        <v>3.6069499999999999</v>
      </c>
      <c r="S78">
        <v>4098.03</v>
      </c>
      <c r="T78" s="26">
        <v>0</v>
      </c>
      <c r="U78">
        <v>56341.3</v>
      </c>
      <c r="V78">
        <v>189551</v>
      </c>
      <c r="W78">
        <v>81817.899999999994</v>
      </c>
      <c r="X78" s="26">
        <v>0</v>
      </c>
      <c r="Y78">
        <v>0</v>
      </c>
      <c r="Z78">
        <v>0</v>
      </c>
      <c r="AA78">
        <v>0</v>
      </c>
      <c r="AB78">
        <v>0</v>
      </c>
      <c r="AC78">
        <v>271369</v>
      </c>
      <c r="AD78">
        <v>523.90700000000004</v>
      </c>
      <c r="AE78">
        <v>0</v>
      </c>
      <c r="AF78">
        <v>0</v>
      </c>
      <c r="AG78">
        <v>0</v>
      </c>
      <c r="AH78">
        <v>0</v>
      </c>
      <c r="AI78">
        <v>663.22400000000005</v>
      </c>
      <c r="AJ78">
        <v>0</v>
      </c>
      <c r="AK78">
        <v>1187.1300000000001</v>
      </c>
      <c r="AL78">
        <v>0</v>
      </c>
      <c r="AM78">
        <v>0</v>
      </c>
      <c r="AN78">
        <v>0</v>
      </c>
      <c r="AO78">
        <v>0</v>
      </c>
      <c r="AP78">
        <v>1187.1300000000001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7.4023599999999998</v>
      </c>
      <c r="BE78">
        <v>139.55799999999999</v>
      </c>
      <c r="BF78">
        <v>45.623899999999999</v>
      </c>
      <c r="BG78">
        <v>4.0830600000000003E-3</v>
      </c>
      <c r="BH78">
        <v>6.5480900000000002</v>
      </c>
      <c r="BI78">
        <v>7.5419700000000001</v>
      </c>
      <c r="BJ78">
        <v>71.1905</v>
      </c>
      <c r="BK78">
        <v>277.86900000000003</v>
      </c>
      <c r="BL78">
        <v>98.825599999999994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376.69499999999999</v>
      </c>
      <c r="BS78">
        <v>362.45499999999998</v>
      </c>
      <c r="BT78">
        <v>14.2401</v>
      </c>
      <c r="BU78" s="26">
        <v>0</v>
      </c>
      <c r="BV78" s="26">
        <v>0</v>
      </c>
      <c r="BX78">
        <v>0</v>
      </c>
      <c r="BY78" s="26">
        <v>0</v>
      </c>
      <c r="CA78">
        <v>0</v>
      </c>
      <c r="CB78" t="s">
        <v>216</v>
      </c>
      <c r="CC78" t="s">
        <v>216</v>
      </c>
      <c r="CD78" t="s">
        <v>280</v>
      </c>
      <c r="CE78">
        <v>1456.43</v>
      </c>
      <c r="CF78">
        <v>85873.600000000006</v>
      </c>
      <c r="CG78">
        <v>68047.8</v>
      </c>
      <c r="CH78">
        <v>0</v>
      </c>
      <c r="CI78">
        <v>0</v>
      </c>
      <c r="CJ78">
        <v>12345.8</v>
      </c>
      <c r="CK78">
        <v>58098.6</v>
      </c>
      <c r="CL78">
        <v>90553.600000000006</v>
      </c>
      <c r="CM78">
        <v>81817.899999999994</v>
      </c>
      <c r="CN78">
        <v>0</v>
      </c>
      <c r="CO78">
        <v>0</v>
      </c>
      <c r="CP78">
        <v>0</v>
      </c>
      <c r="CQ78">
        <v>-135686</v>
      </c>
      <c r="CR78">
        <v>417.17700000000002</v>
      </c>
      <c r="CS78">
        <v>172372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2.3323</v>
      </c>
      <c r="DU78">
        <v>131.98699999999999</v>
      </c>
      <c r="DV78">
        <v>85.970500000000001</v>
      </c>
      <c r="DW78">
        <v>0</v>
      </c>
      <c r="DX78">
        <v>0</v>
      </c>
      <c r="DY78">
        <v>15.065099999999999</v>
      </c>
      <c r="DZ78">
        <v>72.919200000000004</v>
      </c>
      <c r="EA78">
        <v>180.26</v>
      </c>
      <c r="EB78">
        <v>98.825599999999994</v>
      </c>
      <c r="EC78">
        <v>0</v>
      </c>
      <c r="ED78">
        <v>0</v>
      </c>
      <c r="EE78">
        <v>0</v>
      </c>
      <c r="EF78">
        <v>-125.93300000000001</v>
      </c>
      <c r="EG78">
        <v>-2.0799699999999999</v>
      </c>
      <c r="EH78">
        <v>279.08600000000001</v>
      </c>
      <c r="EI78">
        <v>279.08600000000001</v>
      </c>
      <c r="EJ78">
        <v>0</v>
      </c>
      <c r="EK78">
        <v>0</v>
      </c>
      <c r="EL78">
        <v>1.5</v>
      </c>
      <c r="EM78" t="s">
        <v>281</v>
      </c>
      <c r="EN78">
        <v>0</v>
      </c>
      <c r="EO78">
        <v>0</v>
      </c>
      <c r="EQ78">
        <v>0</v>
      </c>
      <c r="ER78">
        <v>0</v>
      </c>
      <c r="ES78">
        <v>31.094100000000001</v>
      </c>
      <c r="ET78">
        <v>6.8982999999999999</v>
      </c>
      <c r="EU78">
        <v>0</v>
      </c>
      <c r="EV78">
        <v>1.82962</v>
      </c>
      <c r="EW78">
        <v>0</v>
      </c>
      <c r="EX78">
        <v>12.5151</v>
      </c>
      <c r="EY78">
        <v>52.3371</v>
      </c>
      <c r="EZ78">
        <v>14.844099999999999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67.181200000000004</v>
      </c>
      <c r="FG78">
        <v>0</v>
      </c>
      <c r="FH78">
        <v>28.7087</v>
      </c>
      <c r="FI78">
        <v>12.5352</v>
      </c>
      <c r="FJ78">
        <v>0</v>
      </c>
      <c r="FK78">
        <v>0</v>
      </c>
      <c r="FL78">
        <v>1.92879</v>
      </c>
      <c r="FM78">
        <v>12.554500000000001</v>
      </c>
      <c r="FN78">
        <v>53.253500000000003</v>
      </c>
      <c r="FO78">
        <v>14.844099999999999</v>
      </c>
      <c r="FP78">
        <v>0</v>
      </c>
      <c r="FQ78">
        <v>0</v>
      </c>
      <c r="FR78">
        <v>0</v>
      </c>
      <c r="FS78">
        <v>-2.2433999999999998</v>
      </c>
      <c r="FT78">
        <v>-0.23033300000000001</v>
      </c>
      <c r="FU78">
        <v>68.0976</v>
      </c>
      <c r="FV78" t="s">
        <v>220</v>
      </c>
      <c r="FW78" t="s">
        <v>221</v>
      </c>
      <c r="FX78" t="s">
        <v>222</v>
      </c>
      <c r="FY78" t="s">
        <v>223</v>
      </c>
      <c r="FZ78" t="s">
        <v>224</v>
      </c>
      <c r="GA78" t="s">
        <v>225</v>
      </c>
      <c r="GB78" t="s">
        <v>226</v>
      </c>
      <c r="GC78" t="s">
        <v>227</v>
      </c>
      <c r="GF78">
        <v>0.137711</v>
      </c>
      <c r="GG78">
        <v>9.7012599999999996</v>
      </c>
      <c r="GH78">
        <v>5.1824000000000003</v>
      </c>
      <c r="GI78">
        <v>7.8301200000000003E-4</v>
      </c>
      <c r="GJ78">
        <v>0.59668100000000002</v>
      </c>
      <c r="GK78">
        <v>0</v>
      </c>
      <c r="GL78">
        <v>8.2922700000000003</v>
      </c>
      <c r="GM78">
        <v>23.91</v>
      </c>
      <c r="GN78">
        <v>10.3071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34.22</v>
      </c>
      <c r="GU78">
        <v>2.9361199999999998</v>
      </c>
      <c r="GV78">
        <v>0</v>
      </c>
      <c r="GW78">
        <v>0</v>
      </c>
      <c r="GX78">
        <v>0</v>
      </c>
      <c r="GY78">
        <v>0</v>
      </c>
      <c r="GZ78">
        <v>3.7168999999999999</v>
      </c>
      <c r="HA78">
        <v>0</v>
      </c>
      <c r="HB78">
        <v>6.66</v>
      </c>
      <c r="HC78">
        <v>0</v>
      </c>
      <c r="HD78">
        <v>0</v>
      </c>
      <c r="HE78">
        <v>0</v>
      </c>
      <c r="HF78">
        <v>0</v>
      </c>
      <c r="HG78">
        <v>6.66</v>
      </c>
      <c r="HH78">
        <v>0.43950800000000001</v>
      </c>
      <c r="HI78">
        <v>9.2083600000000008</v>
      </c>
      <c r="HJ78">
        <v>9.3716299999999997</v>
      </c>
      <c r="HK78">
        <v>0</v>
      </c>
      <c r="HL78">
        <v>0</v>
      </c>
      <c r="HM78">
        <v>1.78203</v>
      </c>
      <c r="HN78">
        <v>8.4015900000000006</v>
      </c>
      <c r="HO78">
        <v>21.54</v>
      </c>
      <c r="HP78">
        <v>10.3071</v>
      </c>
      <c r="HQ78">
        <v>0</v>
      </c>
      <c r="HR78">
        <v>0</v>
      </c>
      <c r="HS78">
        <v>0</v>
      </c>
      <c r="HT78">
        <v>-6.9156399999999998</v>
      </c>
      <c r="HU78">
        <v>-0.73576699999999995</v>
      </c>
      <c r="HV78">
        <v>31.85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2.2374399999999999</v>
      </c>
      <c r="IK78">
        <v>6.99925</v>
      </c>
      <c r="IL78">
        <v>3.7390400000000001</v>
      </c>
      <c r="IM78">
        <v>5.6488899999999995E-4</v>
      </c>
      <c r="IN78">
        <v>0.43049399999999999</v>
      </c>
      <c r="IO78">
        <v>2.7066400000000002</v>
      </c>
      <c r="IP78">
        <v>5.9827700000000004</v>
      </c>
      <c r="IQ78">
        <v>22.0962</v>
      </c>
      <c r="IR78">
        <v>7.4364699999999999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29.532699999999998</v>
      </c>
      <c r="IY78">
        <v>0.31709799999999999</v>
      </c>
      <c r="IZ78">
        <v>6.6436299999999999</v>
      </c>
      <c r="JA78">
        <v>6.76152</v>
      </c>
      <c r="JB78">
        <v>0</v>
      </c>
      <c r="JC78">
        <v>0</v>
      </c>
      <c r="JD78">
        <v>1.28572</v>
      </c>
      <c r="JE78">
        <v>6.0616500000000002</v>
      </c>
      <c r="JF78">
        <v>15.549200000000001</v>
      </c>
      <c r="JG78">
        <v>7.4364699999999999</v>
      </c>
      <c r="JH78">
        <v>0</v>
      </c>
      <c r="JI78">
        <v>0</v>
      </c>
      <c r="JJ78">
        <v>0</v>
      </c>
      <c r="JK78">
        <v>-4.9895500000000004</v>
      </c>
      <c r="JL78">
        <v>-0.53083999999999998</v>
      </c>
      <c r="JM78">
        <v>22.985700000000001</v>
      </c>
    </row>
    <row r="79" spans="1:273" x14ac:dyDescent="0.3">
      <c r="A79" s="14"/>
      <c r="B79" s="62">
        <v>44855.492731481485</v>
      </c>
      <c r="C79" t="s">
        <v>107</v>
      </c>
      <c r="D79" t="s">
        <v>107</v>
      </c>
      <c r="E79" t="s">
        <v>213</v>
      </c>
      <c r="F79">
        <v>22500</v>
      </c>
      <c r="G79">
        <v>22500</v>
      </c>
      <c r="H79" t="s">
        <v>214</v>
      </c>
      <c r="I79">
        <v>3.6111111111111115E-2</v>
      </c>
      <c r="J79" t="s">
        <v>215</v>
      </c>
      <c r="K79">
        <v>-77.28</v>
      </c>
      <c r="L79" t="s">
        <v>216</v>
      </c>
      <c r="M79" t="s">
        <v>216</v>
      </c>
      <c r="N79" t="s">
        <v>287</v>
      </c>
      <c r="O79">
        <v>835.25699999999995</v>
      </c>
      <c r="P79">
        <v>22876.6</v>
      </c>
      <c r="Q79">
        <v>36842</v>
      </c>
      <c r="R79">
        <v>0.15115799999999999</v>
      </c>
      <c r="S79">
        <v>1082</v>
      </c>
      <c r="T79">
        <v>0</v>
      </c>
      <c r="U79">
        <v>56255.1</v>
      </c>
      <c r="V79">
        <v>117891</v>
      </c>
      <c r="W79">
        <v>81817.899999999994</v>
      </c>
      <c r="X79">
        <v>0</v>
      </c>
      <c r="Y79">
        <v>0</v>
      </c>
      <c r="Z79">
        <v>0</v>
      </c>
      <c r="AA79">
        <v>0</v>
      </c>
      <c r="AB79">
        <v>0</v>
      </c>
      <c r="AC79">
        <v>199709</v>
      </c>
      <c r="AD79">
        <v>851.83399999999995</v>
      </c>
      <c r="AE79">
        <v>0</v>
      </c>
      <c r="AF79">
        <v>0</v>
      </c>
      <c r="AG79">
        <v>0</v>
      </c>
      <c r="AH79">
        <v>0</v>
      </c>
      <c r="AI79">
        <v>748.90899999999999</v>
      </c>
      <c r="AJ79">
        <v>0</v>
      </c>
      <c r="AK79">
        <v>1600.74</v>
      </c>
      <c r="AL79">
        <v>0</v>
      </c>
      <c r="AM79">
        <v>0</v>
      </c>
      <c r="AN79">
        <v>0</v>
      </c>
      <c r="AO79">
        <v>0</v>
      </c>
      <c r="AP79">
        <v>1600.74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11.7767</v>
      </c>
      <c r="BE79">
        <v>42.304400000000001</v>
      </c>
      <c r="BF79">
        <v>45.158999999999999</v>
      </c>
      <c r="BG79">
        <v>1.53239E-4</v>
      </c>
      <c r="BH79">
        <v>2.50806</v>
      </c>
      <c r="BI79">
        <v>8.4829500000000007</v>
      </c>
      <c r="BJ79">
        <v>71.889600000000002</v>
      </c>
      <c r="BK79">
        <v>182.12100000000001</v>
      </c>
      <c r="BL79">
        <v>98.615200000000002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280.73599999999999</v>
      </c>
      <c r="BS79">
        <v>261.584</v>
      </c>
      <c r="BT79">
        <v>19.151800000000001</v>
      </c>
      <c r="BU79">
        <v>0</v>
      </c>
      <c r="BV79">
        <v>0</v>
      </c>
      <c r="BX79">
        <v>0</v>
      </c>
      <c r="BY79">
        <v>0</v>
      </c>
      <c r="CA79">
        <v>0</v>
      </c>
      <c r="CB79" t="s">
        <v>216</v>
      </c>
      <c r="CC79" t="s">
        <v>216</v>
      </c>
      <c r="CD79" t="s">
        <v>277</v>
      </c>
      <c r="CE79">
        <v>2351.98</v>
      </c>
      <c r="CF79">
        <v>26632.9</v>
      </c>
      <c r="CG79">
        <v>56411.6</v>
      </c>
      <c r="CH79">
        <v>0</v>
      </c>
      <c r="CI79">
        <v>0</v>
      </c>
      <c r="CJ79">
        <v>14304.2</v>
      </c>
      <c r="CK79">
        <v>57976.9</v>
      </c>
      <c r="CL79">
        <v>47534</v>
      </c>
      <c r="CM79">
        <v>81817.899999999994</v>
      </c>
      <c r="CN79">
        <v>0</v>
      </c>
      <c r="CO79">
        <v>0</v>
      </c>
      <c r="CP79">
        <v>0</v>
      </c>
      <c r="CQ79">
        <v>-110495</v>
      </c>
      <c r="CR79">
        <v>351.44600000000003</v>
      </c>
      <c r="CS79">
        <v>129352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3.6154299999999999</v>
      </c>
      <c r="DU79">
        <v>42.287700000000001</v>
      </c>
      <c r="DV79">
        <v>69.98</v>
      </c>
      <c r="DW79">
        <v>0</v>
      </c>
      <c r="DX79">
        <v>0</v>
      </c>
      <c r="DY79">
        <v>17.448699999999999</v>
      </c>
      <c r="DZ79">
        <v>73.519099999999995</v>
      </c>
      <c r="EA79">
        <v>104.82899999999999</v>
      </c>
      <c r="EB79">
        <v>98.615200000000002</v>
      </c>
      <c r="EC79">
        <v>0</v>
      </c>
      <c r="ED79">
        <v>0</v>
      </c>
      <c r="EE79">
        <v>0</v>
      </c>
      <c r="EF79">
        <v>-100.25</v>
      </c>
      <c r="EG79">
        <v>-1.7723</v>
      </c>
      <c r="EH79">
        <v>203.44399999999999</v>
      </c>
      <c r="EI79">
        <v>203.44399999999999</v>
      </c>
      <c r="EJ79">
        <v>0</v>
      </c>
      <c r="EK79">
        <v>0</v>
      </c>
      <c r="EL79">
        <v>0</v>
      </c>
      <c r="EN79">
        <v>0</v>
      </c>
      <c r="EO79">
        <v>0</v>
      </c>
      <c r="EQ79">
        <v>0</v>
      </c>
      <c r="ER79">
        <v>1.9743199999999999E-3</v>
      </c>
      <c r="ES79">
        <v>6.3673700000000002</v>
      </c>
      <c r="ET79">
        <v>6.7921399999999998</v>
      </c>
      <c r="EU79">
        <v>0</v>
      </c>
      <c r="EV79">
        <v>0.13608799999999999</v>
      </c>
      <c r="EW79">
        <v>0</v>
      </c>
      <c r="EX79">
        <v>12.370100000000001</v>
      </c>
      <c r="EY79">
        <v>25.6676</v>
      </c>
      <c r="EZ79">
        <v>14.844099999999999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40.511699999999998</v>
      </c>
      <c r="FG79">
        <v>3.7468099999999998E-15</v>
      </c>
      <c r="FH79">
        <v>7.8131199999999996</v>
      </c>
      <c r="FI79">
        <v>11.32</v>
      </c>
      <c r="FJ79">
        <v>0</v>
      </c>
      <c r="FK79">
        <v>0</v>
      </c>
      <c r="FL79">
        <v>2.41831</v>
      </c>
      <c r="FM79">
        <v>12.419600000000001</v>
      </c>
      <c r="FN79">
        <v>31.540400000000002</v>
      </c>
      <c r="FO79">
        <v>14.844099999999999</v>
      </c>
      <c r="FP79">
        <v>0</v>
      </c>
      <c r="FQ79">
        <v>0</v>
      </c>
      <c r="FR79">
        <v>0</v>
      </c>
      <c r="FS79">
        <v>-2.1798700000000002</v>
      </c>
      <c r="FT79">
        <v>-0.25068400000000002</v>
      </c>
      <c r="FU79">
        <v>46.384500000000003</v>
      </c>
      <c r="FV79" t="s">
        <v>220</v>
      </c>
      <c r="FW79" t="s">
        <v>221</v>
      </c>
      <c r="FX79" t="s">
        <v>222</v>
      </c>
      <c r="FY79" t="s">
        <v>223</v>
      </c>
      <c r="FZ79" t="s">
        <v>224</v>
      </c>
      <c r="GA79" t="s">
        <v>225</v>
      </c>
      <c r="GB79" t="s">
        <v>226</v>
      </c>
      <c r="GC79" t="s">
        <v>227</v>
      </c>
      <c r="GF79">
        <v>0.210701</v>
      </c>
      <c r="GG79">
        <v>1.7414700000000001</v>
      </c>
      <c r="GH79">
        <v>5.1508099999999999</v>
      </c>
      <c r="GI79">
        <v>1.7752299999999999E-5</v>
      </c>
      <c r="GJ79">
        <v>0.21011099999999999</v>
      </c>
      <c r="GK79">
        <v>0</v>
      </c>
      <c r="GL79">
        <v>8.2684999999999995</v>
      </c>
      <c r="GM79">
        <v>15.58</v>
      </c>
      <c r="GN79">
        <v>10.3071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25.89</v>
      </c>
      <c r="GU79">
        <v>4.7739200000000004</v>
      </c>
      <c r="GV79">
        <v>0</v>
      </c>
      <c r="GW79">
        <v>0</v>
      </c>
      <c r="GX79">
        <v>0</v>
      </c>
      <c r="GY79">
        <v>0</v>
      </c>
      <c r="GZ79">
        <v>4.1970999999999998</v>
      </c>
      <c r="HA79">
        <v>0</v>
      </c>
      <c r="HB79">
        <v>8.9700000000000006</v>
      </c>
      <c r="HC79">
        <v>0</v>
      </c>
      <c r="HD79">
        <v>0</v>
      </c>
      <c r="HE79">
        <v>0</v>
      </c>
      <c r="HF79">
        <v>0</v>
      </c>
      <c r="HG79">
        <v>8.9700000000000006</v>
      </c>
      <c r="HH79">
        <v>0.67455600000000004</v>
      </c>
      <c r="HI79">
        <v>2.15957</v>
      </c>
      <c r="HJ79">
        <v>7.8110400000000002</v>
      </c>
      <c r="HK79">
        <v>0</v>
      </c>
      <c r="HL79">
        <v>0</v>
      </c>
      <c r="HM79">
        <v>2.0591400000000002</v>
      </c>
      <c r="HN79">
        <v>8.3756199999999996</v>
      </c>
      <c r="HO79">
        <v>14.78</v>
      </c>
      <c r="HP79">
        <v>10.3071</v>
      </c>
      <c r="HQ79">
        <v>0</v>
      </c>
      <c r="HR79">
        <v>0</v>
      </c>
      <c r="HS79">
        <v>0</v>
      </c>
      <c r="HT79">
        <v>-5.5965800000000003</v>
      </c>
      <c r="HU79">
        <v>-0.70268900000000001</v>
      </c>
      <c r="HV79">
        <v>25.09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3.6283799999999999</v>
      </c>
      <c r="IK79">
        <v>1.2564200000000001</v>
      </c>
      <c r="IL79">
        <v>3.7162500000000001</v>
      </c>
      <c r="IM79">
        <v>1.2786600000000001E-5</v>
      </c>
      <c r="IN79">
        <v>0.151591</v>
      </c>
      <c r="IO79">
        <v>3.0563199999999999</v>
      </c>
      <c r="IP79">
        <v>5.96563</v>
      </c>
      <c r="IQ79">
        <v>17.7746</v>
      </c>
      <c r="IR79">
        <v>7.4364699999999999</v>
      </c>
      <c r="IS79">
        <v>0</v>
      </c>
      <c r="IT79">
        <v>0</v>
      </c>
      <c r="IU79">
        <v>0</v>
      </c>
      <c r="IV79">
        <v>0</v>
      </c>
      <c r="IW79">
        <v>0</v>
      </c>
      <c r="IX79">
        <v>25.211099999999998</v>
      </c>
      <c r="IY79">
        <v>0.486682</v>
      </c>
      <c r="IZ79">
        <v>1.5580700000000001</v>
      </c>
      <c r="JA79">
        <v>5.6355700000000004</v>
      </c>
      <c r="JB79">
        <v>0</v>
      </c>
      <c r="JC79">
        <v>0</v>
      </c>
      <c r="JD79">
        <v>1.4856499999999999</v>
      </c>
      <c r="JE79">
        <v>6.04291</v>
      </c>
      <c r="JF79">
        <v>10.664</v>
      </c>
      <c r="JG79">
        <v>7.4364699999999999</v>
      </c>
      <c r="JH79">
        <v>0</v>
      </c>
      <c r="JI79">
        <v>0</v>
      </c>
      <c r="JJ79">
        <v>0</v>
      </c>
      <c r="JK79">
        <v>-4.0378499999999997</v>
      </c>
      <c r="JL79">
        <v>-0.50698399999999999</v>
      </c>
      <c r="JM79">
        <v>18.1005</v>
      </c>
    </row>
    <row r="80" spans="1:273" x14ac:dyDescent="0.3">
      <c r="A80" s="14"/>
      <c r="B80" s="62">
        <v>44855.493530092594</v>
      </c>
      <c r="C80" t="s">
        <v>32</v>
      </c>
      <c r="D80" t="s">
        <v>32</v>
      </c>
      <c r="E80" t="s">
        <v>213</v>
      </c>
      <c r="F80">
        <v>53627.8</v>
      </c>
      <c r="G80">
        <v>53627.8</v>
      </c>
      <c r="H80" t="s">
        <v>214</v>
      </c>
      <c r="I80">
        <v>4.2361111111111106E-2</v>
      </c>
      <c r="J80" t="s">
        <v>215</v>
      </c>
      <c r="K80">
        <v>-121.58</v>
      </c>
      <c r="L80" t="s">
        <v>216</v>
      </c>
      <c r="M80" t="s">
        <v>216</v>
      </c>
      <c r="N80" t="s">
        <v>217</v>
      </c>
      <c r="O80">
        <v>8.5316799999999997</v>
      </c>
      <c r="P80">
        <v>104689</v>
      </c>
      <c r="Q80">
        <v>20641.400000000001</v>
      </c>
      <c r="R80">
        <v>0</v>
      </c>
      <c r="S80">
        <v>1280.69</v>
      </c>
      <c r="T80">
        <v>0</v>
      </c>
      <c r="U80">
        <v>57192.1</v>
      </c>
      <c r="V80">
        <v>183812</v>
      </c>
      <c r="W80">
        <v>229701</v>
      </c>
      <c r="X80">
        <v>0</v>
      </c>
      <c r="Y80">
        <v>0</v>
      </c>
      <c r="Z80">
        <v>0</v>
      </c>
      <c r="AA80">
        <v>0</v>
      </c>
      <c r="AB80">
        <v>0</v>
      </c>
      <c r="AC80">
        <v>413513</v>
      </c>
      <c r="AD80">
        <v>1228.04</v>
      </c>
      <c r="AE80">
        <v>0</v>
      </c>
      <c r="AF80">
        <v>0</v>
      </c>
      <c r="AG80">
        <v>0</v>
      </c>
      <c r="AH80">
        <v>0</v>
      </c>
      <c r="AI80">
        <v>701.09199999999998</v>
      </c>
      <c r="AJ80">
        <v>0</v>
      </c>
      <c r="AK80">
        <v>1929.14</v>
      </c>
      <c r="AL80">
        <v>0</v>
      </c>
      <c r="AM80">
        <v>0</v>
      </c>
      <c r="AN80">
        <v>0</v>
      </c>
      <c r="AO80">
        <v>0</v>
      </c>
      <c r="AP80">
        <v>1929.14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6.4781500000000003</v>
      </c>
      <c r="BE80">
        <v>61.600700000000003</v>
      </c>
      <c r="BF80">
        <v>10.684900000000001</v>
      </c>
      <c r="BG80">
        <v>0</v>
      </c>
      <c r="BH80">
        <v>0.70788300000000004</v>
      </c>
      <c r="BI80">
        <v>3.3296899999999998</v>
      </c>
      <c r="BJ80">
        <v>29.015799999999999</v>
      </c>
      <c r="BK80">
        <v>111.81699999999999</v>
      </c>
      <c r="BL80">
        <v>110.64100000000001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222.459</v>
      </c>
      <c r="BS80">
        <v>212.65600000000001</v>
      </c>
      <c r="BT80">
        <v>9.8026499999999999</v>
      </c>
      <c r="BU80">
        <v>0</v>
      </c>
      <c r="BV80">
        <v>0</v>
      </c>
      <c r="BX80">
        <v>0</v>
      </c>
      <c r="BY80">
        <v>0</v>
      </c>
      <c r="CA80">
        <v>0</v>
      </c>
      <c r="CB80" t="s">
        <v>216</v>
      </c>
      <c r="CC80" t="s">
        <v>216</v>
      </c>
      <c r="CD80" t="s">
        <v>218</v>
      </c>
      <c r="CE80">
        <v>7.8668100000000001</v>
      </c>
      <c r="CF80">
        <v>86446.5</v>
      </c>
      <c r="CG80">
        <v>27158.5</v>
      </c>
      <c r="CH80">
        <v>0</v>
      </c>
      <c r="CI80">
        <v>67.537099999999995</v>
      </c>
      <c r="CJ80">
        <v>13771.7</v>
      </c>
      <c r="CK80">
        <v>57494</v>
      </c>
      <c r="CL80">
        <v>-94801</v>
      </c>
      <c r="CM80">
        <v>229701</v>
      </c>
      <c r="CN80">
        <v>0</v>
      </c>
      <c r="CO80">
        <v>0</v>
      </c>
      <c r="CP80">
        <v>0</v>
      </c>
      <c r="CQ80">
        <v>-283271</v>
      </c>
      <c r="CR80">
        <v>3523.46</v>
      </c>
      <c r="CS80">
        <v>134900</v>
      </c>
      <c r="CT80">
        <v>1151.23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1151.23</v>
      </c>
      <c r="DB80">
        <v>0</v>
      </c>
      <c r="DC80">
        <v>0</v>
      </c>
      <c r="DD80">
        <v>0</v>
      </c>
      <c r="DE80">
        <v>0</v>
      </c>
      <c r="DF80">
        <v>1151.23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6.0572800000000004</v>
      </c>
      <c r="DU80">
        <v>50.671399999999998</v>
      </c>
      <c r="DV80">
        <v>13.9062</v>
      </c>
      <c r="DW80">
        <v>0</v>
      </c>
      <c r="DX80">
        <v>4.2449199999999999E-2</v>
      </c>
      <c r="DY80">
        <v>6.7050999999999998</v>
      </c>
      <c r="DZ80">
        <v>29.149799999999999</v>
      </c>
      <c r="EA80">
        <v>-9.7701799999999999</v>
      </c>
      <c r="EB80">
        <v>110.64100000000001</v>
      </c>
      <c r="EC80">
        <v>0</v>
      </c>
      <c r="ED80">
        <v>0</v>
      </c>
      <c r="EE80">
        <v>0</v>
      </c>
      <c r="EF80">
        <v>-107.82899999999999</v>
      </c>
      <c r="EG80">
        <v>-8.4731900000000007</v>
      </c>
      <c r="EH80">
        <v>100.871</v>
      </c>
      <c r="EI80">
        <v>94.818799999999996</v>
      </c>
      <c r="EJ80">
        <v>6.05246</v>
      </c>
      <c r="EK80">
        <v>0</v>
      </c>
      <c r="EL80">
        <v>0</v>
      </c>
      <c r="EN80">
        <v>0</v>
      </c>
      <c r="EO80">
        <v>2</v>
      </c>
      <c r="EP80" t="s">
        <v>219</v>
      </c>
      <c r="EQ80">
        <v>0</v>
      </c>
      <c r="ER80">
        <v>0</v>
      </c>
      <c r="ES80">
        <v>23.8628</v>
      </c>
      <c r="ET80">
        <v>2.7840400000000001</v>
      </c>
      <c r="EU80">
        <v>0</v>
      </c>
      <c r="EV80">
        <v>0</v>
      </c>
      <c r="EW80">
        <v>0</v>
      </c>
      <c r="EX80">
        <v>9.3590699999999991</v>
      </c>
      <c r="EY80">
        <v>36.005899999999997</v>
      </c>
      <c r="EZ80">
        <v>29.569299999999998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65.575299999999999</v>
      </c>
      <c r="FG80">
        <v>1.4415000000000001E-14</v>
      </c>
      <c r="FH80">
        <v>21.208400000000001</v>
      </c>
      <c r="FI80">
        <v>3.33066</v>
      </c>
      <c r="FJ80">
        <v>0</v>
      </c>
      <c r="FK80">
        <v>9.5623399999999994E-13</v>
      </c>
      <c r="FL80">
        <v>1.7801499999999999</v>
      </c>
      <c r="FM80">
        <v>9.3898700000000002</v>
      </c>
      <c r="FN80">
        <v>27.2225</v>
      </c>
      <c r="FO80">
        <v>29.569299999999998</v>
      </c>
      <c r="FP80">
        <v>0</v>
      </c>
      <c r="FQ80">
        <v>0</v>
      </c>
      <c r="FR80">
        <v>0</v>
      </c>
      <c r="FS80">
        <v>-5.5884200000000002</v>
      </c>
      <c r="FT80">
        <v>-2.8982199999999998</v>
      </c>
      <c r="FU80">
        <v>56.791800000000002</v>
      </c>
      <c r="FV80" t="s">
        <v>220</v>
      </c>
      <c r="FW80" t="s">
        <v>221</v>
      </c>
      <c r="FX80" t="s">
        <v>222</v>
      </c>
      <c r="FY80" t="s">
        <v>223</v>
      </c>
      <c r="FZ80" t="s">
        <v>224</v>
      </c>
      <c r="GA80" t="s">
        <v>225</v>
      </c>
      <c r="GB80" t="s">
        <v>226</v>
      </c>
      <c r="GC80" t="s">
        <v>227</v>
      </c>
      <c r="GF80">
        <v>2.51958E-3</v>
      </c>
      <c r="GG80">
        <v>9.0204699999999995</v>
      </c>
      <c r="GH80">
        <v>2.6819999999999999</v>
      </c>
      <c r="GI80">
        <v>0</v>
      </c>
      <c r="GJ80">
        <v>0.33743299999999998</v>
      </c>
      <c r="GK80">
        <v>0</v>
      </c>
      <c r="GL80">
        <v>7.6951999999999998</v>
      </c>
      <c r="GM80">
        <v>19.739999999999998</v>
      </c>
      <c r="GN80">
        <v>25.452100000000002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45.19</v>
      </c>
      <c r="GU80">
        <v>6.8822999999999999</v>
      </c>
      <c r="GV80">
        <v>0</v>
      </c>
      <c r="GW80">
        <v>0</v>
      </c>
      <c r="GX80">
        <v>0</v>
      </c>
      <c r="GY80">
        <v>0</v>
      </c>
      <c r="GZ80">
        <v>3.9291200000000002</v>
      </c>
      <c r="HA80">
        <v>0</v>
      </c>
      <c r="HB80">
        <v>10.81</v>
      </c>
      <c r="HC80">
        <v>0</v>
      </c>
      <c r="HD80">
        <v>0</v>
      </c>
      <c r="HE80">
        <v>0</v>
      </c>
      <c r="HF80">
        <v>0</v>
      </c>
      <c r="HG80">
        <v>10.81</v>
      </c>
      <c r="HH80">
        <v>2.317E-3</v>
      </c>
      <c r="HI80">
        <v>8.1486699999999992</v>
      </c>
      <c r="HJ80">
        <v>3.1255299999999999</v>
      </c>
      <c r="HK80">
        <v>0</v>
      </c>
      <c r="HL80">
        <v>2.0229899999999999E-2</v>
      </c>
      <c r="HM80">
        <v>1.7260200000000001</v>
      </c>
      <c r="HN80">
        <v>7.7199499999999999</v>
      </c>
      <c r="HO80">
        <v>-1.1499999999999999</v>
      </c>
      <c r="HP80">
        <v>25.452100000000002</v>
      </c>
      <c r="HQ80">
        <v>0</v>
      </c>
      <c r="HR80">
        <v>0</v>
      </c>
      <c r="HS80">
        <v>0</v>
      </c>
      <c r="HT80">
        <v>-14.3477</v>
      </c>
      <c r="HU80">
        <v>-7.5516699999999997</v>
      </c>
      <c r="HV80">
        <v>24.3</v>
      </c>
      <c r="HW80">
        <v>6.4518399999999998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6.45</v>
      </c>
      <c r="IE80">
        <v>0</v>
      </c>
      <c r="IF80">
        <v>0</v>
      </c>
      <c r="IG80">
        <v>0</v>
      </c>
      <c r="IH80">
        <v>0</v>
      </c>
      <c r="II80">
        <v>6.45</v>
      </c>
      <c r="IJ80">
        <v>2.1034600000000001</v>
      </c>
      <c r="IK80">
        <v>2.7305100000000002</v>
      </c>
      <c r="IL80">
        <v>0.81185700000000005</v>
      </c>
      <c r="IM80">
        <v>0</v>
      </c>
      <c r="IN80">
        <v>0.102143</v>
      </c>
      <c r="IO80">
        <v>1.2004300000000001</v>
      </c>
      <c r="IP80">
        <v>2.3293900000000001</v>
      </c>
      <c r="IQ80">
        <v>9.2777899999999995</v>
      </c>
      <c r="IR80">
        <v>7.70451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16.982299999999999</v>
      </c>
      <c r="IY80">
        <v>1.9718800000000001</v>
      </c>
      <c r="IZ80">
        <v>2.4666299999999999</v>
      </c>
      <c r="JA80">
        <v>0.94611800000000001</v>
      </c>
      <c r="JB80">
        <v>0</v>
      </c>
      <c r="JC80">
        <v>6.1237100000000001E-3</v>
      </c>
      <c r="JD80">
        <v>0.52247699999999997</v>
      </c>
      <c r="JE80">
        <v>2.3368799999999998</v>
      </c>
      <c r="JF80">
        <v>1.6210500000000001</v>
      </c>
      <c r="JG80">
        <v>7.70451</v>
      </c>
      <c r="JH80">
        <v>0</v>
      </c>
      <c r="JI80">
        <v>0</v>
      </c>
      <c r="JJ80">
        <v>0</v>
      </c>
      <c r="JK80">
        <v>-4.3431100000000002</v>
      </c>
      <c r="JL80">
        <v>-2.28593</v>
      </c>
      <c r="JM80">
        <v>9.3255700000000008</v>
      </c>
    </row>
    <row r="81" spans="1:273" x14ac:dyDescent="0.3">
      <c r="A81" s="14"/>
      <c r="B81" s="62">
        <v>44855.494340277779</v>
      </c>
      <c r="C81" t="s">
        <v>33</v>
      </c>
      <c r="D81" t="s">
        <v>33</v>
      </c>
      <c r="E81" s="62" t="s">
        <v>213</v>
      </c>
      <c r="F81">
        <v>53627.8</v>
      </c>
      <c r="G81">
        <v>53627.8</v>
      </c>
      <c r="H81" t="s">
        <v>214</v>
      </c>
      <c r="I81">
        <v>4.2361111111111106E-2</v>
      </c>
      <c r="J81" t="s">
        <v>215</v>
      </c>
      <c r="K81">
        <v>-123.46</v>
      </c>
      <c r="L81" t="s">
        <v>216</v>
      </c>
      <c r="M81" t="s">
        <v>216</v>
      </c>
      <c r="N81" t="s">
        <v>217</v>
      </c>
      <c r="O81">
        <v>10.069100000000001</v>
      </c>
      <c r="P81">
        <v>104006</v>
      </c>
      <c r="Q81">
        <v>20403.7</v>
      </c>
      <c r="R81">
        <v>0</v>
      </c>
      <c r="S81">
        <v>1402.19</v>
      </c>
      <c r="T81">
        <v>0</v>
      </c>
      <c r="U81">
        <v>57192.1</v>
      </c>
      <c r="V81">
        <v>183014</v>
      </c>
      <c r="W81">
        <v>229701</v>
      </c>
      <c r="X81">
        <v>0</v>
      </c>
      <c r="Y81">
        <v>0</v>
      </c>
      <c r="Z81">
        <v>0</v>
      </c>
      <c r="AA81">
        <v>0</v>
      </c>
      <c r="AB81">
        <v>0</v>
      </c>
      <c r="AC81">
        <v>412715</v>
      </c>
      <c r="AD81">
        <v>1449.29</v>
      </c>
      <c r="AE81">
        <v>0</v>
      </c>
      <c r="AF81">
        <v>0</v>
      </c>
      <c r="AG81">
        <v>0</v>
      </c>
      <c r="AH81">
        <v>0</v>
      </c>
      <c r="AI81">
        <v>701.09299999999996</v>
      </c>
      <c r="AJ81">
        <v>0</v>
      </c>
      <c r="AK81">
        <v>2150.38</v>
      </c>
      <c r="AL81">
        <v>0</v>
      </c>
      <c r="AM81">
        <v>0</v>
      </c>
      <c r="AN81">
        <v>0</v>
      </c>
      <c r="AO81">
        <v>0</v>
      </c>
      <c r="AP81">
        <v>2150.38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7.6198100000000002</v>
      </c>
      <c r="BE81">
        <v>61.882199999999997</v>
      </c>
      <c r="BF81">
        <v>10.645899999999999</v>
      </c>
      <c r="BG81">
        <v>0</v>
      </c>
      <c r="BH81">
        <v>0.76827699999999999</v>
      </c>
      <c r="BI81">
        <v>3.3296899999999998</v>
      </c>
      <c r="BJ81">
        <v>29.015799999999999</v>
      </c>
      <c r="BK81">
        <v>113.262</v>
      </c>
      <c r="BL81">
        <v>110.64100000000001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223.90299999999999</v>
      </c>
      <c r="BS81">
        <v>212.96</v>
      </c>
      <c r="BT81">
        <v>10.9434</v>
      </c>
      <c r="BU81">
        <v>0</v>
      </c>
      <c r="BV81">
        <v>0</v>
      </c>
      <c r="BX81">
        <v>0</v>
      </c>
      <c r="BY81">
        <v>0.25</v>
      </c>
      <c r="BZ81" t="s">
        <v>288</v>
      </c>
      <c r="CA81">
        <v>0</v>
      </c>
      <c r="CB81" t="s">
        <v>216</v>
      </c>
      <c r="CC81" t="s">
        <v>216</v>
      </c>
      <c r="CD81" t="s">
        <v>218</v>
      </c>
      <c r="CE81">
        <v>8.2914999999999992</v>
      </c>
      <c r="CF81">
        <v>85193.9</v>
      </c>
      <c r="CG81">
        <v>26487.200000000001</v>
      </c>
      <c r="CH81">
        <v>0</v>
      </c>
      <c r="CI81">
        <v>73.217299999999994</v>
      </c>
      <c r="CJ81">
        <v>13771.7</v>
      </c>
      <c r="CK81">
        <v>57813.9</v>
      </c>
      <c r="CL81">
        <v>-96389.3</v>
      </c>
      <c r="CM81">
        <v>229701</v>
      </c>
      <c r="CN81">
        <v>0</v>
      </c>
      <c r="CO81">
        <v>0</v>
      </c>
      <c r="CP81">
        <v>0</v>
      </c>
      <c r="CQ81">
        <v>-283271</v>
      </c>
      <c r="CR81">
        <v>3533.14</v>
      </c>
      <c r="CS81">
        <v>133312</v>
      </c>
      <c r="CT81">
        <v>1213.32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1213.32</v>
      </c>
      <c r="DB81">
        <v>0</v>
      </c>
      <c r="DC81">
        <v>0</v>
      </c>
      <c r="DD81">
        <v>0</v>
      </c>
      <c r="DE81">
        <v>0</v>
      </c>
      <c r="DF81">
        <v>1213.32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6.3778100000000002</v>
      </c>
      <c r="DU81">
        <v>50.075899999999997</v>
      </c>
      <c r="DV81">
        <v>13.6205</v>
      </c>
      <c r="DW81">
        <v>0</v>
      </c>
      <c r="DX81">
        <v>4.6095700000000003E-2</v>
      </c>
      <c r="DY81">
        <v>6.70512</v>
      </c>
      <c r="DZ81">
        <v>29.290500000000002</v>
      </c>
      <c r="EA81">
        <v>-10.2072</v>
      </c>
      <c r="EB81">
        <v>110.64100000000001</v>
      </c>
      <c r="EC81">
        <v>0</v>
      </c>
      <c r="ED81">
        <v>0</v>
      </c>
      <c r="EE81">
        <v>0</v>
      </c>
      <c r="EF81">
        <v>-107.82899999999999</v>
      </c>
      <c r="EG81">
        <v>-8.4940599999999993</v>
      </c>
      <c r="EH81">
        <v>100.434</v>
      </c>
      <c r="EI81">
        <v>94.061400000000006</v>
      </c>
      <c r="EJ81">
        <v>6.3727400000000003</v>
      </c>
      <c r="EK81">
        <v>0</v>
      </c>
      <c r="EL81">
        <v>0</v>
      </c>
      <c r="EN81">
        <v>0</v>
      </c>
      <c r="EO81">
        <v>1.5</v>
      </c>
      <c r="EP81" t="s">
        <v>289</v>
      </c>
      <c r="EQ81">
        <v>0</v>
      </c>
      <c r="ER81">
        <v>2.0015700000000001E-14</v>
      </c>
      <c r="ES81">
        <v>23.8992</v>
      </c>
      <c r="ET81">
        <v>2.7827000000000002</v>
      </c>
      <c r="EU81">
        <v>0</v>
      </c>
      <c r="EV81">
        <v>1.2137500000000001E-10</v>
      </c>
      <c r="EW81">
        <v>0</v>
      </c>
      <c r="EX81">
        <v>9.3590699999999991</v>
      </c>
      <c r="EY81">
        <v>36.040900000000001</v>
      </c>
      <c r="EZ81">
        <v>29.569299999999998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65.610299999999995</v>
      </c>
      <c r="FG81">
        <v>1.4651999999999999E-14</v>
      </c>
      <c r="FH81">
        <v>20.9651</v>
      </c>
      <c r="FI81">
        <v>3.27902</v>
      </c>
      <c r="FJ81">
        <v>0</v>
      </c>
      <c r="FK81">
        <v>9.8189699999999997E-13</v>
      </c>
      <c r="FL81">
        <v>1.7801499999999999</v>
      </c>
      <c r="FM81">
        <v>9.4209499999999995</v>
      </c>
      <c r="FN81">
        <v>26.956499999999998</v>
      </c>
      <c r="FO81">
        <v>29.569299999999998</v>
      </c>
      <c r="FP81">
        <v>0</v>
      </c>
      <c r="FQ81">
        <v>0</v>
      </c>
      <c r="FR81">
        <v>0</v>
      </c>
      <c r="FS81">
        <v>-5.5884200000000002</v>
      </c>
      <c r="FT81">
        <v>-2.90029</v>
      </c>
      <c r="FU81">
        <v>56.525799999999997</v>
      </c>
      <c r="FV81" t="s">
        <v>220</v>
      </c>
      <c r="FW81" t="s">
        <v>221</v>
      </c>
      <c r="FX81" t="s">
        <v>222</v>
      </c>
      <c r="FY81" t="s">
        <v>223</v>
      </c>
      <c r="FZ81" t="s">
        <v>224</v>
      </c>
      <c r="GA81" t="s">
        <v>225</v>
      </c>
      <c r="GB81" t="s">
        <v>226</v>
      </c>
      <c r="GC81" t="s">
        <v>227</v>
      </c>
      <c r="GF81">
        <v>2.9450100000000001E-3</v>
      </c>
      <c r="GG81">
        <v>8.9740599999999997</v>
      </c>
      <c r="GH81">
        <v>2.6829700000000001</v>
      </c>
      <c r="GI81">
        <v>0</v>
      </c>
      <c r="GJ81">
        <v>0.36641299999999999</v>
      </c>
      <c r="GK81">
        <v>0</v>
      </c>
      <c r="GL81">
        <v>7.6951999999999998</v>
      </c>
      <c r="GM81">
        <v>19.72</v>
      </c>
      <c r="GN81">
        <v>25.452100000000002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45.17</v>
      </c>
      <c r="GU81">
        <v>8.1222200000000004</v>
      </c>
      <c r="GV81">
        <v>0</v>
      </c>
      <c r="GW81">
        <v>0</v>
      </c>
      <c r="GX81">
        <v>0</v>
      </c>
      <c r="GY81">
        <v>0</v>
      </c>
      <c r="GZ81">
        <v>3.9291200000000002</v>
      </c>
      <c r="HA81">
        <v>0</v>
      </c>
      <c r="HB81">
        <v>12.05</v>
      </c>
      <c r="HC81">
        <v>0</v>
      </c>
      <c r="HD81">
        <v>0</v>
      </c>
      <c r="HE81">
        <v>0</v>
      </c>
      <c r="HF81">
        <v>0</v>
      </c>
      <c r="HG81">
        <v>12.05</v>
      </c>
      <c r="HH81">
        <v>2.4339700000000001E-3</v>
      </c>
      <c r="HI81">
        <v>8.0692400000000006</v>
      </c>
      <c r="HJ81">
        <v>3.0985399999999998</v>
      </c>
      <c r="HK81">
        <v>0</v>
      </c>
      <c r="HL81">
        <v>2.1917699999999998E-2</v>
      </c>
      <c r="HM81">
        <v>1.72604</v>
      </c>
      <c r="HN81">
        <v>7.7456800000000001</v>
      </c>
      <c r="HO81">
        <v>-1.25</v>
      </c>
      <c r="HP81">
        <v>25.452100000000002</v>
      </c>
      <c r="HQ81">
        <v>0</v>
      </c>
      <c r="HR81">
        <v>0</v>
      </c>
      <c r="HS81">
        <v>0</v>
      </c>
      <c r="HT81">
        <v>-14.3477</v>
      </c>
      <c r="HU81">
        <v>-7.5700399999999997</v>
      </c>
      <c r="HV81">
        <v>24.2</v>
      </c>
      <c r="HW81">
        <v>6.7998000000000003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6.8</v>
      </c>
      <c r="IE81">
        <v>0</v>
      </c>
      <c r="IF81">
        <v>0</v>
      </c>
      <c r="IG81">
        <v>0</v>
      </c>
      <c r="IH81">
        <v>0</v>
      </c>
      <c r="II81">
        <v>6.8</v>
      </c>
      <c r="IJ81">
        <v>2.4824099999999998</v>
      </c>
      <c r="IK81">
        <v>2.7164600000000001</v>
      </c>
      <c r="IL81">
        <v>0.81215099999999996</v>
      </c>
      <c r="IM81">
        <v>0</v>
      </c>
      <c r="IN81">
        <v>0.110916</v>
      </c>
      <c r="IO81">
        <v>1.2004300000000001</v>
      </c>
      <c r="IP81">
        <v>2.3293900000000001</v>
      </c>
      <c r="IQ81">
        <v>9.6517599999999995</v>
      </c>
      <c r="IR81">
        <v>7.70451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17.356300000000001</v>
      </c>
      <c r="IY81">
        <v>2.07822</v>
      </c>
      <c r="IZ81">
        <v>2.44258</v>
      </c>
      <c r="JA81">
        <v>0.93794699999999998</v>
      </c>
      <c r="JB81">
        <v>0</v>
      </c>
      <c r="JC81">
        <v>6.6346299999999999E-3</v>
      </c>
      <c r="JD81">
        <v>0.52248300000000003</v>
      </c>
      <c r="JE81">
        <v>2.3446699999999998</v>
      </c>
      <c r="JF81">
        <v>1.6979299999999999</v>
      </c>
      <c r="JG81">
        <v>7.70451</v>
      </c>
      <c r="JH81">
        <v>0</v>
      </c>
      <c r="JI81">
        <v>0</v>
      </c>
      <c r="JJ81">
        <v>0</v>
      </c>
      <c r="JK81">
        <v>-4.3431100000000002</v>
      </c>
      <c r="JL81">
        <v>-2.29149</v>
      </c>
      <c r="JM81">
        <v>9.40245</v>
      </c>
    </row>
    <row r="82" spans="1:273" x14ac:dyDescent="0.3">
      <c r="A82" s="14"/>
      <c r="B82" s="62">
        <v>44855.495150462964</v>
      </c>
      <c r="C82" t="s">
        <v>34</v>
      </c>
      <c r="D82" t="s">
        <v>34</v>
      </c>
      <c r="E82" t="s">
        <v>213</v>
      </c>
      <c r="F82">
        <v>53627.8</v>
      </c>
      <c r="G82">
        <v>53627.8</v>
      </c>
      <c r="H82" t="s">
        <v>214</v>
      </c>
      <c r="I82">
        <v>4.2361111111111106E-2</v>
      </c>
      <c r="J82" t="s">
        <v>215</v>
      </c>
      <c r="K82">
        <v>-125.82</v>
      </c>
      <c r="L82" t="s">
        <v>216</v>
      </c>
      <c r="M82" t="s">
        <v>216</v>
      </c>
      <c r="N82" t="s">
        <v>217</v>
      </c>
      <c r="O82">
        <v>12.1683</v>
      </c>
      <c r="P82">
        <v>103469</v>
      </c>
      <c r="Q82">
        <v>20327.5</v>
      </c>
      <c r="R82">
        <v>0</v>
      </c>
      <c r="S82">
        <v>1577.13</v>
      </c>
      <c r="T82">
        <v>0</v>
      </c>
      <c r="U82">
        <v>57192.1</v>
      </c>
      <c r="V82">
        <v>182578</v>
      </c>
      <c r="W82">
        <v>229701</v>
      </c>
      <c r="X82">
        <v>0</v>
      </c>
      <c r="Y82">
        <v>0</v>
      </c>
      <c r="Z82">
        <v>0</v>
      </c>
      <c r="AA82">
        <v>0</v>
      </c>
      <c r="AB82">
        <v>0</v>
      </c>
      <c r="AC82">
        <v>412279</v>
      </c>
      <c r="AD82">
        <v>1751.41</v>
      </c>
      <c r="AE82">
        <v>0</v>
      </c>
      <c r="AF82">
        <v>0</v>
      </c>
      <c r="AG82">
        <v>0</v>
      </c>
      <c r="AH82">
        <v>0</v>
      </c>
      <c r="AI82">
        <v>701.09299999999996</v>
      </c>
      <c r="AJ82">
        <v>0</v>
      </c>
      <c r="AK82">
        <v>2452.5</v>
      </c>
      <c r="AL82">
        <v>0</v>
      </c>
      <c r="AM82">
        <v>0</v>
      </c>
      <c r="AN82">
        <v>0</v>
      </c>
      <c r="AO82">
        <v>0</v>
      </c>
      <c r="AP82">
        <v>2452.5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9.1706699999999994</v>
      </c>
      <c r="BE82">
        <v>62.235199999999999</v>
      </c>
      <c r="BF82">
        <v>10.7128</v>
      </c>
      <c r="BG82">
        <v>0</v>
      </c>
      <c r="BH82">
        <v>0.85443999999999998</v>
      </c>
      <c r="BI82">
        <v>3.3296899999999998</v>
      </c>
      <c r="BJ82">
        <v>29.015799999999999</v>
      </c>
      <c r="BK82">
        <v>115.319</v>
      </c>
      <c r="BL82">
        <v>110.64100000000001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225.96</v>
      </c>
      <c r="BS82">
        <v>213.46700000000001</v>
      </c>
      <c r="BT82">
        <v>12.493</v>
      </c>
      <c r="BU82">
        <v>0</v>
      </c>
      <c r="BV82">
        <v>0</v>
      </c>
      <c r="BX82">
        <v>0</v>
      </c>
      <c r="BY82">
        <v>2</v>
      </c>
      <c r="BZ82" t="s">
        <v>234</v>
      </c>
      <c r="CA82">
        <v>0</v>
      </c>
      <c r="CB82" t="s">
        <v>216</v>
      </c>
      <c r="CC82" t="s">
        <v>216</v>
      </c>
      <c r="CD82" t="s">
        <v>218</v>
      </c>
      <c r="CE82">
        <v>8.8552400000000002</v>
      </c>
      <c r="CF82">
        <v>84158.7</v>
      </c>
      <c r="CG82">
        <v>25797.3</v>
      </c>
      <c r="CH82">
        <v>0</v>
      </c>
      <c r="CI82">
        <v>83.509399999999999</v>
      </c>
      <c r="CJ82">
        <v>13771.7</v>
      </c>
      <c r="CK82">
        <v>58133.8</v>
      </c>
      <c r="CL82">
        <v>-97774.8</v>
      </c>
      <c r="CM82">
        <v>229701</v>
      </c>
      <c r="CN82">
        <v>0</v>
      </c>
      <c r="CO82">
        <v>0</v>
      </c>
      <c r="CP82">
        <v>0</v>
      </c>
      <c r="CQ82">
        <v>-283271</v>
      </c>
      <c r="CR82">
        <v>3542</v>
      </c>
      <c r="CS82">
        <v>131927</v>
      </c>
      <c r="CT82">
        <v>1269.96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1269.96</v>
      </c>
      <c r="DB82">
        <v>0</v>
      </c>
      <c r="DC82">
        <v>0</v>
      </c>
      <c r="DD82">
        <v>0</v>
      </c>
      <c r="DE82">
        <v>0</v>
      </c>
      <c r="DF82">
        <v>1269.96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6.6660000000000004</v>
      </c>
      <c r="DU82">
        <v>49.646099999999997</v>
      </c>
      <c r="DV82">
        <v>13.3345</v>
      </c>
      <c r="DW82">
        <v>0</v>
      </c>
      <c r="DX82">
        <v>5.2422700000000003E-2</v>
      </c>
      <c r="DY82">
        <v>6.7051100000000003</v>
      </c>
      <c r="DZ82">
        <v>29.4312</v>
      </c>
      <c r="EA82">
        <v>-10.505100000000001</v>
      </c>
      <c r="EB82">
        <v>110.64100000000001</v>
      </c>
      <c r="EC82">
        <v>0</v>
      </c>
      <c r="ED82">
        <v>0</v>
      </c>
      <c r="EE82">
        <v>0</v>
      </c>
      <c r="EF82">
        <v>-107.82899999999999</v>
      </c>
      <c r="EG82">
        <v>-8.5113299999999992</v>
      </c>
      <c r="EH82">
        <v>100.136</v>
      </c>
      <c r="EI82">
        <v>93.475700000000003</v>
      </c>
      <c r="EJ82">
        <v>6.6606300000000003</v>
      </c>
      <c r="EK82">
        <v>0</v>
      </c>
      <c r="EL82">
        <v>0</v>
      </c>
      <c r="EN82">
        <v>0</v>
      </c>
      <c r="EO82">
        <v>2.5</v>
      </c>
      <c r="EP82" t="s">
        <v>234</v>
      </c>
      <c r="EQ82">
        <v>0</v>
      </c>
      <c r="ER82">
        <v>1.11648E-13</v>
      </c>
      <c r="ES82">
        <v>23.924700000000001</v>
      </c>
      <c r="ET82">
        <v>2.7823000000000002</v>
      </c>
      <c r="EU82">
        <v>0</v>
      </c>
      <c r="EV82">
        <v>1.2169500000000001E-10</v>
      </c>
      <c r="EW82">
        <v>0</v>
      </c>
      <c r="EX82">
        <v>9.3590699999999991</v>
      </c>
      <c r="EY82">
        <v>36.066099999999999</v>
      </c>
      <c r="EZ82">
        <v>29.569299999999998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65.635400000000004</v>
      </c>
      <c r="FG82">
        <v>1.4062099999999999E-14</v>
      </c>
      <c r="FH82">
        <v>20.789899999999999</v>
      </c>
      <c r="FI82">
        <v>3.2373699999999999</v>
      </c>
      <c r="FJ82">
        <v>0</v>
      </c>
      <c r="FK82">
        <v>9.9828600000000009E-13</v>
      </c>
      <c r="FL82">
        <v>1.7801199999999999</v>
      </c>
      <c r="FM82">
        <v>9.4520199999999992</v>
      </c>
      <c r="FN82">
        <v>26.768899999999999</v>
      </c>
      <c r="FO82">
        <v>29.569299999999998</v>
      </c>
      <c r="FP82">
        <v>0</v>
      </c>
      <c r="FQ82">
        <v>0</v>
      </c>
      <c r="FR82">
        <v>0</v>
      </c>
      <c r="FS82">
        <v>-5.5884200000000002</v>
      </c>
      <c r="FT82">
        <v>-2.9020999999999999</v>
      </c>
      <c r="FU82">
        <v>56.338200000000001</v>
      </c>
      <c r="FV82" t="s">
        <v>220</v>
      </c>
      <c r="FW82" t="s">
        <v>221</v>
      </c>
      <c r="FX82" t="s">
        <v>222</v>
      </c>
      <c r="FY82" t="s">
        <v>223</v>
      </c>
      <c r="FZ82" t="s">
        <v>224</v>
      </c>
      <c r="GA82" t="s">
        <v>225</v>
      </c>
      <c r="GB82" t="s">
        <v>226</v>
      </c>
      <c r="GC82" t="s">
        <v>227</v>
      </c>
      <c r="GF82">
        <v>3.52506E-3</v>
      </c>
      <c r="GG82">
        <v>8.9332600000000006</v>
      </c>
      <c r="GH82">
        <v>2.72593</v>
      </c>
      <c r="GI82">
        <v>0</v>
      </c>
      <c r="GJ82">
        <v>0.405999</v>
      </c>
      <c r="GK82">
        <v>0</v>
      </c>
      <c r="GL82">
        <v>7.6951999999999998</v>
      </c>
      <c r="GM82">
        <v>19.77</v>
      </c>
      <c r="GN82">
        <v>25.452100000000002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45.22</v>
      </c>
      <c r="GU82">
        <v>9.8153900000000007</v>
      </c>
      <c r="GV82">
        <v>0</v>
      </c>
      <c r="GW82">
        <v>0</v>
      </c>
      <c r="GX82">
        <v>0</v>
      </c>
      <c r="GY82">
        <v>0</v>
      </c>
      <c r="GZ82">
        <v>3.9291200000000002</v>
      </c>
      <c r="HA82">
        <v>0</v>
      </c>
      <c r="HB82">
        <v>13.75</v>
      </c>
      <c r="HC82">
        <v>0</v>
      </c>
      <c r="HD82">
        <v>0</v>
      </c>
      <c r="HE82">
        <v>0</v>
      </c>
      <c r="HF82">
        <v>0</v>
      </c>
      <c r="HG82">
        <v>13.75</v>
      </c>
      <c r="HH82">
        <v>2.5864600000000001E-3</v>
      </c>
      <c r="HI82">
        <v>7.9898699999999998</v>
      </c>
      <c r="HJ82">
        <v>3.0776699999999999</v>
      </c>
      <c r="HK82">
        <v>0</v>
      </c>
      <c r="HL82">
        <v>2.4991099999999999E-2</v>
      </c>
      <c r="HM82">
        <v>1.7260200000000001</v>
      </c>
      <c r="HN82">
        <v>7.77142</v>
      </c>
      <c r="HO82">
        <v>-1.35</v>
      </c>
      <c r="HP82">
        <v>25.452100000000002</v>
      </c>
      <c r="HQ82">
        <v>0</v>
      </c>
      <c r="HR82">
        <v>0</v>
      </c>
      <c r="HS82">
        <v>0</v>
      </c>
      <c r="HT82">
        <v>-14.3477</v>
      </c>
      <c r="HU82">
        <v>-7.5876799999999998</v>
      </c>
      <c r="HV82">
        <v>24.1</v>
      </c>
      <c r="HW82">
        <v>7.1172399999999998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7.12</v>
      </c>
      <c r="IE82">
        <v>0</v>
      </c>
      <c r="IF82">
        <v>0</v>
      </c>
      <c r="IG82">
        <v>0</v>
      </c>
      <c r="IH82">
        <v>0</v>
      </c>
      <c r="II82">
        <v>7.12</v>
      </c>
      <c r="IJ82">
        <v>2.9998800000000001</v>
      </c>
      <c r="IK82">
        <v>2.70411</v>
      </c>
      <c r="IL82">
        <v>0.82515499999999997</v>
      </c>
      <c r="IM82">
        <v>0</v>
      </c>
      <c r="IN82">
        <v>0.12289899999999999</v>
      </c>
      <c r="IO82">
        <v>1.2004300000000001</v>
      </c>
      <c r="IP82">
        <v>2.3293900000000001</v>
      </c>
      <c r="IQ82">
        <v>10.181900000000001</v>
      </c>
      <c r="IR82">
        <v>7.70451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17.886399999999998</v>
      </c>
      <c r="IY82">
        <v>2.1752600000000002</v>
      </c>
      <c r="IZ82">
        <v>2.4185599999999998</v>
      </c>
      <c r="JA82">
        <v>0.93162999999999996</v>
      </c>
      <c r="JB82">
        <v>0</v>
      </c>
      <c r="JC82">
        <v>7.5649799999999998E-3</v>
      </c>
      <c r="JD82">
        <v>0.52247699999999997</v>
      </c>
      <c r="JE82">
        <v>2.3524600000000002</v>
      </c>
      <c r="JF82">
        <v>1.768</v>
      </c>
      <c r="JG82">
        <v>7.70451</v>
      </c>
      <c r="JH82">
        <v>0</v>
      </c>
      <c r="JI82">
        <v>0</v>
      </c>
      <c r="JJ82">
        <v>0</v>
      </c>
      <c r="JK82">
        <v>-4.3431100000000002</v>
      </c>
      <c r="JL82">
        <v>-2.29684</v>
      </c>
      <c r="JM82">
        <v>9.4725099999999998</v>
      </c>
    </row>
    <row r="83" spans="1:273" x14ac:dyDescent="0.3">
      <c r="A83" s="14"/>
      <c r="B83" s="62">
        <v>44855.495972222219</v>
      </c>
      <c r="C83" t="s">
        <v>36</v>
      </c>
      <c r="D83" t="s">
        <v>36</v>
      </c>
      <c r="E83" t="s">
        <v>213</v>
      </c>
      <c r="F83">
        <v>53627.8</v>
      </c>
      <c r="G83">
        <v>53627.8</v>
      </c>
      <c r="H83" t="s">
        <v>214</v>
      </c>
      <c r="I83">
        <v>4.3750000000000004E-2</v>
      </c>
      <c r="J83" t="s">
        <v>215</v>
      </c>
      <c r="K83">
        <v>-123.77</v>
      </c>
      <c r="L83" t="s">
        <v>216</v>
      </c>
      <c r="M83" t="s">
        <v>216</v>
      </c>
      <c r="N83" t="s">
        <v>217</v>
      </c>
      <c r="O83">
        <v>10.069100000000001</v>
      </c>
      <c r="P83">
        <v>104006</v>
      </c>
      <c r="Q83">
        <v>20403.7</v>
      </c>
      <c r="R83">
        <v>0</v>
      </c>
      <c r="S83">
        <v>1402.19</v>
      </c>
      <c r="T83">
        <v>0</v>
      </c>
      <c r="U83">
        <v>57192.1</v>
      </c>
      <c r="V83">
        <v>183014</v>
      </c>
      <c r="W83">
        <v>229701</v>
      </c>
      <c r="X83">
        <v>0</v>
      </c>
      <c r="Y83">
        <v>0</v>
      </c>
      <c r="Z83">
        <v>0</v>
      </c>
      <c r="AA83">
        <v>0</v>
      </c>
      <c r="AB83">
        <v>0</v>
      </c>
      <c r="AC83">
        <v>412715</v>
      </c>
      <c r="AD83">
        <v>1449.29</v>
      </c>
      <c r="AE83">
        <v>0</v>
      </c>
      <c r="AF83">
        <v>0</v>
      </c>
      <c r="AG83">
        <v>0</v>
      </c>
      <c r="AH83">
        <v>0</v>
      </c>
      <c r="AI83">
        <v>701.09299999999996</v>
      </c>
      <c r="AJ83">
        <v>0</v>
      </c>
      <c r="AK83">
        <v>2150.38</v>
      </c>
      <c r="AL83">
        <v>0</v>
      </c>
      <c r="AM83">
        <v>0</v>
      </c>
      <c r="AN83">
        <v>0</v>
      </c>
      <c r="AO83">
        <v>0</v>
      </c>
      <c r="AP83">
        <v>2150.38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7.6198100000000002</v>
      </c>
      <c r="BE83">
        <v>61.882199999999997</v>
      </c>
      <c r="BF83">
        <v>10.645899999999999</v>
      </c>
      <c r="BG83">
        <v>0</v>
      </c>
      <c r="BH83">
        <v>0.76827699999999999</v>
      </c>
      <c r="BI83">
        <v>3.3296899999999998</v>
      </c>
      <c r="BJ83">
        <v>29.015799999999999</v>
      </c>
      <c r="BK83">
        <v>113.262</v>
      </c>
      <c r="BL83">
        <v>110.64100000000001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223.90299999999999</v>
      </c>
      <c r="BS83">
        <v>212.96</v>
      </c>
      <c r="BT83">
        <v>10.9434</v>
      </c>
      <c r="BU83">
        <v>0</v>
      </c>
      <c r="BV83">
        <v>0</v>
      </c>
      <c r="BX83">
        <v>0</v>
      </c>
      <c r="BY83">
        <v>0.25</v>
      </c>
      <c r="BZ83" t="s">
        <v>288</v>
      </c>
      <c r="CA83">
        <v>0</v>
      </c>
      <c r="CB83" t="s">
        <v>216</v>
      </c>
      <c r="CC83" t="s">
        <v>216</v>
      </c>
      <c r="CD83" t="s">
        <v>218</v>
      </c>
      <c r="CE83">
        <v>8.8552400000000002</v>
      </c>
      <c r="CF83">
        <v>84158.7</v>
      </c>
      <c r="CG83">
        <v>25797.3</v>
      </c>
      <c r="CH83">
        <v>0</v>
      </c>
      <c r="CI83">
        <v>83.509399999999999</v>
      </c>
      <c r="CJ83">
        <v>13771.7</v>
      </c>
      <c r="CK83">
        <v>58133.8</v>
      </c>
      <c r="CL83">
        <v>-97774.8</v>
      </c>
      <c r="CM83">
        <v>229701</v>
      </c>
      <c r="CN83">
        <v>0</v>
      </c>
      <c r="CO83">
        <v>0</v>
      </c>
      <c r="CP83">
        <v>0</v>
      </c>
      <c r="CQ83">
        <v>-283271</v>
      </c>
      <c r="CR83">
        <v>3542</v>
      </c>
      <c r="CS83">
        <v>131927</v>
      </c>
      <c r="CT83">
        <v>1269.96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1269.96</v>
      </c>
      <c r="DB83">
        <v>0</v>
      </c>
      <c r="DC83">
        <v>0</v>
      </c>
      <c r="DD83">
        <v>0</v>
      </c>
      <c r="DE83">
        <v>0</v>
      </c>
      <c r="DF83">
        <v>1269.96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6.6660000000000004</v>
      </c>
      <c r="DU83">
        <v>49.646099999999997</v>
      </c>
      <c r="DV83">
        <v>13.3345</v>
      </c>
      <c r="DW83">
        <v>0</v>
      </c>
      <c r="DX83">
        <v>5.2422700000000003E-2</v>
      </c>
      <c r="DY83">
        <v>6.7051100000000003</v>
      </c>
      <c r="DZ83">
        <v>29.4312</v>
      </c>
      <c r="EA83">
        <v>-10.505100000000001</v>
      </c>
      <c r="EB83">
        <v>110.64100000000001</v>
      </c>
      <c r="EC83">
        <v>0</v>
      </c>
      <c r="ED83">
        <v>0</v>
      </c>
      <c r="EE83">
        <v>0</v>
      </c>
      <c r="EF83">
        <v>-107.82899999999999</v>
      </c>
      <c r="EG83">
        <v>-8.5113299999999992</v>
      </c>
      <c r="EH83">
        <v>100.136</v>
      </c>
      <c r="EI83">
        <v>93.475700000000003</v>
      </c>
      <c r="EJ83">
        <v>6.6606300000000003</v>
      </c>
      <c r="EK83">
        <v>0</v>
      </c>
      <c r="EL83">
        <v>0</v>
      </c>
      <c r="EN83">
        <v>0</v>
      </c>
      <c r="EO83">
        <v>2.5</v>
      </c>
      <c r="EP83" t="s">
        <v>234</v>
      </c>
      <c r="EQ83">
        <v>0</v>
      </c>
      <c r="ER83">
        <v>2.0015700000000001E-14</v>
      </c>
      <c r="ES83">
        <v>23.8992</v>
      </c>
      <c r="ET83">
        <v>2.7827000000000002</v>
      </c>
      <c r="EU83">
        <v>0</v>
      </c>
      <c r="EV83">
        <v>1.2137500000000001E-10</v>
      </c>
      <c r="EW83">
        <v>0</v>
      </c>
      <c r="EX83">
        <v>9.3590699999999991</v>
      </c>
      <c r="EY83">
        <v>36.040900000000001</v>
      </c>
      <c r="EZ83">
        <v>29.569299999999998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65.610299999999995</v>
      </c>
      <c r="FG83">
        <v>1.4062099999999999E-14</v>
      </c>
      <c r="FH83">
        <v>20.789899999999999</v>
      </c>
      <c r="FI83">
        <v>3.2373699999999999</v>
      </c>
      <c r="FJ83">
        <v>0</v>
      </c>
      <c r="FK83">
        <v>9.9828600000000009E-13</v>
      </c>
      <c r="FL83">
        <v>1.7801199999999999</v>
      </c>
      <c r="FM83">
        <v>9.4520199999999992</v>
      </c>
      <c r="FN83">
        <v>26.768899999999999</v>
      </c>
      <c r="FO83">
        <v>29.569299999999998</v>
      </c>
      <c r="FP83">
        <v>0</v>
      </c>
      <c r="FQ83">
        <v>0</v>
      </c>
      <c r="FR83">
        <v>0</v>
      </c>
      <c r="FS83">
        <v>-5.5884200000000002</v>
      </c>
      <c r="FT83">
        <v>-2.9020999999999999</v>
      </c>
      <c r="FU83">
        <v>56.338200000000001</v>
      </c>
      <c r="FV83" t="s">
        <v>220</v>
      </c>
      <c r="FW83" t="s">
        <v>221</v>
      </c>
      <c r="FX83" t="s">
        <v>222</v>
      </c>
      <c r="FY83" t="s">
        <v>223</v>
      </c>
      <c r="FZ83" t="s">
        <v>224</v>
      </c>
      <c r="GA83" t="s">
        <v>225</v>
      </c>
      <c r="GB83" t="s">
        <v>226</v>
      </c>
      <c r="GC83" t="s">
        <v>227</v>
      </c>
      <c r="GF83">
        <v>2.9450100000000001E-3</v>
      </c>
      <c r="GG83">
        <v>8.9740599999999997</v>
      </c>
      <c r="GH83">
        <v>2.6829700000000001</v>
      </c>
      <c r="GI83">
        <v>0</v>
      </c>
      <c r="GJ83">
        <v>0.36641299999999999</v>
      </c>
      <c r="GK83">
        <v>0</v>
      </c>
      <c r="GL83">
        <v>7.6951999999999998</v>
      </c>
      <c r="GM83">
        <v>19.72</v>
      </c>
      <c r="GN83">
        <v>25.452100000000002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45.17</v>
      </c>
      <c r="GU83">
        <v>8.1222200000000004</v>
      </c>
      <c r="GV83">
        <v>0</v>
      </c>
      <c r="GW83">
        <v>0</v>
      </c>
      <c r="GX83">
        <v>0</v>
      </c>
      <c r="GY83">
        <v>0</v>
      </c>
      <c r="GZ83">
        <v>3.9291200000000002</v>
      </c>
      <c r="HA83">
        <v>0</v>
      </c>
      <c r="HB83">
        <v>12.05</v>
      </c>
      <c r="HC83">
        <v>0</v>
      </c>
      <c r="HD83">
        <v>0</v>
      </c>
      <c r="HE83">
        <v>0</v>
      </c>
      <c r="HF83">
        <v>0</v>
      </c>
      <c r="HG83">
        <v>12.05</v>
      </c>
      <c r="HH83">
        <v>2.5864600000000001E-3</v>
      </c>
      <c r="HI83">
        <v>7.9898699999999998</v>
      </c>
      <c r="HJ83">
        <v>3.0776699999999999</v>
      </c>
      <c r="HK83">
        <v>0</v>
      </c>
      <c r="HL83">
        <v>2.4991099999999999E-2</v>
      </c>
      <c r="HM83">
        <v>1.7260200000000001</v>
      </c>
      <c r="HN83">
        <v>7.77142</v>
      </c>
      <c r="HO83">
        <v>-1.35</v>
      </c>
      <c r="HP83">
        <v>25.452100000000002</v>
      </c>
      <c r="HQ83">
        <v>0</v>
      </c>
      <c r="HR83">
        <v>0</v>
      </c>
      <c r="HS83">
        <v>0</v>
      </c>
      <c r="HT83">
        <v>-14.3477</v>
      </c>
      <c r="HU83">
        <v>-7.5876799999999998</v>
      </c>
      <c r="HV83">
        <v>24.1</v>
      </c>
      <c r="HW83">
        <v>7.1172399999999998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7.12</v>
      </c>
      <c r="IE83">
        <v>0</v>
      </c>
      <c r="IF83">
        <v>0</v>
      </c>
      <c r="IG83">
        <v>0</v>
      </c>
      <c r="IH83">
        <v>0</v>
      </c>
      <c r="II83">
        <v>7.12</v>
      </c>
      <c r="IJ83">
        <v>2.4824099999999998</v>
      </c>
      <c r="IK83">
        <v>2.7164600000000001</v>
      </c>
      <c r="IL83">
        <v>0.81215099999999996</v>
      </c>
      <c r="IM83">
        <v>0</v>
      </c>
      <c r="IN83">
        <v>0.110916</v>
      </c>
      <c r="IO83">
        <v>1.2004300000000001</v>
      </c>
      <c r="IP83">
        <v>2.3293900000000001</v>
      </c>
      <c r="IQ83">
        <v>9.6517599999999995</v>
      </c>
      <c r="IR83">
        <v>7.70451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17.356300000000001</v>
      </c>
      <c r="IY83">
        <v>2.1752600000000002</v>
      </c>
      <c r="IZ83">
        <v>2.4185599999999998</v>
      </c>
      <c r="JA83">
        <v>0.93162999999999996</v>
      </c>
      <c r="JB83">
        <v>0</v>
      </c>
      <c r="JC83">
        <v>7.5649799999999998E-3</v>
      </c>
      <c r="JD83">
        <v>0.52247699999999997</v>
      </c>
      <c r="JE83">
        <v>2.3524600000000002</v>
      </c>
      <c r="JF83">
        <v>1.768</v>
      </c>
      <c r="JG83">
        <v>7.70451</v>
      </c>
      <c r="JH83">
        <v>0</v>
      </c>
      <c r="JI83">
        <v>0</v>
      </c>
      <c r="JJ83">
        <v>0</v>
      </c>
      <c r="JK83">
        <v>-4.3431100000000002</v>
      </c>
      <c r="JL83">
        <v>-2.29684</v>
      </c>
      <c r="JM83">
        <v>9.4725099999999998</v>
      </c>
    </row>
    <row r="84" spans="1:273" x14ac:dyDescent="0.3">
      <c r="A84" s="14"/>
      <c r="B84" s="62">
        <v>44855.498703703706</v>
      </c>
      <c r="C84" t="s">
        <v>38</v>
      </c>
      <c r="D84" t="s">
        <v>38</v>
      </c>
      <c r="E84" t="s">
        <v>213</v>
      </c>
      <c r="F84">
        <v>498589</v>
      </c>
      <c r="G84">
        <v>498589</v>
      </c>
      <c r="H84" t="s">
        <v>214</v>
      </c>
      <c r="I84">
        <v>0.15763888888888888</v>
      </c>
      <c r="J84" t="s">
        <v>215</v>
      </c>
      <c r="K84">
        <v>-40.270000000000003</v>
      </c>
      <c r="L84" t="s">
        <v>216</v>
      </c>
      <c r="M84" t="s">
        <v>216</v>
      </c>
      <c r="N84" t="s">
        <v>248</v>
      </c>
      <c r="O84">
        <v>103.425</v>
      </c>
      <c r="P84">
        <v>397021</v>
      </c>
      <c r="Q84">
        <v>230892</v>
      </c>
      <c r="R84">
        <v>6551.49</v>
      </c>
      <c r="S84">
        <v>256397</v>
      </c>
      <c r="T84">
        <v>0</v>
      </c>
      <c r="U84">
        <v>576137</v>
      </c>
      <c r="V84">
        <v>1467100</v>
      </c>
      <c r="W84">
        <v>2135580</v>
      </c>
      <c r="X84">
        <v>0</v>
      </c>
      <c r="Y84">
        <v>0</v>
      </c>
      <c r="Z84">
        <v>0</v>
      </c>
      <c r="AA84">
        <v>0</v>
      </c>
      <c r="AB84">
        <v>0</v>
      </c>
      <c r="AC84">
        <v>3602680</v>
      </c>
      <c r="AD84">
        <v>15623.3</v>
      </c>
      <c r="AE84">
        <v>0</v>
      </c>
      <c r="AF84">
        <v>0</v>
      </c>
      <c r="AG84">
        <v>0</v>
      </c>
      <c r="AH84">
        <v>0</v>
      </c>
      <c r="AI84">
        <v>5548.17</v>
      </c>
      <c r="AJ84">
        <v>0</v>
      </c>
      <c r="AK84">
        <v>21171.5</v>
      </c>
      <c r="AL84">
        <v>0</v>
      </c>
      <c r="AM84">
        <v>0</v>
      </c>
      <c r="AN84">
        <v>0</v>
      </c>
      <c r="AO84">
        <v>0</v>
      </c>
      <c r="AP84">
        <v>21171.5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8.6934699999999996</v>
      </c>
      <c r="BE84">
        <v>24.437000000000001</v>
      </c>
      <c r="BF84">
        <v>12.7555</v>
      </c>
      <c r="BG84">
        <v>0.51446099999999995</v>
      </c>
      <c r="BH84">
        <v>14.4649</v>
      </c>
      <c r="BI84">
        <v>2.8344999999999998</v>
      </c>
      <c r="BJ84">
        <v>31.038499999999999</v>
      </c>
      <c r="BK84">
        <v>94.738200000000006</v>
      </c>
      <c r="BL84">
        <v>110.64100000000001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205.38</v>
      </c>
      <c r="BS84">
        <v>193.858</v>
      </c>
      <c r="BT84">
        <v>11.5214</v>
      </c>
      <c r="BU84">
        <v>0</v>
      </c>
      <c r="BV84">
        <v>11.75</v>
      </c>
      <c r="BW84" t="s">
        <v>246</v>
      </c>
      <c r="BX84">
        <v>0</v>
      </c>
      <c r="BY84">
        <v>30</v>
      </c>
      <c r="BZ84" t="s">
        <v>234</v>
      </c>
      <c r="CA84">
        <v>0</v>
      </c>
      <c r="CB84" t="s">
        <v>216</v>
      </c>
      <c r="CC84" t="s">
        <v>216</v>
      </c>
      <c r="CD84" t="s">
        <v>247</v>
      </c>
      <c r="CE84">
        <v>81.667400000000001</v>
      </c>
      <c r="CF84">
        <v>351909</v>
      </c>
      <c r="CG84">
        <v>299915</v>
      </c>
      <c r="CH84">
        <v>45270.7</v>
      </c>
      <c r="CI84">
        <v>115350</v>
      </c>
      <c r="CJ84">
        <v>127031</v>
      </c>
      <c r="CK84">
        <v>576139</v>
      </c>
      <c r="CL84">
        <v>616250</v>
      </c>
      <c r="CM84">
        <v>2135580</v>
      </c>
      <c r="CN84">
        <v>0</v>
      </c>
      <c r="CO84">
        <v>0</v>
      </c>
      <c r="CP84">
        <v>0</v>
      </c>
      <c r="CQ84">
        <v>-906138</v>
      </c>
      <c r="CR84">
        <v>6691.75</v>
      </c>
      <c r="CS84">
        <v>2751830</v>
      </c>
      <c r="CT84">
        <v>11788.4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11788.4</v>
      </c>
      <c r="DB84">
        <v>0</v>
      </c>
      <c r="DC84">
        <v>0</v>
      </c>
      <c r="DD84">
        <v>0</v>
      </c>
      <c r="DE84">
        <v>0</v>
      </c>
      <c r="DF84">
        <v>11788.4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6.5762099999999997</v>
      </c>
      <c r="DU84">
        <v>22.785599999999999</v>
      </c>
      <c r="DV84">
        <v>16.3447</v>
      </c>
      <c r="DW84">
        <v>2.98</v>
      </c>
      <c r="DX84">
        <v>6.7721900000000002</v>
      </c>
      <c r="DY84">
        <v>6.6369800000000003</v>
      </c>
      <c r="DZ84">
        <v>31.038599999999999</v>
      </c>
      <c r="EA84">
        <v>54.4495</v>
      </c>
      <c r="EB84">
        <v>110.64100000000001</v>
      </c>
      <c r="EC84">
        <v>0</v>
      </c>
      <c r="ED84">
        <v>0</v>
      </c>
      <c r="EE84">
        <v>0</v>
      </c>
      <c r="EF84">
        <v>-37.100200000000001</v>
      </c>
      <c r="EG84">
        <v>-1.5845400000000001</v>
      </c>
      <c r="EH84">
        <v>165.09100000000001</v>
      </c>
      <c r="EI84">
        <v>158.52000000000001</v>
      </c>
      <c r="EJ84">
        <v>6.5709299999999997</v>
      </c>
      <c r="EK84">
        <v>0</v>
      </c>
      <c r="EL84">
        <v>0.5</v>
      </c>
      <c r="EM84" t="s">
        <v>233</v>
      </c>
      <c r="EN84">
        <v>0</v>
      </c>
      <c r="EO84">
        <v>15.25</v>
      </c>
      <c r="EP84" t="s">
        <v>233</v>
      </c>
      <c r="EQ84">
        <v>0</v>
      </c>
      <c r="ER84">
        <v>4.2820499999999999E-13</v>
      </c>
      <c r="ES84">
        <v>80.248800000000003</v>
      </c>
      <c r="ET84">
        <v>30.5595</v>
      </c>
      <c r="EU84">
        <v>1.57867</v>
      </c>
      <c r="EV84">
        <v>45.634399999999999</v>
      </c>
      <c r="EW84">
        <v>0</v>
      </c>
      <c r="EX84">
        <v>89.739900000000006</v>
      </c>
      <c r="EY84">
        <v>247.761</v>
      </c>
      <c r="EZ84">
        <v>274.91199999999998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522.67399999999998</v>
      </c>
      <c r="FG84">
        <v>1.0650400000000001E-9</v>
      </c>
      <c r="FH84">
        <v>82.941500000000005</v>
      </c>
      <c r="FI84">
        <v>34.214100000000002</v>
      </c>
      <c r="FJ84">
        <v>15.849600000000001</v>
      </c>
      <c r="FK84">
        <v>27.557400000000001</v>
      </c>
      <c r="FL84">
        <v>16.480899999999998</v>
      </c>
      <c r="FM84">
        <v>89.740099999999998</v>
      </c>
      <c r="FN84">
        <v>239.714</v>
      </c>
      <c r="FO84">
        <v>274.91199999999998</v>
      </c>
      <c r="FP84">
        <v>0</v>
      </c>
      <c r="FQ84">
        <v>0</v>
      </c>
      <c r="FR84">
        <v>0</v>
      </c>
      <c r="FS84">
        <v>-17.8765</v>
      </c>
      <c r="FT84">
        <v>-9.1933399999999992</v>
      </c>
      <c r="FU84">
        <v>514.62599999999998</v>
      </c>
      <c r="FV84" t="s">
        <v>220</v>
      </c>
      <c r="FW84" t="s">
        <v>221</v>
      </c>
      <c r="FX84" t="s">
        <v>222</v>
      </c>
      <c r="FY84" t="s">
        <v>223</v>
      </c>
      <c r="FZ84" t="s">
        <v>224</v>
      </c>
      <c r="GA84" t="s">
        <v>225</v>
      </c>
      <c r="GB84" t="s">
        <v>226</v>
      </c>
      <c r="GC84" t="s">
        <v>227</v>
      </c>
      <c r="GF84">
        <v>2.9097700000000001E-2</v>
      </c>
      <c r="GG84">
        <v>55.352699999999999</v>
      </c>
      <c r="GH84">
        <v>31.656099999999999</v>
      </c>
      <c r="GI84">
        <v>0.80898999999999999</v>
      </c>
      <c r="GJ84">
        <v>40.299500000000002</v>
      </c>
      <c r="GK84">
        <v>0</v>
      </c>
      <c r="GL84">
        <v>74.562899999999999</v>
      </c>
      <c r="GM84">
        <v>202.71</v>
      </c>
      <c r="GN84">
        <v>236.63300000000001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439.34</v>
      </c>
      <c r="GU84">
        <v>87.557599999999994</v>
      </c>
      <c r="GV84">
        <v>0</v>
      </c>
      <c r="GW84">
        <v>0</v>
      </c>
      <c r="GX84">
        <v>0</v>
      </c>
      <c r="GY84">
        <v>0</v>
      </c>
      <c r="GZ84">
        <v>31.093499999999999</v>
      </c>
      <c r="HA84">
        <v>0</v>
      </c>
      <c r="HB84">
        <v>118.65</v>
      </c>
      <c r="HC84">
        <v>0</v>
      </c>
      <c r="HD84">
        <v>0</v>
      </c>
      <c r="HE84">
        <v>0</v>
      </c>
      <c r="HF84">
        <v>0</v>
      </c>
      <c r="HG84">
        <v>118.65</v>
      </c>
      <c r="HH84">
        <v>2.3124599999999999E-2</v>
      </c>
      <c r="HI84">
        <v>31.017600000000002</v>
      </c>
      <c r="HJ84">
        <v>35.089599999999997</v>
      </c>
      <c r="HK84">
        <v>4.5185000000000004</v>
      </c>
      <c r="HL84">
        <v>14.3042</v>
      </c>
      <c r="HM84">
        <v>15.8462</v>
      </c>
      <c r="HN84">
        <v>74.563100000000006</v>
      </c>
      <c r="HO84">
        <v>114.79</v>
      </c>
      <c r="HP84">
        <v>236.63300000000001</v>
      </c>
      <c r="HQ84">
        <v>0</v>
      </c>
      <c r="HR84">
        <v>0</v>
      </c>
      <c r="HS84">
        <v>0</v>
      </c>
      <c r="HT84">
        <v>-45.896000000000001</v>
      </c>
      <c r="HU84">
        <v>-14.673400000000001</v>
      </c>
      <c r="HV84">
        <v>351.42</v>
      </c>
      <c r="HW84">
        <v>66.065600000000003</v>
      </c>
      <c r="HX84">
        <v>0</v>
      </c>
      <c r="HY84">
        <v>0</v>
      </c>
      <c r="HZ84">
        <v>0</v>
      </c>
      <c r="IA84">
        <v>0</v>
      </c>
      <c r="IB84">
        <v>0</v>
      </c>
      <c r="IC84">
        <v>0</v>
      </c>
      <c r="ID84">
        <v>66.069999999999993</v>
      </c>
      <c r="IE84">
        <v>0</v>
      </c>
      <c r="IF84">
        <v>0</v>
      </c>
      <c r="IG84">
        <v>0</v>
      </c>
      <c r="IH84">
        <v>0</v>
      </c>
      <c r="II84">
        <v>66.069999999999993</v>
      </c>
      <c r="IJ84">
        <v>2.8782399999999999</v>
      </c>
      <c r="IK84">
        <v>1.8022100000000001</v>
      </c>
      <c r="IL84">
        <v>1.0306900000000001</v>
      </c>
      <c r="IM84">
        <v>2.63393E-2</v>
      </c>
      <c r="IN84">
        <v>1.3121</v>
      </c>
      <c r="IO84">
        <v>1.0217799999999999</v>
      </c>
      <c r="IP84">
        <v>2.4276900000000001</v>
      </c>
      <c r="IQ84">
        <v>10.499000000000001</v>
      </c>
      <c r="IR84">
        <v>7.70451</v>
      </c>
      <c r="IS84">
        <v>0</v>
      </c>
      <c r="IT84">
        <v>0</v>
      </c>
      <c r="IU84">
        <v>0</v>
      </c>
      <c r="IV84">
        <v>0</v>
      </c>
      <c r="IW84">
        <v>0</v>
      </c>
      <c r="IX84">
        <v>18.203600000000002</v>
      </c>
      <c r="IY84">
        <v>2.17178</v>
      </c>
      <c r="IZ84">
        <v>1.0098800000000001</v>
      </c>
      <c r="JA84">
        <v>1.1424799999999999</v>
      </c>
      <c r="JB84">
        <v>0.147115</v>
      </c>
      <c r="JC84">
        <v>0.465727</v>
      </c>
      <c r="JD84">
        <v>0.51593299999999997</v>
      </c>
      <c r="JE84">
        <v>2.4276900000000001</v>
      </c>
      <c r="JF84">
        <v>5.9085400000000003</v>
      </c>
      <c r="JG84">
        <v>7.70451</v>
      </c>
      <c r="JH84">
        <v>0</v>
      </c>
      <c r="JI84">
        <v>0</v>
      </c>
      <c r="JJ84">
        <v>0</v>
      </c>
      <c r="JK84">
        <v>-1.49431</v>
      </c>
      <c r="JL84">
        <v>-0.47774699999999998</v>
      </c>
      <c r="JM84">
        <v>13.613099999999999</v>
      </c>
    </row>
    <row r="85" spans="1:273" x14ac:dyDescent="0.3">
      <c r="A85" s="14"/>
      <c r="B85" s="62">
        <v>44855.501631944448</v>
      </c>
      <c r="C85" t="s">
        <v>39</v>
      </c>
      <c r="D85" t="s">
        <v>39</v>
      </c>
      <c r="E85" t="s">
        <v>213</v>
      </c>
      <c r="F85">
        <v>498589</v>
      </c>
      <c r="G85">
        <v>498589</v>
      </c>
      <c r="H85" t="s">
        <v>214</v>
      </c>
      <c r="I85">
        <v>0.16944444444444443</v>
      </c>
      <c r="J85" t="s">
        <v>215</v>
      </c>
      <c r="K85">
        <v>-40.19</v>
      </c>
      <c r="L85" t="s">
        <v>216</v>
      </c>
      <c r="M85" t="s">
        <v>216</v>
      </c>
      <c r="N85" t="s">
        <v>248</v>
      </c>
      <c r="O85">
        <v>104.392</v>
      </c>
      <c r="P85">
        <v>404156</v>
      </c>
      <c r="Q85">
        <v>227303</v>
      </c>
      <c r="R85">
        <v>7103.35</v>
      </c>
      <c r="S85">
        <v>249164</v>
      </c>
      <c r="T85">
        <v>0</v>
      </c>
      <c r="U85">
        <v>576137</v>
      </c>
      <c r="V85">
        <v>1463970</v>
      </c>
      <c r="W85">
        <v>2135580</v>
      </c>
      <c r="X85">
        <v>0</v>
      </c>
      <c r="Y85">
        <v>0</v>
      </c>
      <c r="Z85">
        <v>0</v>
      </c>
      <c r="AA85">
        <v>0</v>
      </c>
      <c r="AB85">
        <v>0</v>
      </c>
      <c r="AC85">
        <v>3599550</v>
      </c>
      <c r="AD85">
        <v>15768.8</v>
      </c>
      <c r="AE85">
        <v>0</v>
      </c>
      <c r="AF85">
        <v>0</v>
      </c>
      <c r="AG85">
        <v>0</v>
      </c>
      <c r="AH85">
        <v>0</v>
      </c>
      <c r="AI85">
        <v>5548.17</v>
      </c>
      <c r="AJ85">
        <v>0</v>
      </c>
      <c r="AK85">
        <v>21316.9</v>
      </c>
      <c r="AL85">
        <v>0</v>
      </c>
      <c r="AM85">
        <v>0</v>
      </c>
      <c r="AN85">
        <v>0</v>
      </c>
      <c r="AO85">
        <v>0</v>
      </c>
      <c r="AP85">
        <v>21316.9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8.7740299999999998</v>
      </c>
      <c r="BE85">
        <v>24.8584</v>
      </c>
      <c r="BF85">
        <v>12.555199999999999</v>
      </c>
      <c r="BG85">
        <v>0.54911100000000002</v>
      </c>
      <c r="BH85">
        <v>14.0444</v>
      </c>
      <c r="BI85">
        <v>2.8344999999999998</v>
      </c>
      <c r="BJ85">
        <v>31.038499999999999</v>
      </c>
      <c r="BK85">
        <v>94.654200000000003</v>
      </c>
      <c r="BL85">
        <v>110.64100000000001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205.29599999999999</v>
      </c>
      <c r="BS85">
        <v>193.69399999999999</v>
      </c>
      <c r="BT85">
        <v>11.601900000000001</v>
      </c>
      <c r="BU85">
        <v>0</v>
      </c>
      <c r="BV85">
        <v>12</v>
      </c>
      <c r="BW85" t="s">
        <v>246</v>
      </c>
      <c r="BX85">
        <v>0</v>
      </c>
      <c r="BY85">
        <v>31.75</v>
      </c>
      <c r="BZ85" t="s">
        <v>234</v>
      </c>
      <c r="CA85">
        <v>0</v>
      </c>
      <c r="CB85" t="s">
        <v>216</v>
      </c>
      <c r="CC85" t="s">
        <v>216</v>
      </c>
      <c r="CD85" t="s">
        <v>247</v>
      </c>
      <c r="CE85">
        <v>81.667400000000001</v>
      </c>
      <c r="CF85">
        <v>351909</v>
      </c>
      <c r="CG85">
        <v>299915</v>
      </c>
      <c r="CH85">
        <v>45270.7</v>
      </c>
      <c r="CI85">
        <v>115350</v>
      </c>
      <c r="CJ85">
        <v>127031</v>
      </c>
      <c r="CK85">
        <v>576139</v>
      </c>
      <c r="CL85">
        <v>616250</v>
      </c>
      <c r="CM85">
        <v>2135580</v>
      </c>
      <c r="CN85">
        <v>0</v>
      </c>
      <c r="CO85">
        <v>0</v>
      </c>
      <c r="CP85">
        <v>0</v>
      </c>
      <c r="CQ85">
        <v>-906138</v>
      </c>
      <c r="CR85">
        <v>6691.75</v>
      </c>
      <c r="CS85">
        <v>2751830</v>
      </c>
      <c r="CT85">
        <v>11788.4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11788.4</v>
      </c>
      <c r="DB85">
        <v>0</v>
      </c>
      <c r="DC85">
        <v>0</v>
      </c>
      <c r="DD85">
        <v>0</v>
      </c>
      <c r="DE85">
        <v>0</v>
      </c>
      <c r="DF85">
        <v>11788.4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6.5762099999999997</v>
      </c>
      <c r="DU85">
        <v>22.785599999999999</v>
      </c>
      <c r="DV85">
        <v>16.3447</v>
      </c>
      <c r="DW85">
        <v>2.98</v>
      </c>
      <c r="DX85">
        <v>6.7721900000000002</v>
      </c>
      <c r="DY85">
        <v>6.6369800000000003</v>
      </c>
      <c r="DZ85">
        <v>31.038599999999999</v>
      </c>
      <c r="EA85">
        <v>54.4495</v>
      </c>
      <c r="EB85">
        <v>110.64100000000001</v>
      </c>
      <c r="EC85">
        <v>0</v>
      </c>
      <c r="ED85">
        <v>0</v>
      </c>
      <c r="EE85">
        <v>0</v>
      </c>
      <c r="EF85">
        <v>-37.100200000000001</v>
      </c>
      <c r="EG85">
        <v>-1.5845400000000001</v>
      </c>
      <c r="EH85">
        <v>165.09100000000001</v>
      </c>
      <c r="EI85">
        <v>158.52000000000001</v>
      </c>
      <c r="EJ85">
        <v>6.5709299999999997</v>
      </c>
      <c r="EK85">
        <v>0</v>
      </c>
      <c r="EL85">
        <v>0.5</v>
      </c>
      <c r="EM85" t="s">
        <v>233</v>
      </c>
      <c r="EN85">
        <v>0</v>
      </c>
      <c r="EO85">
        <v>15.25</v>
      </c>
      <c r="EP85" t="s">
        <v>233</v>
      </c>
      <c r="EQ85">
        <v>0</v>
      </c>
      <c r="ER85">
        <v>3.8148099999999998E-13</v>
      </c>
      <c r="ES85">
        <v>77.243700000000004</v>
      </c>
      <c r="ET85">
        <v>29.837199999999999</v>
      </c>
      <c r="EU85">
        <v>1.61609</v>
      </c>
      <c r="EV85">
        <v>42.718699999999998</v>
      </c>
      <c r="EW85">
        <v>0</v>
      </c>
      <c r="EX85">
        <v>89.739900000000006</v>
      </c>
      <c r="EY85">
        <v>241.15600000000001</v>
      </c>
      <c r="EZ85">
        <v>274.91199999999998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516.06799999999998</v>
      </c>
      <c r="FG85">
        <v>1.0650400000000001E-9</v>
      </c>
      <c r="FH85">
        <v>82.941500000000005</v>
      </c>
      <c r="FI85">
        <v>34.214100000000002</v>
      </c>
      <c r="FJ85">
        <v>15.849600000000001</v>
      </c>
      <c r="FK85">
        <v>27.557400000000001</v>
      </c>
      <c r="FL85">
        <v>16.480899999999998</v>
      </c>
      <c r="FM85">
        <v>89.740099999999998</v>
      </c>
      <c r="FN85">
        <v>239.714</v>
      </c>
      <c r="FO85">
        <v>274.91199999999998</v>
      </c>
      <c r="FP85">
        <v>0</v>
      </c>
      <c r="FQ85">
        <v>0</v>
      </c>
      <c r="FR85">
        <v>0</v>
      </c>
      <c r="FS85">
        <v>-17.8765</v>
      </c>
      <c r="FT85">
        <v>-9.1933399999999992</v>
      </c>
      <c r="FU85">
        <v>514.62599999999998</v>
      </c>
      <c r="FV85" t="s">
        <v>220</v>
      </c>
      <c r="FW85" t="s">
        <v>221</v>
      </c>
      <c r="FX85" t="s">
        <v>222</v>
      </c>
      <c r="FY85" t="s">
        <v>223</v>
      </c>
      <c r="FZ85" t="s">
        <v>224</v>
      </c>
      <c r="GA85" t="s">
        <v>225</v>
      </c>
      <c r="GB85" t="s">
        <v>226</v>
      </c>
      <c r="GC85" t="s">
        <v>227</v>
      </c>
      <c r="GF85">
        <v>2.9339899999999999E-2</v>
      </c>
      <c r="GG85">
        <v>61.376100000000001</v>
      </c>
      <c r="GH85">
        <v>31.3979</v>
      </c>
      <c r="GI85">
        <v>1.0221</v>
      </c>
      <c r="GJ85">
        <v>42.802399999999999</v>
      </c>
      <c r="GK85">
        <v>0</v>
      </c>
      <c r="GL85">
        <v>74.562899999999999</v>
      </c>
      <c r="GM85">
        <v>211.19</v>
      </c>
      <c r="GN85">
        <v>236.63300000000001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447.82</v>
      </c>
      <c r="GU85">
        <v>88.372600000000006</v>
      </c>
      <c r="GV85">
        <v>0</v>
      </c>
      <c r="GW85">
        <v>0</v>
      </c>
      <c r="GX85">
        <v>0</v>
      </c>
      <c r="GY85">
        <v>0</v>
      </c>
      <c r="GZ85">
        <v>31.093499999999999</v>
      </c>
      <c r="HA85">
        <v>0</v>
      </c>
      <c r="HB85">
        <v>119.46</v>
      </c>
      <c r="HC85">
        <v>0</v>
      </c>
      <c r="HD85">
        <v>0</v>
      </c>
      <c r="HE85">
        <v>0</v>
      </c>
      <c r="HF85">
        <v>0</v>
      </c>
      <c r="HG85">
        <v>119.46</v>
      </c>
      <c r="HH85">
        <v>2.3124599999999999E-2</v>
      </c>
      <c r="HI85">
        <v>31.017600000000002</v>
      </c>
      <c r="HJ85">
        <v>35.089599999999997</v>
      </c>
      <c r="HK85">
        <v>4.5185000000000004</v>
      </c>
      <c r="HL85">
        <v>14.3042</v>
      </c>
      <c r="HM85">
        <v>15.8462</v>
      </c>
      <c r="HN85">
        <v>74.563100000000006</v>
      </c>
      <c r="HO85">
        <v>114.79</v>
      </c>
      <c r="HP85">
        <v>236.63300000000001</v>
      </c>
      <c r="HQ85">
        <v>0</v>
      </c>
      <c r="HR85">
        <v>0</v>
      </c>
      <c r="HS85">
        <v>0</v>
      </c>
      <c r="HT85">
        <v>-45.896000000000001</v>
      </c>
      <c r="HU85">
        <v>-14.673400000000001</v>
      </c>
      <c r="HV85">
        <v>351.42</v>
      </c>
      <c r="HW85">
        <v>66.065600000000003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66.069999999999993</v>
      </c>
      <c r="IE85">
        <v>0</v>
      </c>
      <c r="IF85">
        <v>0</v>
      </c>
      <c r="IG85">
        <v>0</v>
      </c>
      <c r="IH85">
        <v>0</v>
      </c>
      <c r="II85">
        <v>66.069999999999993</v>
      </c>
      <c r="IJ85">
        <v>2.90503</v>
      </c>
      <c r="IK85">
        <v>1.9983299999999999</v>
      </c>
      <c r="IL85">
        <v>1.0222800000000001</v>
      </c>
      <c r="IM85">
        <v>3.3277899999999999E-2</v>
      </c>
      <c r="IN85">
        <v>1.3935999999999999</v>
      </c>
      <c r="IO85">
        <v>1.0217799999999999</v>
      </c>
      <c r="IP85">
        <v>2.4276900000000001</v>
      </c>
      <c r="IQ85">
        <v>10.802</v>
      </c>
      <c r="IR85">
        <v>7.70451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18.506499999999999</v>
      </c>
      <c r="IY85">
        <v>2.17178</v>
      </c>
      <c r="IZ85">
        <v>1.0098800000000001</v>
      </c>
      <c r="JA85">
        <v>1.1424799999999999</v>
      </c>
      <c r="JB85">
        <v>0.147115</v>
      </c>
      <c r="JC85">
        <v>0.465727</v>
      </c>
      <c r="JD85">
        <v>0.51593299999999997</v>
      </c>
      <c r="JE85">
        <v>2.4276900000000001</v>
      </c>
      <c r="JF85">
        <v>5.9085400000000003</v>
      </c>
      <c r="JG85">
        <v>7.70451</v>
      </c>
      <c r="JH85">
        <v>0</v>
      </c>
      <c r="JI85">
        <v>0</v>
      </c>
      <c r="JJ85">
        <v>0</v>
      </c>
      <c r="JK85">
        <v>-1.49431</v>
      </c>
      <c r="JL85">
        <v>-0.47774699999999998</v>
      </c>
      <c r="JM85">
        <v>13.613099999999999</v>
      </c>
    </row>
    <row r="86" spans="1:273" x14ac:dyDescent="0.3">
      <c r="B86" s="62">
        <v>44855.504733796297</v>
      </c>
      <c r="C86" t="s">
        <v>42</v>
      </c>
      <c r="D86" t="s">
        <v>42</v>
      </c>
      <c r="E86" t="s">
        <v>213</v>
      </c>
      <c r="F86">
        <v>498589</v>
      </c>
      <c r="G86">
        <v>498589</v>
      </c>
      <c r="H86" t="s">
        <v>214</v>
      </c>
      <c r="I86">
        <v>0.17916666666666667</v>
      </c>
      <c r="J86" t="s">
        <v>215</v>
      </c>
      <c r="K86">
        <v>-40.200000000000003</v>
      </c>
      <c r="L86" t="s">
        <v>216</v>
      </c>
      <c r="M86" t="s">
        <v>216</v>
      </c>
      <c r="N86" t="s">
        <v>248</v>
      </c>
      <c r="O86">
        <v>104.373</v>
      </c>
      <c r="P86">
        <v>403906</v>
      </c>
      <c r="Q86">
        <v>227472</v>
      </c>
      <c r="R86">
        <v>7100.89</v>
      </c>
      <c r="S86">
        <v>249032</v>
      </c>
      <c r="T86">
        <v>0</v>
      </c>
      <c r="U86">
        <v>576137</v>
      </c>
      <c r="V86">
        <v>1463750</v>
      </c>
      <c r="W86">
        <v>2135580</v>
      </c>
      <c r="X86">
        <v>0</v>
      </c>
      <c r="Y86">
        <v>0</v>
      </c>
      <c r="Z86">
        <v>0</v>
      </c>
      <c r="AA86">
        <v>0</v>
      </c>
      <c r="AB86">
        <v>0</v>
      </c>
      <c r="AC86">
        <v>3599330</v>
      </c>
      <c r="AD86">
        <v>15765.8</v>
      </c>
      <c r="AE86">
        <v>0</v>
      </c>
      <c r="AF86">
        <v>0</v>
      </c>
      <c r="AG86">
        <v>0</v>
      </c>
      <c r="AH86">
        <v>0</v>
      </c>
      <c r="AI86">
        <v>5548.17</v>
      </c>
      <c r="AJ86">
        <v>0</v>
      </c>
      <c r="AK86">
        <v>21314</v>
      </c>
      <c r="AL86">
        <v>0</v>
      </c>
      <c r="AM86">
        <v>0</v>
      </c>
      <c r="AN86">
        <v>0</v>
      </c>
      <c r="AO86">
        <v>0</v>
      </c>
      <c r="AP86">
        <v>21314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8.7722899999999999</v>
      </c>
      <c r="BE86">
        <v>24.8567</v>
      </c>
      <c r="BF86">
        <v>12.5687</v>
      </c>
      <c r="BG86">
        <v>0.54938100000000001</v>
      </c>
      <c r="BH86">
        <v>14.0381</v>
      </c>
      <c r="BI86">
        <v>2.8344999999999998</v>
      </c>
      <c r="BJ86">
        <v>31.038499999999999</v>
      </c>
      <c r="BK86">
        <v>94.658199999999994</v>
      </c>
      <c r="BL86">
        <v>110.64100000000001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205.3</v>
      </c>
      <c r="BS86">
        <v>193.7</v>
      </c>
      <c r="BT86">
        <v>11.600099999999999</v>
      </c>
      <c r="BU86">
        <v>0</v>
      </c>
      <c r="BV86">
        <v>12</v>
      </c>
      <c r="BW86" t="s">
        <v>246</v>
      </c>
      <c r="BX86">
        <v>0</v>
      </c>
      <c r="BY86">
        <v>31.25</v>
      </c>
      <c r="BZ86" t="s">
        <v>250</v>
      </c>
      <c r="CA86">
        <v>0</v>
      </c>
      <c r="CB86" t="s">
        <v>216</v>
      </c>
      <c r="CC86" t="s">
        <v>216</v>
      </c>
      <c r="CD86" t="s">
        <v>247</v>
      </c>
      <c r="CE86">
        <v>81.667400000000001</v>
      </c>
      <c r="CF86">
        <v>351909</v>
      </c>
      <c r="CG86">
        <v>299915</v>
      </c>
      <c r="CH86">
        <v>45270.7</v>
      </c>
      <c r="CI86">
        <v>115350</v>
      </c>
      <c r="CJ86">
        <v>127031</v>
      </c>
      <c r="CK86">
        <v>576139</v>
      </c>
      <c r="CL86">
        <v>616250</v>
      </c>
      <c r="CM86">
        <v>2135580</v>
      </c>
      <c r="CN86">
        <v>0</v>
      </c>
      <c r="CO86">
        <v>0</v>
      </c>
      <c r="CP86">
        <v>0</v>
      </c>
      <c r="CQ86">
        <v>-906138</v>
      </c>
      <c r="CR86">
        <v>6691.75</v>
      </c>
      <c r="CS86">
        <v>2751830</v>
      </c>
      <c r="CT86">
        <v>11788.4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11788.4</v>
      </c>
      <c r="DB86">
        <v>0</v>
      </c>
      <c r="DC86">
        <v>0</v>
      </c>
      <c r="DD86">
        <v>0</v>
      </c>
      <c r="DE86">
        <v>0</v>
      </c>
      <c r="DF86">
        <v>11788.4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6.5762099999999997</v>
      </c>
      <c r="DU86">
        <v>22.785599999999999</v>
      </c>
      <c r="DV86">
        <v>16.3447</v>
      </c>
      <c r="DW86">
        <v>2.98</v>
      </c>
      <c r="DX86">
        <v>6.7721900000000002</v>
      </c>
      <c r="DY86">
        <v>6.6369800000000003</v>
      </c>
      <c r="DZ86">
        <v>31.038599999999999</v>
      </c>
      <c r="EA86">
        <v>54.4495</v>
      </c>
      <c r="EB86">
        <v>110.64100000000001</v>
      </c>
      <c r="EC86">
        <v>0</v>
      </c>
      <c r="ED86">
        <v>0</v>
      </c>
      <c r="EE86">
        <v>0</v>
      </c>
      <c r="EF86">
        <v>-37.100200000000001</v>
      </c>
      <c r="EG86">
        <v>-1.5845400000000001</v>
      </c>
      <c r="EH86">
        <v>165.09100000000001</v>
      </c>
      <c r="EI86">
        <v>158.52000000000001</v>
      </c>
      <c r="EJ86">
        <v>6.5709299999999997</v>
      </c>
      <c r="EK86">
        <v>0</v>
      </c>
      <c r="EL86">
        <v>0.5</v>
      </c>
      <c r="EM86" t="s">
        <v>233</v>
      </c>
      <c r="EN86">
        <v>0</v>
      </c>
      <c r="EO86">
        <v>15.25</v>
      </c>
      <c r="EP86" t="s">
        <v>233</v>
      </c>
      <c r="EQ86">
        <v>0</v>
      </c>
      <c r="ER86">
        <v>3.8148099999999998E-13</v>
      </c>
      <c r="ES86">
        <v>77.260599999999997</v>
      </c>
      <c r="ET86">
        <v>29.857500000000002</v>
      </c>
      <c r="EU86">
        <v>1.61676</v>
      </c>
      <c r="EV86">
        <v>42.719099999999997</v>
      </c>
      <c r="EW86">
        <v>0</v>
      </c>
      <c r="EX86">
        <v>89.739900000000006</v>
      </c>
      <c r="EY86">
        <v>241.19399999999999</v>
      </c>
      <c r="EZ86">
        <v>274.91199999999998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516.10599999999999</v>
      </c>
      <c r="FG86">
        <v>1.0650400000000001E-9</v>
      </c>
      <c r="FH86">
        <v>82.941500000000005</v>
      </c>
      <c r="FI86">
        <v>34.214100000000002</v>
      </c>
      <c r="FJ86">
        <v>15.849600000000001</v>
      </c>
      <c r="FK86">
        <v>27.557400000000001</v>
      </c>
      <c r="FL86">
        <v>16.480899999999998</v>
      </c>
      <c r="FM86">
        <v>89.740099999999998</v>
      </c>
      <c r="FN86">
        <v>239.714</v>
      </c>
      <c r="FO86">
        <v>274.91199999999998</v>
      </c>
      <c r="FP86">
        <v>0</v>
      </c>
      <c r="FQ86">
        <v>0</v>
      </c>
      <c r="FR86">
        <v>0</v>
      </c>
      <c r="FS86">
        <v>-17.8765</v>
      </c>
      <c r="FT86">
        <v>-9.1933399999999992</v>
      </c>
      <c r="FU86">
        <v>514.62599999999998</v>
      </c>
      <c r="FV86" t="s">
        <v>220</v>
      </c>
      <c r="FW86" t="s">
        <v>221</v>
      </c>
      <c r="FX86" t="s">
        <v>222</v>
      </c>
      <c r="FY86" t="s">
        <v>223</v>
      </c>
      <c r="FZ86" t="s">
        <v>224</v>
      </c>
      <c r="GA86" t="s">
        <v>225</v>
      </c>
      <c r="GB86" t="s">
        <v>226</v>
      </c>
      <c r="GC86" t="s">
        <v>227</v>
      </c>
      <c r="GF86">
        <v>2.9334699999999998E-2</v>
      </c>
      <c r="GG86">
        <v>61.308</v>
      </c>
      <c r="GH86">
        <v>31.418199999999999</v>
      </c>
      <c r="GI86">
        <v>1.02145</v>
      </c>
      <c r="GJ86">
        <v>42.772599999999997</v>
      </c>
      <c r="GK86">
        <v>0</v>
      </c>
      <c r="GL86">
        <v>74.562899999999999</v>
      </c>
      <c r="GM86">
        <v>211.11</v>
      </c>
      <c r="GN86">
        <v>236.63300000000001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447.74</v>
      </c>
      <c r="GU86">
        <v>88.355999999999995</v>
      </c>
      <c r="GV86">
        <v>0</v>
      </c>
      <c r="GW86">
        <v>0</v>
      </c>
      <c r="GX86">
        <v>0</v>
      </c>
      <c r="GY86">
        <v>0</v>
      </c>
      <c r="GZ86">
        <v>31.093499999999999</v>
      </c>
      <c r="HA86">
        <v>0</v>
      </c>
      <c r="HB86">
        <v>119.45</v>
      </c>
      <c r="HC86">
        <v>0</v>
      </c>
      <c r="HD86">
        <v>0</v>
      </c>
      <c r="HE86">
        <v>0</v>
      </c>
      <c r="HF86">
        <v>0</v>
      </c>
      <c r="HG86">
        <v>119.45</v>
      </c>
      <c r="HH86">
        <v>2.3124599999999999E-2</v>
      </c>
      <c r="HI86">
        <v>31.017600000000002</v>
      </c>
      <c r="HJ86">
        <v>35.089599999999997</v>
      </c>
      <c r="HK86">
        <v>4.5185000000000004</v>
      </c>
      <c r="HL86">
        <v>14.3042</v>
      </c>
      <c r="HM86">
        <v>15.8462</v>
      </c>
      <c r="HN86">
        <v>74.563100000000006</v>
      </c>
      <c r="HO86">
        <v>114.79</v>
      </c>
      <c r="HP86">
        <v>236.63300000000001</v>
      </c>
      <c r="HQ86">
        <v>0</v>
      </c>
      <c r="HR86">
        <v>0</v>
      </c>
      <c r="HS86">
        <v>0</v>
      </c>
      <c r="HT86">
        <v>-45.896000000000001</v>
      </c>
      <c r="HU86">
        <v>-14.673400000000001</v>
      </c>
      <c r="HV86">
        <v>351.42</v>
      </c>
      <c r="HW86">
        <v>66.065600000000003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66.069999999999993</v>
      </c>
      <c r="IE86">
        <v>0</v>
      </c>
      <c r="IF86">
        <v>0</v>
      </c>
      <c r="IG86">
        <v>0</v>
      </c>
      <c r="IH86">
        <v>0</v>
      </c>
      <c r="II86">
        <v>66.069999999999993</v>
      </c>
      <c r="IJ86">
        <v>2.90448</v>
      </c>
      <c r="IK86">
        <v>1.9961100000000001</v>
      </c>
      <c r="IL86">
        <v>1.02294</v>
      </c>
      <c r="IM86">
        <v>3.32567E-2</v>
      </c>
      <c r="IN86">
        <v>1.39263</v>
      </c>
      <c r="IO86">
        <v>1.0217799999999999</v>
      </c>
      <c r="IP86">
        <v>2.4276900000000001</v>
      </c>
      <c r="IQ86">
        <v>10.7989</v>
      </c>
      <c r="IR86">
        <v>7.70451</v>
      </c>
      <c r="IS86">
        <v>0</v>
      </c>
      <c r="IT86">
        <v>0</v>
      </c>
      <c r="IU86">
        <v>0</v>
      </c>
      <c r="IV86">
        <v>0</v>
      </c>
      <c r="IW86">
        <v>0</v>
      </c>
      <c r="IX86">
        <v>18.503399999999999</v>
      </c>
      <c r="IY86">
        <v>2.17178</v>
      </c>
      <c r="IZ86">
        <v>1.0098800000000001</v>
      </c>
      <c r="JA86">
        <v>1.1424799999999999</v>
      </c>
      <c r="JB86">
        <v>0.147115</v>
      </c>
      <c r="JC86">
        <v>0.465727</v>
      </c>
      <c r="JD86">
        <v>0.51593299999999997</v>
      </c>
      <c r="JE86">
        <v>2.4276900000000001</v>
      </c>
      <c r="JF86">
        <v>5.9085400000000003</v>
      </c>
      <c r="JG86">
        <v>7.70451</v>
      </c>
      <c r="JH86">
        <v>0</v>
      </c>
      <c r="JI86">
        <v>0</v>
      </c>
      <c r="JJ86">
        <v>0</v>
      </c>
      <c r="JK86">
        <v>-1.49431</v>
      </c>
      <c r="JL86">
        <v>-0.47774699999999998</v>
      </c>
      <c r="JM86">
        <v>13.613099999999999</v>
      </c>
    </row>
    <row r="87" spans="1:273" x14ac:dyDescent="0.3">
      <c r="B87" s="62">
        <v>44855.507650462961</v>
      </c>
      <c r="C87" t="s">
        <v>43</v>
      </c>
      <c r="D87" t="s">
        <v>43</v>
      </c>
      <c r="E87" t="s">
        <v>213</v>
      </c>
      <c r="F87">
        <v>498589</v>
      </c>
      <c r="G87">
        <v>498589</v>
      </c>
      <c r="H87" t="s">
        <v>214</v>
      </c>
      <c r="I87">
        <v>0.16805555555555554</v>
      </c>
      <c r="J87" t="s">
        <v>215</v>
      </c>
      <c r="K87">
        <v>-40.520000000000003</v>
      </c>
      <c r="L87" t="s">
        <v>216</v>
      </c>
      <c r="M87" t="s">
        <v>216</v>
      </c>
      <c r="N87" t="s">
        <v>248</v>
      </c>
      <c r="O87">
        <v>101.65900000000001</v>
      </c>
      <c r="P87">
        <v>407528</v>
      </c>
      <c r="Q87">
        <v>235190</v>
      </c>
      <c r="R87">
        <v>7178.82</v>
      </c>
      <c r="S87">
        <v>248149</v>
      </c>
      <c r="T87">
        <v>0</v>
      </c>
      <c r="U87">
        <v>576137</v>
      </c>
      <c r="V87">
        <v>1474280</v>
      </c>
      <c r="W87">
        <v>2135580</v>
      </c>
      <c r="X87">
        <v>0</v>
      </c>
      <c r="Y87">
        <v>0</v>
      </c>
      <c r="Z87">
        <v>0</v>
      </c>
      <c r="AA87">
        <v>0</v>
      </c>
      <c r="AB87">
        <v>0</v>
      </c>
      <c r="AC87">
        <v>3609860</v>
      </c>
      <c r="AD87">
        <v>15356.4</v>
      </c>
      <c r="AE87">
        <v>0</v>
      </c>
      <c r="AF87">
        <v>0</v>
      </c>
      <c r="AG87">
        <v>0</v>
      </c>
      <c r="AH87">
        <v>0</v>
      </c>
      <c r="AI87">
        <v>5548.17</v>
      </c>
      <c r="AJ87">
        <v>0</v>
      </c>
      <c r="AK87">
        <v>20904.5</v>
      </c>
      <c r="AL87">
        <v>0</v>
      </c>
      <c r="AM87">
        <v>0</v>
      </c>
      <c r="AN87">
        <v>0</v>
      </c>
      <c r="AO87">
        <v>0</v>
      </c>
      <c r="AP87">
        <v>20904.5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8.5419300000000007</v>
      </c>
      <c r="BE87">
        <v>25.0487</v>
      </c>
      <c r="BF87">
        <v>12.9932</v>
      </c>
      <c r="BG87">
        <v>0.55279900000000004</v>
      </c>
      <c r="BH87">
        <v>13.9848</v>
      </c>
      <c r="BI87">
        <v>2.8344999999999998</v>
      </c>
      <c r="BJ87">
        <v>31.038499999999999</v>
      </c>
      <c r="BK87">
        <v>94.994299999999996</v>
      </c>
      <c r="BL87">
        <v>110.64100000000001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205.636</v>
      </c>
      <c r="BS87">
        <v>194.26599999999999</v>
      </c>
      <c r="BT87">
        <v>11.369899999999999</v>
      </c>
      <c r="BU87">
        <v>0</v>
      </c>
      <c r="BV87">
        <v>11.75</v>
      </c>
      <c r="BW87" t="s">
        <v>246</v>
      </c>
      <c r="BX87">
        <v>0</v>
      </c>
      <c r="BY87">
        <v>34</v>
      </c>
      <c r="BZ87" t="s">
        <v>234</v>
      </c>
      <c r="CA87">
        <v>0</v>
      </c>
      <c r="CB87" t="s">
        <v>216</v>
      </c>
      <c r="CC87" t="s">
        <v>216</v>
      </c>
      <c r="CD87" t="s">
        <v>247</v>
      </c>
      <c r="CE87">
        <v>81.667400000000001</v>
      </c>
      <c r="CF87">
        <v>351909</v>
      </c>
      <c r="CG87">
        <v>299915</v>
      </c>
      <c r="CH87">
        <v>45270.7</v>
      </c>
      <c r="CI87">
        <v>115350</v>
      </c>
      <c r="CJ87">
        <v>127031</v>
      </c>
      <c r="CK87">
        <v>576139</v>
      </c>
      <c r="CL87">
        <v>616250</v>
      </c>
      <c r="CM87">
        <v>2135580</v>
      </c>
      <c r="CN87">
        <v>0</v>
      </c>
      <c r="CO87">
        <v>0</v>
      </c>
      <c r="CP87">
        <v>0</v>
      </c>
      <c r="CQ87">
        <v>-906138</v>
      </c>
      <c r="CR87">
        <v>6691.75</v>
      </c>
      <c r="CS87">
        <v>2751830</v>
      </c>
      <c r="CT87">
        <v>11788.4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11788.4</v>
      </c>
      <c r="DB87">
        <v>0</v>
      </c>
      <c r="DC87">
        <v>0</v>
      </c>
      <c r="DD87">
        <v>0</v>
      </c>
      <c r="DE87">
        <v>0</v>
      </c>
      <c r="DF87">
        <v>11788.4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6.5762099999999997</v>
      </c>
      <c r="DU87">
        <v>22.785599999999999</v>
      </c>
      <c r="DV87">
        <v>16.3447</v>
      </c>
      <c r="DW87">
        <v>2.98</v>
      </c>
      <c r="DX87">
        <v>6.7721900000000002</v>
      </c>
      <c r="DY87">
        <v>6.6369800000000003</v>
      </c>
      <c r="DZ87">
        <v>31.038599999999999</v>
      </c>
      <c r="EA87">
        <v>54.4495</v>
      </c>
      <c r="EB87">
        <v>110.64100000000001</v>
      </c>
      <c r="EC87">
        <v>0</v>
      </c>
      <c r="ED87">
        <v>0</v>
      </c>
      <c r="EE87">
        <v>0</v>
      </c>
      <c r="EF87">
        <v>-37.100200000000001</v>
      </c>
      <c r="EG87">
        <v>-1.5845400000000001</v>
      </c>
      <c r="EH87">
        <v>165.09100000000001</v>
      </c>
      <c r="EI87">
        <v>158.52000000000001</v>
      </c>
      <c r="EJ87">
        <v>6.5709299999999997</v>
      </c>
      <c r="EK87">
        <v>0</v>
      </c>
      <c r="EL87">
        <v>0.5</v>
      </c>
      <c r="EM87" t="s">
        <v>233</v>
      </c>
      <c r="EN87">
        <v>0</v>
      </c>
      <c r="EO87">
        <v>15.25</v>
      </c>
      <c r="EP87" t="s">
        <v>233</v>
      </c>
      <c r="EQ87">
        <v>0</v>
      </c>
      <c r="ER87">
        <v>4.2839300000000002E-13</v>
      </c>
      <c r="ES87">
        <v>77.919200000000004</v>
      </c>
      <c r="ET87">
        <v>31.5626</v>
      </c>
      <c r="EU87">
        <v>1.6323300000000001</v>
      </c>
      <c r="EV87">
        <v>42.686</v>
      </c>
      <c r="EW87">
        <v>0</v>
      </c>
      <c r="EX87">
        <v>89.739900000000006</v>
      </c>
      <c r="EY87">
        <v>243.54</v>
      </c>
      <c r="EZ87">
        <v>274.91199999999998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518.452</v>
      </c>
      <c r="FG87">
        <v>1.0650400000000001E-9</v>
      </c>
      <c r="FH87">
        <v>82.941500000000005</v>
      </c>
      <c r="FI87">
        <v>34.214100000000002</v>
      </c>
      <c r="FJ87">
        <v>15.849600000000001</v>
      </c>
      <c r="FK87">
        <v>27.557400000000001</v>
      </c>
      <c r="FL87">
        <v>16.480899999999998</v>
      </c>
      <c r="FM87">
        <v>89.740099999999998</v>
      </c>
      <c r="FN87">
        <v>239.714</v>
      </c>
      <c r="FO87">
        <v>274.91199999999998</v>
      </c>
      <c r="FP87">
        <v>0</v>
      </c>
      <c r="FQ87">
        <v>0</v>
      </c>
      <c r="FR87">
        <v>0</v>
      </c>
      <c r="FS87">
        <v>-17.8765</v>
      </c>
      <c r="FT87">
        <v>-9.1933399999999992</v>
      </c>
      <c r="FU87">
        <v>514.62599999999998</v>
      </c>
      <c r="FV87" t="s">
        <v>220</v>
      </c>
      <c r="FW87" t="s">
        <v>221</v>
      </c>
      <c r="FX87" t="s">
        <v>222</v>
      </c>
      <c r="FY87" t="s">
        <v>223</v>
      </c>
      <c r="FZ87" t="s">
        <v>224</v>
      </c>
      <c r="GA87" t="s">
        <v>225</v>
      </c>
      <c r="GB87" t="s">
        <v>226</v>
      </c>
      <c r="GC87" t="s">
        <v>227</v>
      </c>
      <c r="GF87">
        <v>2.8577999999999999E-2</v>
      </c>
      <c r="GG87">
        <v>61.77</v>
      </c>
      <c r="GH87">
        <v>32.2286</v>
      </c>
      <c r="GI87">
        <v>1.03108</v>
      </c>
      <c r="GJ87">
        <v>42.527799999999999</v>
      </c>
      <c r="GK87">
        <v>0</v>
      </c>
      <c r="GL87">
        <v>74.562899999999999</v>
      </c>
      <c r="GM87">
        <v>212.15</v>
      </c>
      <c r="GN87">
        <v>236.63300000000001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448.78</v>
      </c>
      <c r="GU87">
        <v>86.061499999999995</v>
      </c>
      <c r="GV87">
        <v>0</v>
      </c>
      <c r="GW87">
        <v>0</v>
      </c>
      <c r="GX87">
        <v>0</v>
      </c>
      <c r="GY87">
        <v>0</v>
      </c>
      <c r="GZ87">
        <v>31.093499999999999</v>
      </c>
      <c r="HA87">
        <v>0</v>
      </c>
      <c r="HB87">
        <v>117.15</v>
      </c>
      <c r="HC87">
        <v>0</v>
      </c>
      <c r="HD87">
        <v>0</v>
      </c>
      <c r="HE87">
        <v>0</v>
      </c>
      <c r="HF87">
        <v>0</v>
      </c>
      <c r="HG87">
        <v>117.15</v>
      </c>
      <c r="HH87">
        <v>2.3124599999999999E-2</v>
      </c>
      <c r="HI87">
        <v>31.017600000000002</v>
      </c>
      <c r="HJ87">
        <v>35.089599999999997</v>
      </c>
      <c r="HK87">
        <v>4.5185000000000004</v>
      </c>
      <c r="HL87">
        <v>14.3042</v>
      </c>
      <c r="HM87">
        <v>15.8462</v>
      </c>
      <c r="HN87">
        <v>74.563100000000006</v>
      </c>
      <c r="HO87">
        <v>114.79</v>
      </c>
      <c r="HP87">
        <v>236.63300000000001</v>
      </c>
      <c r="HQ87">
        <v>0</v>
      </c>
      <c r="HR87">
        <v>0</v>
      </c>
      <c r="HS87">
        <v>0</v>
      </c>
      <c r="HT87">
        <v>-45.896000000000001</v>
      </c>
      <c r="HU87">
        <v>-14.673400000000001</v>
      </c>
      <c r="HV87">
        <v>351.42</v>
      </c>
      <c r="HW87">
        <v>66.065600000000003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66.069999999999993</v>
      </c>
      <c r="IE87">
        <v>0</v>
      </c>
      <c r="IF87">
        <v>0</v>
      </c>
      <c r="IG87">
        <v>0</v>
      </c>
      <c r="IH87">
        <v>0</v>
      </c>
      <c r="II87">
        <v>66.069999999999993</v>
      </c>
      <c r="IJ87">
        <v>2.8290500000000001</v>
      </c>
      <c r="IK87">
        <v>2.0111500000000002</v>
      </c>
      <c r="IL87">
        <v>1.0493300000000001</v>
      </c>
      <c r="IM87">
        <v>3.3570099999999999E-2</v>
      </c>
      <c r="IN87">
        <v>1.38466</v>
      </c>
      <c r="IO87">
        <v>1.0217799999999999</v>
      </c>
      <c r="IP87">
        <v>2.4276900000000001</v>
      </c>
      <c r="IQ87">
        <v>10.757199999999999</v>
      </c>
      <c r="IR87">
        <v>7.70451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18.4617</v>
      </c>
      <c r="IY87">
        <v>2.17178</v>
      </c>
      <c r="IZ87">
        <v>1.0098800000000001</v>
      </c>
      <c r="JA87">
        <v>1.1424799999999999</v>
      </c>
      <c r="JB87">
        <v>0.147115</v>
      </c>
      <c r="JC87">
        <v>0.465727</v>
      </c>
      <c r="JD87">
        <v>0.51593299999999997</v>
      </c>
      <c r="JE87">
        <v>2.4276900000000001</v>
      </c>
      <c r="JF87">
        <v>5.9085400000000003</v>
      </c>
      <c r="JG87">
        <v>7.70451</v>
      </c>
      <c r="JH87">
        <v>0</v>
      </c>
      <c r="JI87">
        <v>0</v>
      </c>
      <c r="JJ87">
        <v>0</v>
      </c>
      <c r="JK87">
        <v>-1.49431</v>
      </c>
      <c r="JL87">
        <v>-0.47774699999999998</v>
      </c>
      <c r="JM87">
        <v>13.613099999999999</v>
      </c>
    </row>
    <row r="88" spans="1:273" x14ac:dyDescent="0.3">
      <c r="A88" s="2"/>
      <c r="B88" s="62">
        <v>44855.510671296295</v>
      </c>
      <c r="C88" t="s">
        <v>44</v>
      </c>
      <c r="D88" t="s">
        <v>44</v>
      </c>
      <c r="E88" t="s">
        <v>213</v>
      </c>
      <c r="F88">
        <v>498589</v>
      </c>
      <c r="G88">
        <v>498589</v>
      </c>
      <c r="H88" t="s">
        <v>214</v>
      </c>
      <c r="I88">
        <v>0.17500000000000002</v>
      </c>
      <c r="J88" t="s">
        <v>215</v>
      </c>
      <c r="K88">
        <v>-40.04</v>
      </c>
      <c r="L88" t="s">
        <v>216</v>
      </c>
      <c r="M88" t="s">
        <v>216</v>
      </c>
      <c r="N88" t="s">
        <v>248</v>
      </c>
      <c r="O88">
        <v>104.771</v>
      </c>
      <c r="P88">
        <v>404851</v>
      </c>
      <c r="Q88">
        <v>222966</v>
      </c>
      <c r="R88">
        <v>7107.15</v>
      </c>
      <c r="S88">
        <v>248983</v>
      </c>
      <c r="T88">
        <v>0</v>
      </c>
      <c r="U88">
        <v>576137</v>
      </c>
      <c r="V88">
        <v>1460150</v>
      </c>
      <c r="W88">
        <v>2135580</v>
      </c>
      <c r="X88">
        <v>0</v>
      </c>
      <c r="Y88">
        <v>0</v>
      </c>
      <c r="Z88">
        <v>0</v>
      </c>
      <c r="AA88">
        <v>0</v>
      </c>
      <c r="AB88">
        <v>0</v>
      </c>
      <c r="AC88">
        <v>3595730</v>
      </c>
      <c r="AD88">
        <v>15825.6</v>
      </c>
      <c r="AE88">
        <v>0</v>
      </c>
      <c r="AF88">
        <v>0</v>
      </c>
      <c r="AG88">
        <v>0</v>
      </c>
      <c r="AH88">
        <v>0</v>
      </c>
      <c r="AI88">
        <v>5548.16</v>
      </c>
      <c r="AJ88">
        <v>0</v>
      </c>
      <c r="AK88">
        <v>21373.8</v>
      </c>
      <c r="AL88">
        <v>0</v>
      </c>
      <c r="AM88">
        <v>0</v>
      </c>
      <c r="AN88">
        <v>0</v>
      </c>
      <c r="AO88">
        <v>0</v>
      </c>
      <c r="AP88">
        <v>21373.8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8.8066899999999997</v>
      </c>
      <c r="BE88">
        <v>24.896599999999999</v>
      </c>
      <c r="BF88">
        <v>12.321</v>
      </c>
      <c r="BG88">
        <v>0.54961000000000004</v>
      </c>
      <c r="BH88">
        <v>14.0481</v>
      </c>
      <c r="BI88">
        <v>2.8344999999999998</v>
      </c>
      <c r="BJ88">
        <v>31.038499999999999</v>
      </c>
      <c r="BK88">
        <v>94.495000000000005</v>
      </c>
      <c r="BL88">
        <v>110.64100000000001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205.136</v>
      </c>
      <c r="BS88">
        <v>193.50200000000001</v>
      </c>
      <c r="BT88">
        <v>11.634499999999999</v>
      </c>
      <c r="BU88">
        <v>0</v>
      </c>
      <c r="BV88">
        <v>12</v>
      </c>
      <c r="BW88" t="s">
        <v>246</v>
      </c>
      <c r="BX88">
        <v>0</v>
      </c>
      <c r="BY88">
        <v>33</v>
      </c>
      <c r="BZ88" t="s">
        <v>250</v>
      </c>
      <c r="CA88">
        <v>0</v>
      </c>
      <c r="CB88" t="s">
        <v>216</v>
      </c>
      <c r="CC88" t="s">
        <v>216</v>
      </c>
      <c r="CD88" t="s">
        <v>247</v>
      </c>
      <c r="CE88">
        <v>81.667400000000001</v>
      </c>
      <c r="CF88">
        <v>351909</v>
      </c>
      <c r="CG88">
        <v>299915</v>
      </c>
      <c r="CH88">
        <v>45270.7</v>
      </c>
      <c r="CI88">
        <v>115350</v>
      </c>
      <c r="CJ88">
        <v>127031</v>
      </c>
      <c r="CK88">
        <v>576139</v>
      </c>
      <c r="CL88">
        <v>616250</v>
      </c>
      <c r="CM88">
        <v>2135580</v>
      </c>
      <c r="CN88">
        <v>0</v>
      </c>
      <c r="CO88">
        <v>0</v>
      </c>
      <c r="CP88">
        <v>0</v>
      </c>
      <c r="CQ88">
        <v>-906138</v>
      </c>
      <c r="CR88">
        <v>6691.75</v>
      </c>
      <c r="CS88">
        <v>2751830</v>
      </c>
      <c r="CT88">
        <v>11788.4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11788.4</v>
      </c>
      <c r="DB88">
        <v>0</v>
      </c>
      <c r="DC88">
        <v>0</v>
      </c>
      <c r="DD88">
        <v>0</v>
      </c>
      <c r="DE88">
        <v>0</v>
      </c>
      <c r="DF88">
        <v>11788.4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6.5762099999999997</v>
      </c>
      <c r="DU88">
        <v>22.785599999999999</v>
      </c>
      <c r="DV88">
        <v>16.3447</v>
      </c>
      <c r="DW88">
        <v>2.98</v>
      </c>
      <c r="DX88">
        <v>6.7721900000000002</v>
      </c>
      <c r="DY88">
        <v>6.6369800000000003</v>
      </c>
      <c r="DZ88">
        <v>31.038599999999999</v>
      </c>
      <c r="EA88">
        <v>54.4495</v>
      </c>
      <c r="EB88">
        <v>110.64100000000001</v>
      </c>
      <c r="EC88">
        <v>0</v>
      </c>
      <c r="ED88">
        <v>0</v>
      </c>
      <c r="EE88">
        <v>0</v>
      </c>
      <c r="EF88">
        <v>-37.100200000000001</v>
      </c>
      <c r="EG88">
        <v>-1.5845400000000001</v>
      </c>
      <c r="EH88">
        <v>165.09100000000001</v>
      </c>
      <c r="EI88">
        <v>158.52000000000001</v>
      </c>
      <c r="EJ88">
        <v>6.5709299999999997</v>
      </c>
      <c r="EK88">
        <v>0</v>
      </c>
      <c r="EL88">
        <v>0.5</v>
      </c>
      <c r="EM88" t="s">
        <v>233</v>
      </c>
      <c r="EN88">
        <v>0</v>
      </c>
      <c r="EO88">
        <v>15.25</v>
      </c>
      <c r="EP88" t="s">
        <v>233</v>
      </c>
      <c r="EQ88">
        <v>0</v>
      </c>
      <c r="ER88">
        <v>3.8148099999999998E-13</v>
      </c>
      <c r="ES88">
        <v>76.948099999999997</v>
      </c>
      <c r="ET88">
        <v>29.253399999999999</v>
      </c>
      <c r="EU88">
        <v>1.6278900000000001</v>
      </c>
      <c r="EV88">
        <v>42.747999999999998</v>
      </c>
      <c r="EW88">
        <v>0</v>
      </c>
      <c r="EX88">
        <v>89.739900000000006</v>
      </c>
      <c r="EY88">
        <v>240.31700000000001</v>
      </c>
      <c r="EZ88">
        <v>274.91199999999998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515.22900000000004</v>
      </c>
      <c r="FG88">
        <v>1.0650400000000001E-9</v>
      </c>
      <c r="FH88">
        <v>82.941500000000005</v>
      </c>
      <c r="FI88">
        <v>34.214100000000002</v>
      </c>
      <c r="FJ88">
        <v>15.849600000000001</v>
      </c>
      <c r="FK88">
        <v>27.557400000000001</v>
      </c>
      <c r="FL88">
        <v>16.480899999999998</v>
      </c>
      <c r="FM88">
        <v>89.740099999999998</v>
      </c>
      <c r="FN88">
        <v>239.714</v>
      </c>
      <c r="FO88">
        <v>274.91199999999998</v>
      </c>
      <c r="FP88">
        <v>0</v>
      </c>
      <c r="FQ88">
        <v>0</v>
      </c>
      <c r="FR88">
        <v>0</v>
      </c>
      <c r="FS88">
        <v>-17.8765</v>
      </c>
      <c r="FT88">
        <v>-9.1933399999999992</v>
      </c>
      <c r="FU88">
        <v>514.62599999999998</v>
      </c>
      <c r="FV88" t="s">
        <v>220</v>
      </c>
      <c r="FW88" t="s">
        <v>221</v>
      </c>
      <c r="FX88" t="s">
        <v>222</v>
      </c>
      <c r="FY88" t="s">
        <v>223</v>
      </c>
      <c r="FZ88" t="s">
        <v>224</v>
      </c>
      <c r="GA88" t="s">
        <v>225</v>
      </c>
      <c r="GB88" t="s">
        <v>226</v>
      </c>
      <c r="GC88" t="s">
        <v>227</v>
      </c>
      <c r="GF88">
        <v>2.94326E-2</v>
      </c>
      <c r="GG88">
        <v>61.975299999999997</v>
      </c>
      <c r="GH88">
        <v>31.0532</v>
      </c>
      <c r="GI88">
        <v>1.0323199999999999</v>
      </c>
      <c r="GJ88">
        <v>42.892299999999999</v>
      </c>
      <c r="GK88">
        <v>0</v>
      </c>
      <c r="GL88">
        <v>74.562899999999999</v>
      </c>
      <c r="GM88">
        <v>211.54</v>
      </c>
      <c r="GN88">
        <v>236.63300000000001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448.17</v>
      </c>
      <c r="GU88">
        <v>88.691299999999998</v>
      </c>
      <c r="GV88">
        <v>0</v>
      </c>
      <c r="GW88">
        <v>0</v>
      </c>
      <c r="GX88">
        <v>0</v>
      </c>
      <c r="GY88">
        <v>0</v>
      </c>
      <c r="GZ88">
        <v>31.093499999999999</v>
      </c>
      <c r="HA88">
        <v>0</v>
      </c>
      <c r="HB88">
        <v>119.78</v>
      </c>
      <c r="HC88">
        <v>0</v>
      </c>
      <c r="HD88">
        <v>0</v>
      </c>
      <c r="HE88">
        <v>0</v>
      </c>
      <c r="HF88">
        <v>0</v>
      </c>
      <c r="HG88">
        <v>119.78</v>
      </c>
      <c r="HH88">
        <v>2.3124599999999999E-2</v>
      </c>
      <c r="HI88">
        <v>31.017600000000002</v>
      </c>
      <c r="HJ88">
        <v>35.089599999999997</v>
      </c>
      <c r="HK88">
        <v>4.5185000000000004</v>
      </c>
      <c r="HL88">
        <v>14.3042</v>
      </c>
      <c r="HM88">
        <v>15.8462</v>
      </c>
      <c r="HN88">
        <v>74.563100000000006</v>
      </c>
      <c r="HO88">
        <v>114.79</v>
      </c>
      <c r="HP88">
        <v>236.63300000000001</v>
      </c>
      <c r="HQ88">
        <v>0</v>
      </c>
      <c r="HR88">
        <v>0</v>
      </c>
      <c r="HS88">
        <v>0</v>
      </c>
      <c r="HT88">
        <v>-45.896000000000001</v>
      </c>
      <c r="HU88">
        <v>-14.673400000000001</v>
      </c>
      <c r="HV88">
        <v>351.42</v>
      </c>
      <c r="HW88">
        <v>66.065600000000003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66.069999999999993</v>
      </c>
      <c r="IE88">
        <v>0</v>
      </c>
      <c r="IF88">
        <v>0</v>
      </c>
      <c r="IG88">
        <v>0</v>
      </c>
      <c r="IH88">
        <v>0</v>
      </c>
      <c r="II88">
        <v>66.069999999999993</v>
      </c>
      <c r="IJ88">
        <v>2.9155000000000002</v>
      </c>
      <c r="IK88">
        <v>2.0178400000000001</v>
      </c>
      <c r="IL88">
        <v>1.0110600000000001</v>
      </c>
      <c r="IM88">
        <v>3.36107E-2</v>
      </c>
      <c r="IN88">
        <v>1.39652</v>
      </c>
      <c r="IO88">
        <v>1.0217799999999999</v>
      </c>
      <c r="IP88">
        <v>2.4276900000000001</v>
      </c>
      <c r="IQ88">
        <v>10.824</v>
      </c>
      <c r="IR88">
        <v>7.70451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18.528500000000001</v>
      </c>
      <c r="IY88">
        <v>2.17178</v>
      </c>
      <c r="IZ88">
        <v>1.0098800000000001</v>
      </c>
      <c r="JA88">
        <v>1.1424799999999999</v>
      </c>
      <c r="JB88">
        <v>0.147115</v>
      </c>
      <c r="JC88">
        <v>0.465727</v>
      </c>
      <c r="JD88">
        <v>0.51593299999999997</v>
      </c>
      <c r="JE88">
        <v>2.4276900000000001</v>
      </c>
      <c r="JF88">
        <v>5.9085400000000003</v>
      </c>
      <c r="JG88">
        <v>7.70451</v>
      </c>
      <c r="JH88">
        <v>0</v>
      </c>
      <c r="JI88">
        <v>0</v>
      </c>
      <c r="JJ88">
        <v>0</v>
      </c>
      <c r="JK88">
        <v>-1.49431</v>
      </c>
      <c r="JL88">
        <v>-0.47774699999999998</v>
      </c>
      <c r="JM88">
        <v>13.613099999999999</v>
      </c>
    </row>
    <row r="89" spans="1:273" x14ac:dyDescent="0.3">
      <c r="B89" s="62">
        <v>44855.513460648152</v>
      </c>
      <c r="C89" t="s">
        <v>45</v>
      </c>
      <c r="D89" t="s">
        <v>45</v>
      </c>
      <c r="E89" t="s">
        <v>213</v>
      </c>
      <c r="F89">
        <v>498589</v>
      </c>
      <c r="G89">
        <v>498589</v>
      </c>
      <c r="H89" t="s">
        <v>214</v>
      </c>
      <c r="I89">
        <v>0.15972222222222224</v>
      </c>
      <c r="J89" t="s">
        <v>215</v>
      </c>
      <c r="K89">
        <v>-40.17</v>
      </c>
      <c r="L89" t="s">
        <v>216</v>
      </c>
      <c r="M89" t="s">
        <v>216</v>
      </c>
      <c r="N89" t="s">
        <v>290</v>
      </c>
      <c r="O89">
        <v>103.968</v>
      </c>
      <c r="P89">
        <v>404204</v>
      </c>
      <c r="Q89">
        <v>228446</v>
      </c>
      <c r="R89">
        <v>7199.45</v>
      </c>
      <c r="S89">
        <v>247625</v>
      </c>
      <c r="T89">
        <v>0</v>
      </c>
      <c r="U89">
        <v>576137</v>
      </c>
      <c r="V89">
        <v>1463710</v>
      </c>
      <c r="W89">
        <v>2135580</v>
      </c>
      <c r="X89">
        <v>0</v>
      </c>
      <c r="Y89">
        <v>0</v>
      </c>
      <c r="Z89">
        <v>0</v>
      </c>
      <c r="AA89">
        <v>0</v>
      </c>
      <c r="AB89">
        <v>0</v>
      </c>
      <c r="AC89">
        <v>3599290</v>
      </c>
      <c r="AD89">
        <v>15704.5</v>
      </c>
      <c r="AE89">
        <v>0</v>
      </c>
      <c r="AF89">
        <v>0</v>
      </c>
      <c r="AG89">
        <v>0</v>
      </c>
      <c r="AH89">
        <v>0</v>
      </c>
      <c r="AI89">
        <v>5548.16</v>
      </c>
      <c r="AJ89">
        <v>0</v>
      </c>
      <c r="AK89">
        <v>21252.6</v>
      </c>
      <c r="AL89">
        <v>0</v>
      </c>
      <c r="AM89">
        <v>0</v>
      </c>
      <c r="AN89">
        <v>0</v>
      </c>
      <c r="AO89">
        <v>0</v>
      </c>
      <c r="AP89">
        <v>21252.6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8.7380099999999992</v>
      </c>
      <c r="BE89">
        <v>24.8794</v>
      </c>
      <c r="BF89">
        <v>12.6175</v>
      </c>
      <c r="BG89">
        <v>0.55497200000000002</v>
      </c>
      <c r="BH89">
        <v>13.966100000000001</v>
      </c>
      <c r="BI89">
        <v>2.8344999999999998</v>
      </c>
      <c r="BJ89">
        <v>31.038499999999999</v>
      </c>
      <c r="BK89">
        <v>94.628900000000002</v>
      </c>
      <c r="BL89">
        <v>110.64100000000001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205.27</v>
      </c>
      <c r="BS89">
        <v>193.70400000000001</v>
      </c>
      <c r="BT89">
        <v>11.565899999999999</v>
      </c>
      <c r="BU89">
        <v>0</v>
      </c>
      <c r="BV89">
        <v>12</v>
      </c>
      <c r="BW89" t="s">
        <v>246</v>
      </c>
      <c r="BX89">
        <v>0</v>
      </c>
      <c r="BY89">
        <v>31.75</v>
      </c>
      <c r="BZ89" t="s">
        <v>250</v>
      </c>
      <c r="CA89">
        <v>0</v>
      </c>
      <c r="CB89" t="s">
        <v>216</v>
      </c>
      <c r="CC89" t="s">
        <v>216</v>
      </c>
      <c r="CD89" t="s">
        <v>247</v>
      </c>
      <c r="CE89">
        <v>81.667400000000001</v>
      </c>
      <c r="CF89">
        <v>351909</v>
      </c>
      <c r="CG89">
        <v>299915</v>
      </c>
      <c r="CH89">
        <v>45270.7</v>
      </c>
      <c r="CI89">
        <v>115350</v>
      </c>
      <c r="CJ89">
        <v>127031</v>
      </c>
      <c r="CK89">
        <v>576139</v>
      </c>
      <c r="CL89">
        <v>616250</v>
      </c>
      <c r="CM89">
        <v>2135580</v>
      </c>
      <c r="CN89">
        <v>0</v>
      </c>
      <c r="CO89">
        <v>0</v>
      </c>
      <c r="CP89">
        <v>0</v>
      </c>
      <c r="CQ89">
        <v>-906138</v>
      </c>
      <c r="CR89">
        <v>6691.75</v>
      </c>
      <c r="CS89">
        <v>2751830</v>
      </c>
      <c r="CT89">
        <v>11788.4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11788.4</v>
      </c>
      <c r="DB89">
        <v>0</v>
      </c>
      <c r="DC89">
        <v>0</v>
      </c>
      <c r="DD89">
        <v>0</v>
      </c>
      <c r="DE89">
        <v>0</v>
      </c>
      <c r="DF89">
        <v>11788.4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6.5762099999999997</v>
      </c>
      <c r="DU89">
        <v>22.785599999999999</v>
      </c>
      <c r="DV89">
        <v>16.3447</v>
      </c>
      <c r="DW89">
        <v>2.98</v>
      </c>
      <c r="DX89">
        <v>6.7721900000000002</v>
      </c>
      <c r="DY89">
        <v>6.6369800000000003</v>
      </c>
      <c r="DZ89">
        <v>31.038599999999999</v>
      </c>
      <c r="EA89">
        <v>54.4495</v>
      </c>
      <c r="EB89">
        <v>110.64100000000001</v>
      </c>
      <c r="EC89">
        <v>0</v>
      </c>
      <c r="ED89">
        <v>0</v>
      </c>
      <c r="EE89">
        <v>0</v>
      </c>
      <c r="EF89">
        <v>-37.100200000000001</v>
      </c>
      <c r="EG89">
        <v>-1.5845400000000001</v>
      </c>
      <c r="EH89">
        <v>165.09100000000001</v>
      </c>
      <c r="EI89">
        <v>158.52000000000001</v>
      </c>
      <c r="EJ89">
        <v>6.5709299999999997</v>
      </c>
      <c r="EK89">
        <v>0</v>
      </c>
      <c r="EL89">
        <v>0.5</v>
      </c>
      <c r="EM89" t="s">
        <v>233</v>
      </c>
      <c r="EN89">
        <v>0</v>
      </c>
      <c r="EO89">
        <v>15.25</v>
      </c>
      <c r="EP89" t="s">
        <v>233</v>
      </c>
      <c r="EQ89">
        <v>0</v>
      </c>
      <c r="ER89">
        <v>3.8194400000000002E-13</v>
      </c>
      <c r="ES89">
        <v>77.335599999999999</v>
      </c>
      <c r="ET89">
        <v>29.993099999999998</v>
      </c>
      <c r="EU89">
        <v>1.6206700000000001</v>
      </c>
      <c r="EV89">
        <v>42.725499999999997</v>
      </c>
      <c r="EW89">
        <v>0</v>
      </c>
      <c r="EX89">
        <v>89.739900000000006</v>
      </c>
      <c r="EY89">
        <v>241.41499999999999</v>
      </c>
      <c r="EZ89">
        <v>274.91199999999998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516.327</v>
      </c>
      <c r="FG89">
        <v>1.0650400000000001E-9</v>
      </c>
      <c r="FH89">
        <v>82.941500000000005</v>
      </c>
      <c r="FI89">
        <v>34.214100000000002</v>
      </c>
      <c r="FJ89">
        <v>15.849600000000001</v>
      </c>
      <c r="FK89">
        <v>27.557400000000001</v>
      </c>
      <c r="FL89">
        <v>16.480899999999998</v>
      </c>
      <c r="FM89">
        <v>89.740099999999998</v>
      </c>
      <c r="FN89">
        <v>239.714</v>
      </c>
      <c r="FO89">
        <v>274.91199999999998</v>
      </c>
      <c r="FP89">
        <v>0</v>
      </c>
      <c r="FQ89">
        <v>0</v>
      </c>
      <c r="FR89">
        <v>0</v>
      </c>
      <c r="FS89">
        <v>-17.8765</v>
      </c>
      <c r="FT89">
        <v>-9.1933399999999992</v>
      </c>
      <c r="FU89">
        <v>514.62599999999998</v>
      </c>
      <c r="FV89" t="s">
        <v>220</v>
      </c>
      <c r="FW89" t="s">
        <v>221</v>
      </c>
      <c r="FX89" t="s">
        <v>222</v>
      </c>
      <c r="FY89" t="s">
        <v>223</v>
      </c>
      <c r="FZ89" t="s">
        <v>224</v>
      </c>
      <c r="GA89" t="s">
        <v>225</v>
      </c>
      <c r="GB89" t="s">
        <v>226</v>
      </c>
      <c r="GC89" t="s">
        <v>227</v>
      </c>
      <c r="GF89">
        <v>2.9224400000000001E-2</v>
      </c>
      <c r="GG89">
        <v>61.369100000000003</v>
      </c>
      <c r="GH89">
        <v>31.445599999999999</v>
      </c>
      <c r="GI89">
        <v>1.0477099999999999</v>
      </c>
      <c r="GJ89">
        <v>42.478900000000003</v>
      </c>
      <c r="GK89">
        <v>0</v>
      </c>
      <c r="GL89">
        <v>74.562899999999999</v>
      </c>
      <c r="GM89">
        <v>210.94</v>
      </c>
      <c r="GN89">
        <v>236.63300000000001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447.57</v>
      </c>
      <c r="GU89">
        <v>88.0124</v>
      </c>
      <c r="GV89">
        <v>0</v>
      </c>
      <c r="GW89">
        <v>0</v>
      </c>
      <c r="GX89">
        <v>0</v>
      </c>
      <c r="GY89">
        <v>0</v>
      </c>
      <c r="GZ89">
        <v>31.093499999999999</v>
      </c>
      <c r="HA89">
        <v>0</v>
      </c>
      <c r="HB89">
        <v>119.1</v>
      </c>
      <c r="HC89">
        <v>0</v>
      </c>
      <c r="HD89">
        <v>0</v>
      </c>
      <c r="HE89">
        <v>0</v>
      </c>
      <c r="HF89">
        <v>0</v>
      </c>
      <c r="HG89">
        <v>119.1</v>
      </c>
      <c r="HH89">
        <v>2.3124599999999999E-2</v>
      </c>
      <c r="HI89">
        <v>31.017600000000002</v>
      </c>
      <c r="HJ89">
        <v>35.089599999999997</v>
      </c>
      <c r="HK89">
        <v>4.5185000000000004</v>
      </c>
      <c r="HL89">
        <v>14.3042</v>
      </c>
      <c r="HM89">
        <v>15.8462</v>
      </c>
      <c r="HN89">
        <v>74.563100000000006</v>
      </c>
      <c r="HO89">
        <v>114.79</v>
      </c>
      <c r="HP89">
        <v>236.63300000000001</v>
      </c>
      <c r="HQ89">
        <v>0</v>
      </c>
      <c r="HR89">
        <v>0</v>
      </c>
      <c r="HS89">
        <v>0</v>
      </c>
      <c r="HT89">
        <v>-45.896000000000001</v>
      </c>
      <c r="HU89">
        <v>-14.673400000000001</v>
      </c>
      <c r="HV89">
        <v>351.42</v>
      </c>
      <c r="HW89">
        <v>66.065600000000003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66.069999999999993</v>
      </c>
      <c r="IE89">
        <v>0</v>
      </c>
      <c r="IF89">
        <v>0</v>
      </c>
      <c r="IG89">
        <v>0</v>
      </c>
      <c r="IH89">
        <v>0</v>
      </c>
      <c r="II89">
        <v>66.069999999999993</v>
      </c>
      <c r="IJ89">
        <v>2.8931800000000001</v>
      </c>
      <c r="IK89">
        <v>1.9981</v>
      </c>
      <c r="IL89">
        <v>1.02383</v>
      </c>
      <c r="IM89">
        <v>3.4111900000000001E-2</v>
      </c>
      <c r="IN89">
        <v>1.38307</v>
      </c>
      <c r="IO89">
        <v>1.0217799999999999</v>
      </c>
      <c r="IP89">
        <v>2.4276900000000001</v>
      </c>
      <c r="IQ89">
        <v>10.7818</v>
      </c>
      <c r="IR89">
        <v>7.70451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18.4863</v>
      </c>
      <c r="IY89">
        <v>2.17178</v>
      </c>
      <c r="IZ89">
        <v>1.0098800000000001</v>
      </c>
      <c r="JA89">
        <v>1.1424799999999999</v>
      </c>
      <c r="JB89">
        <v>0.147115</v>
      </c>
      <c r="JC89">
        <v>0.465727</v>
      </c>
      <c r="JD89">
        <v>0.51593299999999997</v>
      </c>
      <c r="JE89">
        <v>2.4276900000000001</v>
      </c>
      <c r="JF89">
        <v>5.9085400000000003</v>
      </c>
      <c r="JG89">
        <v>7.70451</v>
      </c>
      <c r="JH89">
        <v>0</v>
      </c>
      <c r="JI89">
        <v>0</v>
      </c>
      <c r="JJ89">
        <v>0</v>
      </c>
      <c r="JK89">
        <v>-1.49431</v>
      </c>
      <c r="JL89">
        <v>-0.47774699999999998</v>
      </c>
      <c r="JM89">
        <v>13.613099999999999</v>
      </c>
    </row>
    <row r="90" spans="1:273" x14ac:dyDescent="0.3">
      <c r="B90" s="62">
        <v>44855.517800925925</v>
      </c>
      <c r="C90" t="s">
        <v>40</v>
      </c>
      <c r="D90" t="s">
        <v>40</v>
      </c>
      <c r="E90" t="s">
        <v>213</v>
      </c>
      <c r="F90">
        <v>498589</v>
      </c>
      <c r="G90">
        <v>498589</v>
      </c>
      <c r="H90" t="s">
        <v>214</v>
      </c>
      <c r="I90">
        <v>0.25416666666666665</v>
      </c>
      <c r="J90" t="s">
        <v>215</v>
      </c>
      <c r="K90">
        <v>-47.94</v>
      </c>
      <c r="L90" t="s">
        <v>216</v>
      </c>
      <c r="M90" t="s">
        <v>216</v>
      </c>
      <c r="N90" t="s">
        <v>291</v>
      </c>
      <c r="O90">
        <v>126.533</v>
      </c>
      <c r="P90">
        <v>463823</v>
      </c>
      <c r="Q90">
        <v>284991</v>
      </c>
      <c r="R90">
        <v>8804.15</v>
      </c>
      <c r="S90">
        <v>230427</v>
      </c>
      <c r="T90">
        <v>0</v>
      </c>
      <c r="U90">
        <v>576137</v>
      </c>
      <c r="V90">
        <v>1564310</v>
      </c>
      <c r="W90">
        <v>2135580</v>
      </c>
      <c r="X90">
        <v>0</v>
      </c>
      <c r="Y90">
        <v>0</v>
      </c>
      <c r="Z90">
        <v>0</v>
      </c>
      <c r="AA90">
        <v>0</v>
      </c>
      <c r="AB90">
        <v>0</v>
      </c>
      <c r="AC90">
        <v>3699890</v>
      </c>
      <c r="AD90">
        <v>18944.099999999999</v>
      </c>
      <c r="AE90">
        <v>0</v>
      </c>
      <c r="AF90">
        <v>0</v>
      </c>
      <c r="AG90">
        <v>0</v>
      </c>
      <c r="AH90">
        <v>0</v>
      </c>
      <c r="AI90">
        <v>5548.17</v>
      </c>
      <c r="AJ90">
        <v>0</v>
      </c>
      <c r="AK90">
        <v>24492.3</v>
      </c>
      <c r="AL90">
        <v>0</v>
      </c>
      <c r="AM90">
        <v>0</v>
      </c>
      <c r="AN90">
        <v>0</v>
      </c>
      <c r="AO90">
        <v>0</v>
      </c>
      <c r="AP90">
        <v>24492.3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10.3805</v>
      </c>
      <c r="BE90">
        <v>28.554500000000001</v>
      </c>
      <c r="BF90">
        <v>15.9274</v>
      </c>
      <c r="BG90">
        <v>0.68909299999999996</v>
      </c>
      <c r="BH90">
        <v>12.9756</v>
      </c>
      <c r="BI90">
        <v>2.8344999999999998</v>
      </c>
      <c r="BJ90">
        <v>31.038499999999999</v>
      </c>
      <c r="BK90">
        <v>102.4</v>
      </c>
      <c r="BL90">
        <v>110.64100000000001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213.041</v>
      </c>
      <c r="BS90">
        <v>199.834</v>
      </c>
      <c r="BT90">
        <v>13.2075</v>
      </c>
      <c r="BU90">
        <v>0</v>
      </c>
      <c r="BV90">
        <v>1042</v>
      </c>
      <c r="BW90" t="s">
        <v>292</v>
      </c>
      <c r="BX90">
        <v>4</v>
      </c>
      <c r="BY90">
        <v>5.25</v>
      </c>
      <c r="BZ90" t="s">
        <v>234</v>
      </c>
      <c r="CA90">
        <v>0</v>
      </c>
      <c r="CB90" t="s">
        <v>216</v>
      </c>
      <c r="CC90" t="s">
        <v>216</v>
      </c>
      <c r="CD90" t="s">
        <v>247</v>
      </c>
      <c r="CE90">
        <v>81.667400000000001</v>
      </c>
      <c r="CF90">
        <v>351909</v>
      </c>
      <c r="CG90">
        <v>299915</v>
      </c>
      <c r="CH90">
        <v>45270.7</v>
      </c>
      <c r="CI90">
        <v>115350</v>
      </c>
      <c r="CJ90">
        <v>127031</v>
      </c>
      <c r="CK90">
        <v>576139</v>
      </c>
      <c r="CL90">
        <v>616250</v>
      </c>
      <c r="CM90">
        <v>2135580</v>
      </c>
      <c r="CN90">
        <v>0</v>
      </c>
      <c r="CO90">
        <v>0</v>
      </c>
      <c r="CP90">
        <v>0</v>
      </c>
      <c r="CQ90">
        <v>-906138</v>
      </c>
      <c r="CR90">
        <v>6691.75</v>
      </c>
      <c r="CS90">
        <v>2751830</v>
      </c>
      <c r="CT90">
        <v>11788.4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11788.4</v>
      </c>
      <c r="DB90">
        <v>0</v>
      </c>
      <c r="DC90">
        <v>0</v>
      </c>
      <c r="DD90">
        <v>0</v>
      </c>
      <c r="DE90">
        <v>0</v>
      </c>
      <c r="DF90">
        <v>11788.4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6.5762099999999997</v>
      </c>
      <c r="DU90">
        <v>22.785599999999999</v>
      </c>
      <c r="DV90">
        <v>16.3447</v>
      </c>
      <c r="DW90">
        <v>2.98</v>
      </c>
      <c r="DX90">
        <v>6.7721900000000002</v>
      </c>
      <c r="DY90">
        <v>6.6369800000000003</v>
      </c>
      <c r="DZ90">
        <v>31.038599999999999</v>
      </c>
      <c r="EA90">
        <v>54.4495</v>
      </c>
      <c r="EB90">
        <v>110.64100000000001</v>
      </c>
      <c r="EC90">
        <v>0</v>
      </c>
      <c r="ED90">
        <v>0</v>
      </c>
      <c r="EE90">
        <v>0</v>
      </c>
      <c r="EF90">
        <v>-37.100200000000001</v>
      </c>
      <c r="EG90">
        <v>-1.5845400000000001</v>
      </c>
      <c r="EH90">
        <v>165.09100000000001</v>
      </c>
      <c r="EI90">
        <v>158.52000000000001</v>
      </c>
      <c r="EJ90">
        <v>6.5709299999999997</v>
      </c>
      <c r="EK90">
        <v>0</v>
      </c>
      <c r="EL90">
        <v>0.5</v>
      </c>
      <c r="EM90" t="s">
        <v>233</v>
      </c>
      <c r="EN90">
        <v>0</v>
      </c>
      <c r="EO90">
        <v>15.25</v>
      </c>
      <c r="EP90" t="s">
        <v>233</v>
      </c>
      <c r="EQ90">
        <v>0</v>
      </c>
      <c r="ER90">
        <v>1.37805E-3</v>
      </c>
      <c r="ES90">
        <v>107.661</v>
      </c>
      <c r="ET90">
        <v>42.470700000000001</v>
      </c>
      <c r="EU90">
        <v>2.5907300000000002</v>
      </c>
      <c r="EV90">
        <v>41.993400000000001</v>
      </c>
      <c r="EW90">
        <v>0</v>
      </c>
      <c r="EX90">
        <v>89.739900000000006</v>
      </c>
      <c r="EY90">
        <v>284.45699999999999</v>
      </c>
      <c r="EZ90">
        <v>274.91199999999998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559.36900000000003</v>
      </c>
      <c r="FG90">
        <v>1.0650400000000001E-9</v>
      </c>
      <c r="FH90">
        <v>82.941500000000005</v>
      </c>
      <c r="FI90">
        <v>34.214100000000002</v>
      </c>
      <c r="FJ90">
        <v>15.849600000000001</v>
      </c>
      <c r="FK90">
        <v>27.557400000000001</v>
      </c>
      <c r="FL90">
        <v>16.480899999999998</v>
      </c>
      <c r="FM90">
        <v>89.740099999999998</v>
      </c>
      <c r="FN90">
        <v>239.714</v>
      </c>
      <c r="FO90">
        <v>274.91199999999998</v>
      </c>
      <c r="FP90">
        <v>0</v>
      </c>
      <c r="FQ90">
        <v>0</v>
      </c>
      <c r="FR90">
        <v>0</v>
      </c>
      <c r="FS90">
        <v>-17.8765</v>
      </c>
      <c r="FT90">
        <v>-9.1933399999999992</v>
      </c>
      <c r="FU90">
        <v>514.62599999999998</v>
      </c>
      <c r="FV90" t="s">
        <v>220</v>
      </c>
      <c r="FW90" t="s">
        <v>221</v>
      </c>
      <c r="FX90" t="s">
        <v>222</v>
      </c>
      <c r="FY90" t="s">
        <v>223</v>
      </c>
      <c r="FZ90" t="s">
        <v>224</v>
      </c>
      <c r="GA90" t="s">
        <v>225</v>
      </c>
      <c r="GB90" t="s">
        <v>226</v>
      </c>
      <c r="GC90" t="s">
        <v>227</v>
      </c>
      <c r="GF90">
        <v>3.0815499999999999E-2</v>
      </c>
      <c r="GG90">
        <v>45.677700000000002</v>
      </c>
      <c r="GH90">
        <v>42.439900000000002</v>
      </c>
      <c r="GI90">
        <v>0.72502800000000001</v>
      </c>
      <c r="GJ90">
        <v>35.0199</v>
      </c>
      <c r="GK90">
        <v>0</v>
      </c>
      <c r="GL90">
        <v>74.562899999999999</v>
      </c>
      <c r="GM90">
        <v>198.46</v>
      </c>
      <c r="GN90">
        <v>236.63300000000001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435.09</v>
      </c>
      <c r="GU90">
        <v>106.16800000000001</v>
      </c>
      <c r="GV90">
        <v>0</v>
      </c>
      <c r="GW90">
        <v>0</v>
      </c>
      <c r="GX90">
        <v>0</v>
      </c>
      <c r="GY90">
        <v>0</v>
      </c>
      <c r="GZ90">
        <v>31.093499999999999</v>
      </c>
      <c r="HA90">
        <v>0</v>
      </c>
      <c r="HB90">
        <v>137.26</v>
      </c>
      <c r="HC90">
        <v>0</v>
      </c>
      <c r="HD90">
        <v>0</v>
      </c>
      <c r="HE90">
        <v>0</v>
      </c>
      <c r="HF90">
        <v>0</v>
      </c>
      <c r="HG90">
        <v>137.26</v>
      </c>
      <c r="HH90">
        <v>2.3124599999999999E-2</v>
      </c>
      <c r="HI90">
        <v>31.017600000000002</v>
      </c>
      <c r="HJ90">
        <v>35.089599999999997</v>
      </c>
      <c r="HK90">
        <v>4.5185000000000004</v>
      </c>
      <c r="HL90">
        <v>14.3042</v>
      </c>
      <c r="HM90">
        <v>15.8462</v>
      </c>
      <c r="HN90">
        <v>74.563100000000006</v>
      </c>
      <c r="HO90">
        <v>114.79</v>
      </c>
      <c r="HP90">
        <v>236.63300000000001</v>
      </c>
      <c r="HQ90">
        <v>0</v>
      </c>
      <c r="HR90">
        <v>0</v>
      </c>
      <c r="HS90">
        <v>0</v>
      </c>
      <c r="HT90">
        <v>-45.896000000000001</v>
      </c>
      <c r="HU90">
        <v>-14.673400000000001</v>
      </c>
      <c r="HV90">
        <v>351.42</v>
      </c>
      <c r="HW90">
        <v>66.065600000000003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66.069999999999993</v>
      </c>
      <c r="IE90">
        <v>0</v>
      </c>
      <c r="IF90">
        <v>0</v>
      </c>
      <c r="IG90">
        <v>0</v>
      </c>
      <c r="IH90">
        <v>0</v>
      </c>
      <c r="II90">
        <v>66.069999999999993</v>
      </c>
      <c r="IJ90">
        <v>3.4898699999999998</v>
      </c>
      <c r="IK90">
        <v>1.4872000000000001</v>
      </c>
      <c r="IL90">
        <v>1.3817999999999999</v>
      </c>
      <c r="IM90">
        <v>2.3605500000000001E-2</v>
      </c>
      <c r="IN90">
        <v>1.1402099999999999</v>
      </c>
      <c r="IO90">
        <v>1.02179</v>
      </c>
      <c r="IP90">
        <v>2.4276900000000001</v>
      </c>
      <c r="IQ90">
        <v>10.972200000000001</v>
      </c>
      <c r="IR90">
        <v>7.70451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18.6767</v>
      </c>
      <c r="IY90">
        <v>2.17178</v>
      </c>
      <c r="IZ90">
        <v>1.0098800000000001</v>
      </c>
      <c r="JA90">
        <v>1.1424799999999999</v>
      </c>
      <c r="JB90">
        <v>0.147115</v>
      </c>
      <c r="JC90">
        <v>0.465727</v>
      </c>
      <c r="JD90">
        <v>0.51593299999999997</v>
      </c>
      <c r="JE90">
        <v>2.4276900000000001</v>
      </c>
      <c r="JF90">
        <v>5.9085400000000003</v>
      </c>
      <c r="JG90">
        <v>7.70451</v>
      </c>
      <c r="JH90">
        <v>0</v>
      </c>
      <c r="JI90">
        <v>0</v>
      </c>
      <c r="JJ90">
        <v>0</v>
      </c>
      <c r="JK90">
        <v>-1.49431</v>
      </c>
      <c r="JL90">
        <v>-0.47774699999999998</v>
      </c>
      <c r="JM90">
        <v>13.613099999999999</v>
      </c>
    </row>
    <row r="91" spans="1:273" x14ac:dyDescent="0.3">
      <c r="B91" s="62">
        <v>44855.521967592591</v>
      </c>
      <c r="C91" t="s">
        <v>41</v>
      </c>
      <c r="D91" t="s">
        <v>41</v>
      </c>
      <c r="E91" t="s">
        <v>213</v>
      </c>
      <c r="F91">
        <v>498589</v>
      </c>
      <c r="G91">
        <v>498589</v>
      </c>
      <c r="H91" t="s">
        <v>214</v>
      </c>
      <c r="I91">
        <v>0.24444444444444446</v>
      </c>
      <c r="J91" t="s">
        <v>215</v>
      </c>
      <c r="K91">
        <v>-50.32</v>
      </c>
      <c r="L91" t="s">
        <v>216</v>
      </c>
      <c r="M91" t="s">
        <v>216</v>
      </c>
      <c r="N91" t="s">
        <v>293</v>
      </c>
      <c r="O91">
        <v>130.214</v>
      </c>
      <c r="P91">
        <v>469049</v>
      </c>
      <c r="Q91">
        <v>285168</v>
      </c>
      <c r="R91">
        <v>8536.89</v>
      </c>
      <c r="S91">
        <v>266582</v>
      </c>
      <c r="T91">
        <v>0</v>
      </c>
      <c r="U91">
        <v>576137</v>
      </c>
      <c r="V91">
        <v>1605600</v>
      </c>
      <c r="W91">
        <v>2135580</v>
      </c>
      <c r="X91">
        <v>0</v>
      </c>
      <c r="Y91">
        <v>0</v>
      </c>
      <c r="Z91">
        <v>0</v>
      </c>
      <c r="AA91">
        <v>0</v>
      </c>
      <c r="AB91">
        <v>0</v>
      </c>
      <c r="AC91">
        <v>3741180</v>
      </c>
      <c r="AD91">
        <v>19486.7</v>
      </c>
      <c r="AE91">
        <v>0</v>
      </c>
      <c r="AF91">
        <v>0</v>
      </c>
      <c r="AG91">
        <v>0</v>
      </c>
      <c r="AH91">
        <v>0</v>
      </c>
      <c r="AI91">
        <v>5548.17</v>
      </c>
      <c r="AJ91">
        <v>0</v>
      </c>
      <c r="AK91">
        <v>25034.799999999999</v>
      </c>
      <c r="AL91">
        <v>0</v>
      </c>
      <c r="AM91">
        <v>0</v>
      </c>
      <c r="AN91">
        <v>0</v>
      </c>
      <c r="AO91">
        <v>0</v>
      </c>
      <c r="AP91">
        <v>25034.799999999999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10.6448</v>
      </c>
      <c r="BE91">
        <v>28.655999999999999</v>
      </c>
      <c r="BF91">
        <v>15.937900000000001</v>
      </c>
      <c r="BG91">
        <v>0.66831499999999999</v>
      </c>
      <c r="BH91">
        <v>14.9975</v>
      </c>
      <c r="BI91">
        <v>2.8344999999999998</v>
      </c>
      <c r="BJ91">
        <v>31.038499999999999</v>
      </c>
      <c r="BK91">
        <v>104.77800000000001</v>
      </c>
      <c r="BL91">
        <v>110.64100000000001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215.41900000000001</v>
      </c>
      <c r="BS91">
        <v>201.947</v>
      </c>
      <c r="BT91">
        <v>13.4716</v>
      </c>
      <c r="BU91">
        <v>0</v>
      </c>
      <c r="BV91">
        <v>601.25</v>
      </c>
      <c r="BW91" t="s">
        <v>292</v>
      </c>
      <c r="BX91">
        <v>3</v>
      </c>
      <c r="BY91">
        <v>7</v>
      </c>
      <c r="BZ91" t="s">
        <v>234</v>
      </c>
      <c r="CA91">
        <v>0</v>
      </c>
      <c r="CB91" t="s">
        <v>216</v>
      </c>
      <c r="CC91" t="s">
        <v>216</v>
      </c>
      <c r="CD91" t="s">
        <v>247</v>
      </c>
      <c r="CE91">
        <v>81.667400000000001</v>
      </c>
      <c r="CF91">
        <v>351909</v>
      </c>
      <c r="CG91">
        <v>299915</v>
      </c>
      <c r="CH91">
        <v>45270.7</v>
      </c>
      <c r="CI91">
        <v>115350</v>
      </c>
      <c r="CJ91">
        <v>127031</v>
      </c>
      <c r="CK91">
        <v>576139</v>
      </c>
      <c r="CL91">
        <v>616250</v>
      </c>
      <c r="CM91">
        <v>2135580</v>
      </c>
      <c r="CN91">
        <v>0</v>
      </c>
      <c r="CO91">
        <v>0</v>
      </c>
      <c r="CP91">
        <v>0</v>
      </c>
      <c r="CQ91">
        <v>-906138</v>
      </c>
      <c r="CR91">
        <v>6691.75</v>
      </c>
      <c r="CS91">
        <v>2751830</v>
      </c>
      <c r="CT91">
        <v>11788.4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11788.4</v>
      </c>
      <c r="DB91">
        <v>0</v>
      </c>
      <c r="DC91">
        <v>0</v>
      </c>
      <c r="DD91">
        <v>0</v>
      </c>
      <c r="DE91">
        <v>0</v>
      </c>
      <c r="DF91">
        <v>11788.4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6.5762099999999997</v>
      </c>
      <c r="DU91">
        <v>22.785599999999999</v>
      </c>
      <c r="DV91">
        <v>16.3447</v>
      </c>
      <c r="DW91">
        <v>2.98</v>
      </c>
      <c r="DX91">
        <v>6.7721900000000002</v>
      </c>
      <c r="DY91">
        <v>6.6369800000000003</v>
      </c>
      <c r="DZ91">
        <v>31.038599999999999</v>
      </c>
      <c r="EA91">
        <v>54.4495</v>
      </c>
      <c r="EB91">
        <v>110.64100000000001</v>
      </c>
      <c r="EC91">
        <v>0</v>
      </c>
      <c r="ED91">
        <v>0</v>
      </c>
      <c r="EE91">
        <v>0</v>
      </c>
      <c r="EF91">
        <v>-37.100200000000001</v>
      </c>
      <c r="EG91">
        <v>-1.5845400000000001</v>
      </c>
      <c r="EH91">
        <v>165.09100000000001</v>
      </c>
      <c r="EI91">
        <v>158.52000000000001</v>
      </c>
      <c r="EJ91">
        <v>6.5709299999999997</v>
      </c>
      <c r="EK91">
        <v>0</v>
      </c>
      <c r="EL91">
        <v>0.5</v>
      </c>
      <c r="EM91" t="s">
        <v>233</v>
      </c>
      <c r="EN91">
        <v>0</v>
      </c>
      <c r="EO91">
        <v>15.25</v>
      </c>
      <c r="EP91" t="s">
        <v>233</v>
      </c>
      <c r="EQ91">
        <v>0</v>
      </c>
      <c r="ER91">
        <v>2.4079599999999998E-3</v>
      </c>
      <c r="ES91">
        <v>104.78400000000001</v>
      </c>
      <c r="ET91">
        <v>42.470700000000001</v>
      </c>
      <c r="EU91">
        <v>2.4068200000000002</v>
      </c>
      <c r="EV91">
        <v>49.061500000000002</v>
      </c>
      <c r="EW91">
        <v>0</v>
      </c>
      <c r="EX91">
        <v>89.739900000000006</v>
      </c>
      <c r="EY91">
        <v>288.46600000000001</v>
      </c>
      <c r="EZ91">
        <v>274.91199999999998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563.37800000000004</v>
      </c>
      <c r="FG91">
        <v>1.0650400000000001E-9</v>
      </c>
      <c r="FH91">
        <v>82.941500000000005</v>
      </c>
      <c r="FI91">
        <v>34.214100000000002</v>
      </c>
      <c r="FJ91">
        <v>15.849600000000001</v>
      </c>
      <c r="FK91">
        <v>27.557400000000001</v>
      </c>
      <c r="FL91">
        <v>16.480899999999998</v>
      </c>
      <c r="FM91">
        <v>89.740099999999998</v>
      </c>
      <c r="FN91">
        <v>239.714</v>
      </c>
      <c r="FO91">
        <v>274.91199999999998</v>
      </c>
      <c r="FP91">
        <v>0</v>
      </c>
      <c r="FQ91">
        <v>0</v>
      </c>
      <c r="FR91">
        <v>0</v>
      </c>
      <c r="FS91">
        <v>-17.8765</v>
      </c>
      <c r="FT91">
        <v>-9.1933399999999992</v>
      </c>
      <c r="FU91">
        <v>514.62599999999998</v>
      </c>
      <c r="FV91" t="s">
        <v>220</v>
      </c>
      <c r="FW91" t="s">
        <v>221</v>
      </c>
      <c r="FX91" t="s">
        <v>222</v>
      </c>
      <c r="FY91" t="s">
        <v>223</v>
      </c>
      <c r="FZ91" t="s">
        <v>224</v>
      </c>
      <c r="GA91" t="s">
        <v>225</v>
      </c>
      <c r="GB91" t="s">
        <v>226</v>
      </c>
      <c r="GC91" t="s">
        <v>227</v>
      </c>
      <c r="GF91">
        <v>3.1737399999999999E-2</v>
      </c>
      <c r="GG91">
        <v>46.567999999999998</v>
      </c>
      <c r="GH91">
        <v>42.491799999999998</v>
      </c>
      <c r="GI91">
        <v>0.68855299999999997</v>
      </c>
      <c r="GJ91">
        <v>40.4923</v>
      </c>
      <c r="GK91">
        <v>0</v>
      </c>
      <c r="GL91">
        <v>74.562899999999999</v>
      </c>
      <c r="GM91">
        <v>204.83</v>
      </c>
      <c r="GN91">
        <v>236.63300000000001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441.46</v>
      </c>
      <c r="GU91">
        <v>109.209</v>
      </c>
      <c r="GV91">
        <v>0</v>
      </c>
      <c r="GW91">
        <v>0</v>
      </c>
      <c r="GX91">
        <v>0</v>
      </c>
      <c r="GY91">
        <v>0</v>
      </c>
      <c r="GZ91">
        <v>31.093499999999999</v>
      </c>
      <c r="HA91">
        <v>0</v>
      </c>
      <c r="HB91">
        <v>140.30000000000001</v>
      </c>
      <c r="HC91">
        <v>0</v>
      </c>
      <c r="HD91">
        <v>0</v>
      </c>
      <c r="HE91">
        <v>0</v>
      </c>
      <c r="HF91">
        <v>0</v>
      </c>
      <c r="HG91">
        <v>140.30000000000001</v>
      </c>
      <c r="HH91">
        <v>2.3124599999999999E-2</v>
      </c>
      <c r="HI91">
        <v>31.017600000000002</v>
      </c>
      <c r="HJ91">
        <v>35.089599999999997</v>
      </c>
      <c r="HK91">
        <v>4.5185000000000004</v>
      </c>
      <c r="HL91">
        <v>14.3042</v>
      </c>
      <c r="HM91">
        <v>15.8462</v>
      </c>
      <c r="HN91">
        <v>74.563100000000006</v>
      </c>
      <c r="HO91">
        <v>114.79</v>
      </c>
      <c r="HP91">
        <v>236.63300000000001</v>
      </c>
      <c r="HQ91">
        <v>0</v>
      </c>
      <c r="HR91">
        <v>0</v>
      </c>
      <c r="HS91">
        <v>0</v>
      </c>
      <c r="HT91">
        <v>-45.896000000000001</v>
      </c>
      <c r="HU91">
        <v>-14.673400000000001</v>
      </c>
      <c r="HV91">
        <v>351.42</v>
      </c>
      <c r="HW91">
        <v>66.065600000000003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66.069999999999993</v>
      </c>
      <c r="IE91">
        <v>0</v>
      </c>
      <c r="IF91">
        <v>0</v>
      </c>
      <c r="IG91">
        <v>0</v>
      </c>
      <c r="IH91">
        <v>0</v>
      </c>
      <c r="II91">
        <v>66.069999999999993</v>
      </c>
      <c r="IJ91">
        <v>3.58982</v>
      </c>
      <c r="IK91">
        <v>1.5161899999999999</v>
      </c>
      <c r="IL91">
        <v>1.3834900000000001</v>
      </c>
      <c r="IM91">
        <v>2.2417900000000001E-2</v>
      </c>
      <c r="IN91">
        <v>1.3183800000000001</v>
      </c>
      <c r="IO91">
        <v>1.0217799999999999</v>
      </c>
      <c r="IP91">
        <v>2.4276900000000001</v>
      </c>
      <c r="IQ91">
        <v>11.2798</v>
      </c>
      <c r="IR91">
        <v>7.70451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18.984300000000001</v>
      </c>
      <c r="IY91">
        <v>2.17178</v>
      </c>
      <c r="IZ91">
        <v>1.0098800000000001</v>
      </c>
      <c r="JA91">
        <v>1.1424799999999999</v>
      </c>
      <c r="JB91">
        <v>0.147115</v>
      </c>
      <c r="JC91">
        <v>0.465727</v>
      </c>
      <c r="JD91">
        <v>0.51593299999999997</v>
      </c>
      <c r="JE91">
        <v>2.4276900000000001</v>
      </c>
      <c r="JF91">
        <v>5.9085400000000003</v>
      </c>
      <c r="JG91">
        <v>7.70451</v>
      </c>
      <c r="JH91">
        <v>0</v>
      </c>
      <c r="JI91">
        <v>0</v>
      </c>
      <c r="JJ91">
        <v>0</v>
      </c>
      <c r="JK91">
        <v>-1.49431</v>
      </c>
      <c r="JL91">
        <v>-0.47774699999999998</v>
      </c>
      <c r="JM91">
        <v>13.613099999999999</v>
      </c>
    </row>
    <row r="92" spans="1:273" x14ac:dyDescent="0.3">
      <c r="B92" s="62">
        <v>44855.52275462963</v>
      </c>
      <c r="C92" t="s">
        <v>47</v>
      </c>
      <c r="D92" t="s">
        <v>47</v>
      </c>
      <c r="E92" t="s">
        <v>268</v>
      </c>
      <c r="F92">
        <v>24563.1</v>
      </c>
      <c r="G92">
        <v>24692.3</v>
      </c>
      <c r="H92" t="s">
        <v>214</v>
      </c>
      <c r="I92">
        <v>4.027777777777778E-2</v>
      </c>
      <c r="J92" t="s">
        <v>215</v>
      </c>
      <c r="K92">
        <v>-146.72999999999999</v>
      </c>
      <c r="L92" t="s">
        <v>216</v>
      </c>
      <c r="M92" t="s">
        <v>216</v>
      </c>
      <c r="N92" t="s">
        <v>294</v>
      </c>
      <c r="O92">
        <v>0</v>
      </c>
      <c r="P92">
        <v>94390.3</v>
      </c>
      <c r="Q92">
        <v>73818.100000000006</v>
      </c>
      <c r="R92">
        <v>0</v>
      </c>
      <c r="S92">
        <v>0</v>
      </c>
      <c r="T92">
        <v>5570.9</v>
      </c>
      <c r="U92">
        <v>48820.3</v>
      </c>
      <c r="V92">
        <v>222600</v>
      </c>
      <c r="W92">
        <v>77659.399999999994</v>
      </c>
      <c r="X92">
        <v>0</v>
      </c>
      <c r="Y92">
        <v>127.086</v>
      </c>
      <c r="Z92">
        <v>0</v>
      </c>
      <c r="AA92">
        <v>0</v>
      </c>
      <c r="AB92">
        <v>0</v>
      </c>
      <c r="AC92">
        <v>300386</v>
      </c>
      <c r="AD92">
        <v>219.67400000000001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219.67400000000001</v>
      </c>
      <c r="AL92">
        <v>0</v>
      </c>
      <c r="AM92">
        <v>0</v>
      </c>
      <c r="AN92">
        <v>0</v>
      </c>
      <c r="AO92">
        <v>0</v>
      </c>
      <c r="AP92">
        <v>219.67400000000001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2.56501</v>
      </c>
      <c r="BE92">
        <v>132.595</v>
      </c>
      <c r="BF92">
        <v>82.947199999999995</v>
      </c>
      <c r="BG92">
        <v>0</v>
      </c>
      <c r="BH92">
        <v>0</v>
      </c>
      <c r="BI92">
        <v>6.0597500000000002</v>
      </c>
      <c r="BJ92">
        <v>57.474299999999999</v>
      </c>
      <c r="BK92">
        <v>281.64100000000002</v>
      </c>
      <c r="BL92">
        <v>85.924000000000007</v>
      </c>
      <c r="BM92">
        <v>0</v>
      </c>
      <c r="BN92">
        <v>0.16067400000000001</v>
      </c>
      <c r="BO92">
        <v>0</v>
      </c>
      <c r="BP92">
        <v>0</v>
      </c>
      <c r="BQ92">
        <v>0</v>
      </c>
      <c r="BR92">
        <v>367.726</v>
      </c>
      <c r="BS92">
        <v>365.161</v>
      </c>
      <c r="BT92">
        <v>2.56501</v>
      </c>
      <c r="BU92">
        <v>0</v>
      </c>
      <c r="BV92">
        <v>0</v>
      </c>
      <c r="BX92">
        <v>0</v>
      </c>
      <c r="BY92">
        <v>0</v>
      </c>
      <c r="CA92">
        <v>0</v>
      </c>
      <c r="CB92" t="s">
        <v>216</v>
      </c>
      <c r="CC92" t="s">
        <v>216</v>
      </c>
      <c r="CD92" t="s">
        <v>270</v>
      </c>
      <c r="CE92">
        <v>2867.62</v>
      </c>
      <c r="CF92">
        <v>89742.7</v>
      </c>
      <c r="CG92">
        <v>39347.4</v>
      </c>
      <c r="CH92">
        <v>0</v>
      </c>
      <c r="CI92">
        <v>0</v>
      </c>
      <c r="CJ92">
        <v>11659.1</v>
      </c>
      <c r="CK92">
        <v>48820.3</v>
      </c>
      <c r="CL92">
        <v>65566.3</v>
      </c>
      <c r="CM92">
        <v>77659.399999999994</v>
      </c>
      <c r="CN92">
        <v>0</v>
      </c>
      <c r="CO92">
        <v>312.78899999999999</v>
      </c>
      <c r="CP92">
        <v>0</v>
      </c>
      <c r="CQ92">
        <v>-127520</v>
      </c>
      <c r="CR92">
        <v>648.93100000000004</v>
      </c>
      <c r="CS92">
        <v>143539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3.9500899999999999</v>
      </c>
      <c r="DU92">
        <v>127.261</v>
      </c>
      <c r="DV92">
        <v>44.148699999999998</v>
      </c>
      <c r="DW92">
        <v>0</v>
      </c>
      <c r="DX92">
        <v>0</v>
      </c>
      <c r="DY92">
        <v>13.015700000000001</v>
      </c>
      <c r="DZ92">
        <v>57.474299999999999</v>
      </c>
      <c r="EA92">
        <v>134.91200000000001</v>
      </c>
      <c r="EB92">
        <v>85.924000000000007</v>
      </c>
      <c r="EC92">
        <v>0</v>
      </c>
      <c r="ED92">
        <v>0.34587499999999999</v>
      </c>
      <c r="EE92">
        <v>0</v>
      </c>
      <c r="EF92">
        <v>-108.413</v>
      </c>
      <c r="EG92">
        <v>-2.5251399999999999</v>
      </c>
      <c r="EH92">
        <v>221.18100000000001</v>
      </c>
      <c r="EI92">
        <v>221.18100000000001</v>
      </c>
      <c r="EJ92">
        <v>0</v>
      </c>
      <c r="EK92">
        <v>0</v>
      </c>
      <c r="EL92">
        <v>0</v>
      </c>
      <c r="EN92">
        <v>0</v>
      </c>
      <c r="EO92">
        <v>0</v>
      </c>
      <c r="EQ92">
        <v>0</v>
      </c>
      <c r="ER92">
        <v>0</v>
      </c>
      <c r="ES92">
        <v>31.888300000000001</v>
      </c>
      <c r="ET92">
        <v>13.595599999999999</v>
      </c>
      <c r="EU92">
        <v>0</v>
      </c>
      <c r="EV92">
        <v>0</v>
      </c>
      <c r="EW92">
        <v>0.65586599999999995</v>
      </c>
      <c r="EX92">
        <v>11.9406</v>
      </c>
      <c r="EY92">
        <v>58.080399999999997</v>
      </c>
      <c r="EZ92">
        <v>14.089600000000001</v>
      </c>
      <c r="FA92">
        <v>0</v>
      </c>
      <c r="FB92">
        <v>4.3912199999999998E-2</v>
      </c>
      <c r="FC92">
        <v>0</v>
      </c>
      <c r="FD92">
        <v>0</v>
      </c>
      <c r="FE92">
        <v>0</v>
      </c>
      <c r="FF92">
        <v>72.213899999999995</v>
      </c>
      <c r="FG92">
        <v>0</v>
      </c>
      <c r="FH92">
        <v>31.039400000000001</v>
      </c>
      <c r="FI92">
        <v>8.0179500000000008</v>
      </c>
      <c r="FJ92">
        <v>0</v>
      </c>
      <c r="FK92">
        <v>0</v>
      </c>
      <c r="FL92">
        <v>1.82222</v>
      </c>
      <c r="FM92">
        <v>11.9406</v>
      </c>
      <c r="FN92">
        <v>50.154299999999999</v>
      </c>
      <c r="FO92">
        <v>14.089600000000001</v>
      </c>
      <c r="FP92">
        <v>0</v>
      </c>
      <c r="FQ92">
        <v>5.53535E-2</v>
      </c>
      <c r="FR92">
        <v>0</v>
      </c>
      <c r="FS92">
        <v>-2.1083799999999999</v>
      </c>
      <c r="FT92">
        <v>-0.55752500000000005</v>
      </c>
      <c r="FU92">
        <v>64.299300000000002</v>
      </c>
      <c r="FV92" t="s">
        <v>220</v>
      </c>
      <c r="FW92" t="s">
        <v>221</v>
      </c>
      <c r="FX92" t="s">
        <v>222</v>
      </c>
      <c r="FY92" t="s">
        <v>223</v>
      </c>
      <c r="FZ92" t="s">
        <v>224</v>
      </c>
      <c r="GA92" t="s">
        <v>225</v>
      </c>
      <c r="GB92" t="s">
        <v>226</v>
      </c>
      <c r="GC92" t="s">
        <v>227</v>
      </c>
      <c r="GF92">
        <v>0</v>
      </c>
      <c r="GG92">
        <v>10.161199999999999</v>
      </c>
      <c r="GH92">
        <v>10.3271</v>
      </c>
      <c r="GI92">
        <v>0</v>
      </c>
      <c r="GJ92">
        <v>0</v>
      </c>
      <c r="GK92">
        <v>0.90762799999999999</v>
      </c>
      <c r="GL92">
        <v>8.0117999999999991</v>
      </c>
      <c r="GM92">
        <v>29.41</v>
      </c>
      <c r="GN92">
        <v>9.7832500000000007</v>
      </c>
      <c r="GO92">
        <v>0</v>
      </c>
      <c r="GP92">
        <v>2.67786E-2</v>
      </c>
      <c r="GQ92">
        <v>0</v>
      </c>
      <c r="GR92">
        <v>0</v>
      </c>
      <c r="GS92">
        <v>0</v>
      </c>
      <c r="GT92">
        <v>39.22</v>
      </c>
      <c r="GU92">
        <v>1.2311099999999999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1.23</v>
      </c>
      <c r="HC92">
        <v>0</v>
      </c>
      <c r="HD92">
        <v>0</v>
      </c>
      <c r="HE92">
        <v>0</v>
      </c>
      <c r="HF92">
        <v>0</v>
      </c>
      <c r="HG92">
        <v>1.23</v>
      </c>
      <c r="HH92">
        <v>0.81205899999999998</v>
      </c>
      <c r="HI92">
        <v>9.7465899999999994</v>
      </c>
      <c r="HJ92">
        <v>5.12934</v>
      </c>
      <c r="HK92">
        <v>0</v>
      </c>
      <c r="HL92">
        <v>0</v>
      </c>
      <c r="HM92">
        <v>1.6840599999999999</v>
      </c>
      <c r="HN92">
        <v>8.0117999999999991</v>
      </c>
      <c r="HO92">
        <v>17.71</v>
      </c>
      <c r="HP92">
        <v>9.7832500000000007</v>
      </c>
      <c r="HQ92">
        <v>0</v>
      </c>
      <c r="HR92">
        <v>3.96081E-2</v>
      </c>
      <c r="HS92">
        <v>0</v>
      </c>
      <c r="HT92">
        <v>-6.4994399999999999</v>
      </c>
      <c r="HU92">
        <v>-1.1694800000000001</v>
      </c>
      <c r="HV92">
        <v>27.53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0.82119500000000001</v>
      </c>
      <c r="IK92">
        <v>6.7153099999999997</v>
      </c>
      <c r="IL92">
        <v>6.8250599999999997</v>
      </c>
      <c r="IM92">
        <v>0</v>
      </c>
      <c r="IN92">
        <v>0</v>
      </c>
      <c r="IO92">
        <v>0.59984199999999999</v>
      </c>
      <c r="IP92">
        <v>5.2949099999999998</v>
      </c>
      <c r="IQ92">
        <v>20.2563</v>
      </c>
      <c r="IR92">
        <v>6.4656399999999996</v>
      </c>
      <c r="IS92">
        <v>0</v>
      </c>
      <c r="IT92">
        <v>1.76977E-2</v>
      </c>
      <c r="IU92">
        <v>0</v>
      </c>
      <c r="IV92">
        <v>0</v>
      </c>
      <c r="IW92">
        <v>0</v>
      </c>
      <c r="IX92">
        <v>26.739699999999999</v>
      </c>
      <c r="IY92">
        <v>0.53668000000000005</v>
      </c>
      <c r="IZ92">
        <v>6.4413200000000002</v>
      </c>
      <c r="JA92">
        <v>3.38991</v>
      </c>
      <c r="JB92">
        <v>0</v>
      </c>
      <c r="JC92">
        <v>0</v>
      </c>
      <c r="JD92">
        <v>1.1129800000000001</v>
      </c>
      <c r="JE92">
        <v>5.2949099999999998</v>
      </c>
      <c r="JF92">
        <v>11.7075</v>
      </c>
      <c r="JG92">
        <v>6.4656399999999996</v>
      </c>
      <c r="JH92">
        <v>0</v>
      </c>
      <c r="JI92">
        <v>2.6176600000000001E-2</v>
      </c>
      <c r="JJ92">
        <v>0</v>
      </c>
      <c r="JK92">
        <v>-4.2953999999999999</v>
      </c>
      <c r="JL92">
        <v>-0.77289600000000003</v>
      </c>
      <c r="JM92">
        <v>18.199300000000001</v>
      </c>
    </row>
    <row r="93" spans="1:273" x14ac:dyDescent="0.3">
      <c r="B93" s="62">
        <v>44855.523506944446</v>
      </c>
      <c r="C93" t="s">
        <v>48</v>
      </c>
      <c r="D93" t="s">
        <v>48</v>
      </c>
      <c r="E93" t="s">
        <v>268</v>
      </c>
      <c r="F93">
        <v>24563.1</v>
      </c>
      <c r="G93">
        <v>24692.3</v>
      </c>
      <c r="H93" t="s">
        <v>214</v>
      </c>
      <c r="I93">
        <v>3.9583333333333331E-2</v>
      </c>
      <c r="J93" t="s">
        <v>215</v>
      </c>
      <c r="K93">
        <v>-144.77000000000001</v>
      </c>
      <c r="L93" t="s">
        <v>216</v>
      </c>
      <c r="M93" t="s">
        <v>216</v>
      </c>
      <c r="N93" t="s">
        <v>294</v>
      </c>
      <c r="O93">
        <v>0</v>
      </c>
      <c r="P93">
        <v>94390.3</v>
      </c>
      <c r="Q93">
        <v>73699.7</v>
      </c>
      <c r="R93">
        <v>0</v>
      </c>
      <c r="S93">
        <v>0</v>
      </c>
      <c r="T93">
        <v>3879.39</v>
      </c>
      <c r="U93">
        <v>48820.3</v>
      </c>
      <c r="V93">
        <v>220790</v>
      </c>
      <c r="W93">
        <v>77659.399999999994</v>
      </c>
      <c r="X93">
        <v>0</v>
      </c>
      <c r="Y93">
        <v>127.086</v>
      </c>
      <c r="Z93">
        <v>0</v>
      </c>
      <c r="AA93">
        <v>0</v>
      </c>
      <c r="AB93">
        <v>0</v>
      </c>
      <c r="AC93">
        <v>298576</v>
      </c>
      <c r="AD93">
        <v>219.67400000000001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219.67400000000001</v>
      </c>
      <c r="AL93">
        <v>0</v>
      </c>
      <c r="AM93">
        <v>0</v>
      </c>
      <c r="AN93">
        <v>0</v>
      </c>
      <c r="AO93">
        <v>0</v>
      </c>
      <c r="AP93">
        <v>219.67400000000001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2.56501</v>
      </c>
      <c r="BE93">
        <v>132.595</v>
      </c>
      <c r="BF93">
        <v>82.820099999999996</v>
      </c>
      <c r="BG93">
        <v>0</v>
      </c>
      <c r="BH93">
        <v>0</v>
      </c>
      <c r="BI93">
        <v>4.2264699999999999</v>
      </c>
      <c r="BJ93">
        <v>57.474299999999999</v>
      </c>
      <c r="BK93">
        <v>279.68099999999998</v>
      </c>
      <c r="BL93">
        <v>85.924000000000007</v>
      </c>
      <c r="BM93">
        <v>0</v>
      </c>
      <c r="BN93">
        <v>0.16067400000000001</v>
      </c>
      <c r="BO93">
        <v>0</v>
      </c>
      <c r="BP93">
        <v>0</v>
      </c>
      <c r="BQ93">
        <v>0</v>
      </c>
      <c r="BR93">
        <v>365.76499999999999</v>
      </c>
      <c r="BS93">
        <v>363.2</v>
      </c>
      <c r="BT93">
        <v>2.56501</v>
      </c>
      <c r="BU93">
        <v>0</v>
      </c>
      <c r="BV93">
        <v>0</v>
      </c>
      <c r="BX93">
        <v>0</v>
      </c>
      <c r="BY93">
        <v>0</v>
      </c>
      <c r="CA93">
        <v>0</v>
      </c>
      <c r="CB93" t="s">
        <v>216</v>
      </c>
      <c r="CC93" t="s">
        <v>216</v>
      </c>
      <c r="CD93" t="s">
        <v>270</v>
      </c>
      <c r="CE93">
        <v>2867.62</v>
      </c>
      <c r="CF93">
        <v>89742.7</v>
      </c>
      <c r="CG93">
        <v>39347.4</v>
      </c>
      <c r="CH93">
        <v>0</v>
      </c>
      <c r="CI93">
        <v>0</v>
      </c>
      <c r="CJ93">
        <v>11659.1</v>
      </c>
      <c r="CK93">
        <v>48820.3</v>
      </c>
      <c r="CL93">
        <v>65566.3</v>
      </c>
      <c r="CM93">
        <v>77659.399999999994</v>
      </c>
      <c r="CN93">
        <v>0</v>
      </c>
      <c r="CO93">
        <v>312.78899999999999</v>
      </c>
      <c r="CP93">
        <v>0</v>
      </c>
      <c r="CQ93">
        <v>-127520</v>
      </c>
      <c r="CR93">
        <v>648.93100000000004</v>
      </c>
      <c r="CS93">
        <v>143539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3.9500899999999999</v>
      </c>
      <c r="DU93">
        <v>127.261</v>
      </c>
      <c r="DV93">
        <v>44.148699999999998</v>
      </c>
      <c r="DW93">
        <v>0</v>
      </c>
      <c r="DX93">
        <v>0</v>
      </c>
      <c r="DY93">
        <v>13.015700000000001</v>
      </c>
      <c r="DZ93">
        <v>57.474299999999999</v>
      </c>
      <c r="EA93">
        <v>134.91200000000001</v>
      </c>
      <c r="EB93">
        <v>85.924000000000007</v>
      </c>
      <c r="EC93">
        <v>0</v>
      </c>
      <c r="ED93">
        <v>0.34587499999999999</v>
      </c>
      <c r="EE93">
        <v>0</v>
      </c>
      <c r="EF93">
        <v>-108.413</v>
      </c>
      <c r="EG93">
        <v>-2.5251399999999999</v>
      </c>
      <c r="EH93">
        <v>221.18100000000001</v>
      </c>
      <c r="EI93">
        <v>221.18100000000001</v>
      </c>
      <c r="EJ93">
        <v>0</v>
      </c>
      <c r="EK93">
        <v>0</v>
      </c>
      <c r="EL93">
        <v>0</v>
      </c>
      <c r="EN93">
        <v>0</v>
      </c>
      <c r="EO93">
        <v>0</v>
      </c>
      <c r="EQ93">
        <v>0</v>
      </c>
      <c r="ER93">
        <v>0</v>
      </c>
      <c r="ES93">
        <v>31.888300000000001</v>
      </c>
      <c r="ET93">
        <v>13.584099999999999</v>
      </c>
      <c r="EU93">
        <v>0</v>
      </c>
      <c r="EV93">
        <v>0</v>
      </c>
      <c r="EW93">
        <v>0.46484199999999998</v>
      </c>
      <c r="EX93">
        <v>11.9406</v>
      </c>
      <c r="EY93">
        <v>57.877899999999997</v>
      </c>
      <c r="EZ93">
        <v>14.089600000000001</v>
      </c>
      <c r="FA93">
        <v>0</v>
      </c>
      <c r="FB93">
        <v>4.3912199999999998E-2</v>
      </c>
      <c r="FC93">
        <v>0</v>
      </c>
      <c r="FD93">
        <v>0</v>
      </c>
      <c r="FE93">
        <v>0</v>
      </c>
      <c r="FF93">
        <v>72.011399999999995</v>
      </c>
      <c r="FG93">
        <v>0</v>
      </c>
      <c r="FH93">
        <v>31.039400000000001</v>
      </c>
      <c r="FI93">
        <v>8.0179500000000008</v>
      </c>
      <c r="FJ93">
        <v>0</v>
      </c>
      <c r="FK93">
        <v>0</v>
      </c>
      <c r="FL93">
        <v>1.82222</v>
      </c>
      <c r="FM93">
        <v>11.9406</v>
      </c>
      <c r="FN93">
        <v>50.154299999999999</v>
      </c>
      <c r="FO93">
        <v>14.089600000000001</v>
      </c>
      <c r="FP93">
        <v>0</v>
      </c>
      <c r="FQ93">
        <v>5.53535E-2</v>
      </c>
      <c r="FR93">
        <v>0</v>
      </c>
      <c r="FS93">
        <v>-2.1083799999999999</v>
      </c>
      <c r="FT93">
        <v>-0.55752500000000005</v>
      </c>
      <c r="FU93">
        <v>64.299300000000002</v>
      </c>
      <c r="FV93" t="s">
        <v>220</v>
      </c>
      <c r="FW93" t="s">
        <v>221</v>
      </c>
      <c r="FX93" t="s">
        <v>222</v>
      </c>
      <c r="FY93" t="s">
        <v>223</v>
      </c>
      <c r="FZ93" t="s">
        <v>224</v>
      </c>
      <c r="GA93" t="s">
        <v>225</v>
      </c>
      <c r="GB93" t="s">
        <v>226</v>
      </c>
      <c r="GC93" t="s">
        <v>227</v>
      </c>
      <c r="GF93">
        <v>0</v>
      </c>
      <c r="GG93">
        <v>10.161199999999999</v>
      </c>
      <c r="GH93">
        <v>10.3064</v>
      </c>
      <c r="GI93">
        <v>0</v>
      </c>
      <c r="GJ93">
        <v>0</v>
      </c>
      <c r="GK93">
        <v>0.62485299999999999</v>
      </c>
      <c r="GL93">
        <v>8.0117999999999991</v>
      </c>
      <c r="GM93">
        <v>29.1</v>
      </c>
      <c r="GN93">
        <v>9.7832500000000007</v>
      </c>
      <c r="GO93">
        <v>0</v>
      </c>
      <c r="GP93">
        <v>2.67786E-2</v>
      </c>
      <c r="GQ93">
        <v>0</v>
      </c>
      <c r="GR93">
        <v>0</v>
      </c>
      <c r="GS93">
        <v>0</v>
      </c>
      <c r="GT93">
        <v>38.909999999999997</v>
      </c>
      <c r="GU93">
        <v>1.2311099999999999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1.23</v>
      </c>
      <c r="HC93">
        <v>0</v>
      </c>
      <c r="HD93">
        <v>0</v>
      </c>
      <c r="HE93">
        <v>0</v>
      </c>
      <c r="HF93">
        <v>0</v>
      </c>
      <c r="HG93">
        <v>1.23</v>
      </c>
      <c r="HH93">
        <v>0.81205899999999998</v>
      </c>
      <c r="HI93">
        <v>9.7465899999999994</v>
      </c>
      <c r="HJ93">
        <v>5.12934</v>
      </c>
      <c r="HK93">
        <v>0</v>
      </c>
      <c r="HL93">
        <v>0</v>
      </c>
      <c r="HM93">
        <v>1.6840599999999999</v>
      </c>
      <c r="HN93">
        <v>8.0117999999999991</v>
      </c>
      <c r="HO93">
        <v>17.71</v>
      </c>
      <c r="HP93">
        <v>9.7832500000000007</v>
      </c>
      <c r="HQ93">
        <v>0</v>
      </c>
      <c r="HR93">
        <v>3.96081E-2</v>
      </c>
      <c r="HS93">
        <v>0</v>
      </c>
      <c r="HT93">
        <v>-6.4994399999999999</v>
      </c>
      <c r="HU93">
        <v>-1.1694800000000001</v>
      </c>
      <c r="HV93">
        <v>27.53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0.82119500000000001</v>
      </c>
      <c r="IK93">
        <v>6.7153099999999997</v>
      </c>
      <c r="IL93">
        <v>6.8113900000000003</v>
      </c>
      <c r="IM93">
        <v>0</v>
      </c>
      <c r="IN93">
        <v>0</v>
      </c>
      <c r="IO93">
        <v>0.41295900000000002</v>
      </c>
      <c r="IP93">
        <v>5.2949099999999998</v>
      </c>
      <c r="IQ93">
        <v>20.055800000000001</v>
      </c>
      <c r="IR93">
        <v>6.4656399999999996</v>
      </c>
      <c r="IS93">
        <v>0</v>
      </c>
      <c r="IT93">
        <v>1.76977E-2</v>
      </c>
      <c r="IU93">
        <v>0</v>
      </c>
      <c r="IV93">
        <v>0</v>
      </c>
      <c r="IW93">
        <v>0</v>
      </c>
      <c r="IX93">
        <v>26.539100000000001</v>
      </c>
      <c r="IY93">
        <v>0.53668000000000005</v>
      </c>
      <c r="IZ93">
        <v>6.4413200000000002</v>
      </c>
      <c r="JA93">
        <v>3.38991</v>
      </c>
      <c r="JB93">
        <v>0</v>
      </c>
      <c r="JC93">
        <v>0</v>
      </c>
      <c r="JD93">
        <v>1.1129800000000001</v>
      </c>
      <c r="JE93">
        <v>5.2949099999999998</v>
      </c>
      <c r="JF93">
        <v>11.7075</v>
      </c>
      <c r="JG93">
        <v>6.4656399999999996</v>
      </c>
      <c r="JH93">
        <v>0</v>
      </c>
      <c r="JI93">
        <v>2.6176600000000001E-2</v>
      </c>
      <c r="JJ93">
        <v>0</v>
      </c>
      <c r="JK93">
        <v>-4.2953999999999999</v>
      </c>
      <c r="JL93">
        <v>-0.77289600000000003</v>
      </c>
      <c r="JM93">
        <v>18.199300000000001</v>
      </c>
    </row>
    <row r="94" spans="1:273" x14ac:dyDescent="0.3">
      <c r="B94" s="62">
        <v>44855.524270833332</v>
      </c>
      <c r="C94" t="s">
        <v>49</v>
      </c>
      <c r="D94" t="s">
        <v>49</v>
      </c>
      <c r="E94" t="s">
        <v>268</v>
      </c>
      <c r="F94">
        <v>24563.1</v>
      </c>
      <c r="G94">
        <v>24692.3</v>
      </c>
      <c r="H94" t="s">
        <v>214</v>
      </c>
      <c r="I94">
        <v>3.9583333333333331E-2</v>
      </c>
      <c r="J94" t="s">
        <v>215</v>
      </c>
      <c r="K94">
        <v>-144.47</v>
      </c>
      <c r="L94" t="s">
        <v>216</v>
      </c>
      <c r="M94" t="s">
        <v>216</v>
      </c>
      <c r="N94" t="s">
        <v>294</v>
      </c>
      <c r="O94">
        <v>0</v>
      </c>
      <c r="P94">
        <v>94390.3</v>
      </c>
      <c r="Q94">
        <v>73699.7</v>
      </c>
      <c r="R94">
        <v>0</v>
      </c>
      <c r="S94">
        <v>0</v>
      </c>
      <c r="T94">
        <v>3605.92</v>
      </c>
      <c r="U94">
        <v>48820.3</v>
      </c>
      <c r="V94">
        <v>220516</v>
      </c>
      <c r="W94">
        <v>77659.399999999994</v>
      </c>
      <c r="X94">
        <v>0</v>
      </c>
      <c r="Y94">
        <v>127.086</v>
      </c>
      <c r="Z94">
        <v>0</v>
      </c>
      <c r="AA94">
        <v>0</v>
      </c>
      <c r="AB94">
        <v>0</v>
      </c>
      <c r="AC94">
        <v>298303</v>
      </c>
      <c r="AD94">
        <v>219.67400000000001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219.67400000000001</v>
      </c>
      <c r="AL94">
        <v>0</v>
      </c>
      <c r="AM94">
        <v>0</v>
      </c>
      <c r="AN94">
        <v>0</v>
      </c>
      <c r="AO94">
        <v>0</v>
      </c>
      <c r="AP94">
        <v>219.67400000000001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2.56501</v>
      </c>
      <c r="BE94">
        <v>132.595</v>
      </c>
      <c r="BF94">
        <v>82.820099999999996</v>
      </c>
      <c r="BG94">
        <v>0</v>
      </c>
      <c r="BH94">
        <v>0</v>
      </c>
      <c r="BI94">
        <v>3.9288400000000001</v>
      </c>
      <c r="BJ94">
        <v>57.474299999999999</v>
      </c>
      <c r="BK94">
        <v>279.38299999999998</v>
      </c>
      <c r="BL94">
        <v>85.924000000000007</v>
      </c>
      <c r="BM94">
        <v>0</v>
      </c>
      <c r="BN94">
        <v>0.16067400000000001</v>
      </c>
      <c r="BO94">
        <v>0</v>
      </c>
      <c r="BP94">
        <v>0</v>
      </c>
      <c r="BQ94">
        <v>0</v>
      </c>
      <c r="BR94">
        <v>365.46800000000002</v>
      </c>
      <c r="BS94">
        <v>362.90300000000002</v>
      </c>
      <c r="BT94">
        <v>2.56501</v>
      </c>
      <c r="BU94">
        <v>0</v>
      </c>
      <c r="BV94">
        <v>0</v>
      </c>
      <c r="BX94">
        <v>0</v>
      </c>
      <c r="BY94">
        <v>0</v>
      </c>
      <c r="CA94">
        <v>0</v>
      </c>
      <c r="CB94" t="s">
        <v>216</v>
      </c>
      <c r="CC94" t="s">
        <v>216</v>
      </c>
      <c r="CD94" t="s">
        <v>270</v>
      </c>
      <c r="CE94">
        <v>2867.62</v>
      </c>
      <c r="CF94">
        <v>89742.7</v>
      </c>
      <c r="CG94">
        <v>39347.4</v>
      </c>
      <c r="CH94">
        <v>0</v>
      </c>
      <c r="CI94">
        <v>0</v>
      </c>
      <c r="CJ94">
        <v>11659.1</v>
      </c>
      <c r="CK94">
        <v>48820.3</v>
      </c>
      <c r="CL94">
        <v>65566.3</v>
      </c>
      <c r="CM94">
        <v>77659.399999999994</v>
      </c>
      <c r="CN94">
        <v>0</v>
      </c>
      <c r="CO94">
        <v>312.78899999999999</v>
      </c>
      <c r="CP94">
        <v>0</v>
      </c>
      <c r="CQ94">
        <v>-127520</v>
      </c>
      <c r="CR94">
        <v>648.93100000000004</v>
      </c>
      <c r="CS94">
        <v>143539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3.9500899999999999</v>
      </c>
      <c r="DU94">
        <v>127.261</v>
      </c>
      <c r="DV94">
        <v>44.148699999999998</v>
      </c>
      <c r="DW94">
        <v>0</v>
      </c>
      <c r="DX94">
        <v>0</v>
      </c>
      <c r="DY94">
        <v>13.015700000000001</v>
      </c>
      <c r="DZ94">
        <v>57.474299999999999</v>
      </c>
      <c r="EA94">
        <v>134.91200000000001</v>
      </c>
      <c r="EB94">
        <v>85.924000000000007</v>
      </c>
      <c r="EC94">
        <v>0</v>
      </c>
      <c r="ED94">
        <v>0.34587499999999999</v>
      </c>
      <c r="EE94">
        <v>0</v>
      </c>
      <c r="EF94">
        <v>-108.413</v>
      </c>
      <c r="EG94">
        <v>-2.5251399999999999</v>
      </c>
      <c r="EH94">
        <v>221.18100000000001</v>
      </c>
      <c r="EI94">
        <v>221.18100000000001</v>
      </c>
      <c r="EJ94">
        <v>0</v>
      </c>
      <c r="EK94">
        <v>0</v>
      </c>
      <c r="EL94">
        <v>0</v>
      </c>
      <c r="EN94">
        <v>0</v>
      </c>
      <c r="EO94">
        <v>0</v>
      </c>
      <c r="EQ94">
        <v>0</v>
      </c>
      <c r="ER94">
        <v>0</v>
      </c>
      <c r="ES94">
        <v>31.888300000000001</v>
      </c>
      <c r="ET94">
        <v>13.584099999999999</v>
      </c>
      <c r="EU94">
        <v>0</v>
      </c>
      <c r="EV94">
        <v>0</v>
      </c>
      <c r="EW94">
        <v>0.43235499999999999</v>
      </c>
      <c r="EX94">
        <v>11.9406</v>
      </c>
      <c r="EY94">
        <v>57.845399999999998</v>
      </c>
      <c r="EZ94">
        <v>14.089600000000001</v>
      </c>
      <c r="FA94">
        <v>0</v>
      </c>
      <c r="FB94">
        <v>4.3912199999999998E-2</v>
      </c>
      <c r="FC94">
        <v>0</v>
      </c>
      <c r="FD94">
        <v>0</v>
      </c>
      <c r="FE94">
        <v>0</v>
      </c>
      <c r="FF94">
        <v>71.978899999999996</v>
      </c>
      <c r="FG94">
        <v>0</v>
      </c>
      <c r="FH94">
        <v>31.039400000000001</v>
      </c>
      <c r="FI94">
        <v>8.0179500000000008</v>
      </c>
      <c r="FJ94">
        <v>0</v>
      </c>
      <c r="FK94">
        <v>0</v>
      </c>
      <c r="FL94">
        <v>1.82222</v>
      </c>
      <c r="FM94">
        <v>11.9406</v>
      </c>
      <c r="FN94">
        <v>50.154299999999999</v>
      </c>
      <c r="FO94">
        <v>14.089600000000001</v>
      </c>
      <c r="FP94">
        <v>0</v>
      </c>
      <c r="FQ94">
        <v>5.53535E-2</v>
      </c>
      <c r="FR94">
        <v>0</v>
      </c>
      <c r="FS94">
        <v>-2.1083799999999999</v>
      </c>
      <c r="FT94">
        <v>-0.55752500000000005</v>
      </c>
      <c r="FU94">
        <v>64.299300000000002</v>
      </c>
      <c r="FV94" t="s">
        <v>220</v>
      </c>
      <c r="FW94" t="s">
        <v>221</v>
      </c>
      <c r="FX94" t="s">
        <v>222</v>
      </c>
      <c r="FY94" t="s">
        <v>223</v>
      </c>
      <c r="FZ94" t="s">
        <v>224</v>
      </c>
      <c r="GA94" t="s">
        <v>225</v>
      </c>
      <c r="GB94" t="s">
        <v>226</v>
      </c>
      <c r="GC94" t="s">
        <v>227</v>
      </c>
      <c r="GF94">
        <v>0</v>
      </c>
      <c r="GG94">
        <v>10.161199999999999</v>
      </c>
      <c r="GH94">
        <v>10.3064</v>
      </c>
      <c r="GI94">
        <v>0</v>
      </c>
      <c r="GJ94">
        <v>0</v>
      </c>
      <c r="GK94">
        <v>0.58068900000000001</v>
      </c>
      <c r="GL94">
        <v>8.0117999999999991</v>
      </c>
      <c r="GM94">
        <v>29.06</v>
      </c>
      <c r="GN94">
        <v>9.7832500000000007</v>
      </c>
      <c r="GO94">
        <v>0</v>
      </c>
      <c r="GP94">
        <v>2.67786E-2</v>
      </c>
      <c r="GQ94">
        <v>0</v>
      </c>
      <c r="GR94">
        <v>0</v>
      </c>
      <c r="GS94">
        <v>0</v>
      </c>
      <c r="GT94">
        <v>38.869999999999997</v>
      </c>
      <c r="GU94">
        <v>1.2311099999999999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1.23</v>
      </c>
      <c r="HC94">
        <v>0</v>
      </c>
      <c r="HD94">
        <v>0</v>
      </c>
      <c r="HE94">
        <v>0</v>
      </c>
      <c r="HF94">
        <v>0</v>
      </c>
      <c r="HG94">
        <v>1.23</v>
      </c>
      <c r="HH94">
        <v>0.81205899999999998</v>
      </c>
      <c r="HI94">
        <v>9.7465899999999994</v>
      </c>
      <c r="HJ94">
        <v>5.12934</v>
      </c>
      <c r="HK94">
        <v>0</v>
      </c>
      <c r="HL94">
        <v>0</v>
      </c>
      <c r="HM94">
        <v>1.6840599999999999</v>
      </c>
      <c r="HN94">
        <v>8.0117999999999991</v>
      </c>
      <c r="HO94">
        <v>17.71</v>
      </c>
      <c r="HP94">
        <v>9.7832500000000007</v>
      </c>
      <c r="HQ94">
        <v>0</v>
      </c>
      <c r="HR94">
        <v>3.96081E-2</v>
      </c>
      <c r="HS94">
        <v>0</v>
      </c>
      <c r="HT94">
        <v>-6.4994399999999999</v>
      </c>
      <c r="HU94">
        <v>-1.1694800000000001</v>
      </c>
      <c r="HV94">
        <v>27.53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0.82119500000000001</v>
      </c>
      <c r="IK94">
        <v>6.7153099999999997</v>
      </c>
      <c r="IL94">
        <v>6.8113900000000003</v>
      </c>
      <c r="IM94">
        <v>0</v>
      </c>
      <c r="IN94">
        <v>0</v>
      </c>
      <c r="IO94">
        <v>0.38377099999999997</v>
      </c>
      <c r="IP94">
        <v>5.2949099999999998</v>
      </c>
      <c r="IQ94">
        <v>20.026599999999998</v>
      </c>
      <c r="IR94">
        <v>6.4656399999999996</v>
      </c>
      <c r="IS94">
        <v>0</v>
      </c>
      <c r="IT94">
        <v>1.76977E-2</v>
      </c>
      <c r="IU94">
        <v>0</v>
      </c>
      <c r="IV94">
        <v>0</v>
      </c>
      <c r="IW94">
        <v>0</v>
      </c>
      <c r="IX94">
        <v>26.509899999999998</v>
      </c>
      <c r="IY94">
        <v>0.53668000000000005</v>
      </c>
      <c r="IZ94">
        <v>6.4413200000000002</v>
      </c>
      <c r="JA94">
        <v>3.38991</v>
      </c>
      <c r="JB94">
        <v>0</v>
      </c>
      <c r="JC94">
        <v>0</v>
      </c>
      <c r="JD94">
        <v>1.1129800000000001</v>
      </c>
      <c r="JE94">
        <v>5.2949099999999998</v>
      </c>
      <c r="JF94">
        <v>11.7075</v>
      </c>
      <c r="JG94">
        <v>6.4656399999999996</v>
      </c>
      <c r="JH94">
        <v>0</v>
      </c>
      <c r="JI94">
        <v>2.6176600000000001E-2</v>
      </c>
      <c r="JJ94">
        <v>0</v>
      </c>
      <c r="JK94">
        <v>-4.2953999999999999</v>
      </c>
      <c r="JL94">
        <v>-0.77289600000000003</v>
      </c>
      <c r="JM94">
        <v>18.199300000000001</v>
      </c>
    </row>
    <row r="95" spans="1:273" x14ac:dyDescent="0.3">
      <c r="B95" s="62">
        <v>44855.525034722225</v>
      </c>
      <c r="C95" t="s">
        <v>50</v>
      </c>
      <c r="D95" t="s">
        <v>50</v>
      </c>
      <c r="E95" t="s">
        <v>268</v>
      </c>
      <c r="F95">
        <v>24563.1</v>
      </c>
      <c r="G95">
        <v>24692.3</v>
      </c>
      <c r="H95" t="s">
        <v>214</v>
      </c>
      <c r="I95">
        <v>4.027777777777778E-2</v>
      </c>
      <c r="J95" t="s">
        <v>215</v>
      </c>
      <c r="K95">
        <v>-143.62</v>
      </c>
      <c r="L95" t="s">
        <v>216</v>
      </c>
      <c r="M95" t="s">
        <v>216</v>
      </c>
      <c r="N95" t="s">
        <v>295</v>
      </c>
      <c r="O95">
        <v>0</v>
      </c>
      <c r="P95">
        <v>92672.7</v>
      </c>
      <c r="Q95">
        <v>73711.5</v>
      </c>
      <c r="R95">
        <v>0</v>
      </c>
      <c r="S95">
        <v>0</v>
      </c>
      <c r="T95">
        <v>3687.97</v>
      </c>
      <c r="U95">
        <v>48820.3</v>
      </c>
      <c r="V95">
        <v>218892</v>
      </c>
      <c r="W95">
        <v>77659.399999999994</v>
      </c>
      <c r="X95">
        <v>0</v>
      </c>
      <c r="Y95">
        <v>127.086</v>
      </c>
      <c r="Z95">
        <v>0</v>
      </c>
      <c r="AA95">
        <v>0</v>
      </c>
      <c r="AB95">
        <v>0</v>
      </c>
      <c r="AC95">
        <v>296679</v>
      </c>
      <c r="AD95">
        <v>307.637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307.637</v>
      </c>
      <c r="AL95">
        <v>0</v>
      </c>
      <c r="AM95">
        <v>0</v>
      </c>
      <c r="AN95">
        <v>0</v>
      </c>
      <c r="AO95">
        <v>0</v>
      </c>
      <c r="AP95">
        <v>307.637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3.59598</v>
      </c>
      <c r="BE95">
        <v>130.50899999999999</v>
      </c>
      <c r="BF95">
        <v>82.843400000000003</v>
      </c>
      <c r="BG95">
        <v>0</v>
      </c>
      <c r="BH95">
        <v>0</v>
      </c>
      <c r="BI95">
        <v>4.1105</v>
      </c>
      <c r="BJ95">
        <v>57.474299999999999</v>
      </c>
      <c r="BK95">
        <v>278.53300000000002</v>
      </c>
      <c r="BL95">
        <v>85.924000000000007</v>
      </c>
      <c r="BM95">
        <v>0</v>
      </c>
      <c r="BN95">
        <v>0.16067400000000001</v>
      </c>
      <c r="BO95">
        <v>0</v>
      </c>
      <c r="BP95">
        <v>0</v>
      </c>
      <c r="BQ95">
        <v>0</v>
      </c>
      <c r="BR95">
        <v>364.61799999999999</v>
      </c>
      <c r="BS95">
        <v>361.02199999999999</v>
      </c>
      <c r="BT95">
        <v>3.59598</v>
      </c>
      <c r="BU95">
        <v>0</v>
      </c>
      <c r="BV95">
        <v>0</v>
      </c>
      <c r="BX95">
        <v>0</v>
      </c>
      <c r="BY95">
        <v>0</v>
      </c>
      <c r="CA95">
        <v>0</v>
      </c>
      <c r="CB95" t="s">
        <v>216</v>
      </c>
      <c r="CC95" t="s">
        <v>216</v>
      </c>
      <c r="CD95" t="s">
        <v>270</v>
      </c>
      <c r="CE95">
        <v>2867.62</v>
      </c>
      <c r="CF95">
        <v>89742.7</v>
      </c>
      <c r="CG95">
        <v>39347.4</v>
      </c>
      <c r="CH95">
        <v>0</v>
      </c>
      <c r="CI95">
        <v>0</v>
      </c>
      <c r="CJ95">
        <v>11659.1</v>
      </c>
      <c r="CK95">
        <v>48820.3</v>
      </c>
      <c r="CL95">
        <v>65566.3</v>
      </c>
      <c r="CM95">
        <v>77659.399999999994</v>
      </c>
      <c r="CN95">
        <v>0</v>
      </c>
      <c r="CO95">
        <v>312.78899999999999</v>
      </c>
      <c r="CP95">
        <v>0</v>
      </c>
      <c r="CQ95">
        <v>-127520</v>
      </c>
      <c r="CR95">
        <v>648.93100000000004</v>
      </c>
      <c r="CS95">
        <v>143539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3.9500899999999999</v>
      </c>
      <c r="DU95">
        <v>127.261</v>
      </c>
      <c r="DV95">
        <v>44.148699999999998</v>
      </c>
      <c r="DW95">
        <v>0</v>
      </c>
      <c r="DX95">
        <v>0</v>
      </c>
      <c r="DY95">
        <v>13.015700000000001</v>
      </c>
      <c r="DZ95">
        <v>57.474299999999999</v>
      </c>
      <c r="EA95">
        <v>134.91200000000001</v>
      </c>
      <c r="EB95">
        <v>85.924000000000007</v>
      </c>
      <c r="EC95">
        <v>0</v>
      </c>
      <c r="ED95">
        <v>0.34587499999999999</v>
      </c>
      <c r="EE95">
        <v>0</v>
      </c>
      <c r="EF95">
        <v>-108.413</v>
      </c>
      <c r="EG95">
        <v>-2.5251399999999999</v>
      </c>
      <c r="EH95">
        <v>221.18100000000001</v>
      </c>
      <c r="EI95">
        <v>221.18100000000001</v>
      </c>
      <c r="EJ95">
        <v>0</v>
      </c>
      <c r="EK95">
        <v>0</v>
      </c>
      <c r="EL95">
        <v>0</v>
      </c>
      <c r="EN95">
        <v>0</v>
      </c>
      <c r="EO95">
        <v>0</v>
      </c>
      <c r="EQ95">
        <v>0</v>
      </c>
      <c r="ER95">
        <v>0</v>
      </c>
      <c r="ES95">
        <v>31.468299999999999</v>
      </c>
      <c r="ET95">
        <v>13.594900000000001</v>
      </c>
      <c r="EU95">
        <v>0</v>
      </c>
      <c r="EV95">
        <v>0</v>
      </c>
      <c r="EW95">
        <v>0.52351999999999999</v>
      </c>
      <c r="EX95">
        <v>11.9406</v>
      </c>
      <c r="EY95">
        <v>57.527299999999997</v>
      </c>
      <c r="EZ95">
        <v>14.089600000000001</v>
      </c>
      <c r="FA95">
        <v>0</v>
      </c>
      <c r="FB95">
        <v>4.3912199999999998E-2</v>
      </c>
      <c r="FC95">
        <v>0</v>
      </c>
      <c r="FD95">
        <v>0</v>
      </c>
      <c r="FE95">
        <v>0</v>
      </c>
      <c r="FF95">
        <v>71.660799999999995</v>
      </c>
      <c r="FG95">
        <v>0</v>
      </c>
      <c r="FH95">
        <v>31.039400000000001</v>
      </c>
      <c r="FI95">
        <v>8.0179500000000008</v>
      </c>
      <c r="FJ95">
        <v>0</v>
      </c>
      <c r="FK95">
        <v>0</v>
      </c>
      <c r="FL95">
        <v>1.82222</v>
      </c>
      <c r="FM95">
        <v>11.9406</v>
      </c>
      <c r="FN95">
        <v>50.154299999999999</v>
      </c>
      <c r="FO95">
        <v>14.089600000000001</v>
      </c>
      <c r="FP95">
        <v>0</v>
      </c>
      <c r="FQ95">
        <v>5.53535E-2</v>
      </c>
      <c r="FR95">
        <v>0</v>
      </c>
      <c r="FS95">
        <v>-2.1083799999999999</v>
      </c>
      <c r="FT95">
        <v>-0.55752500000000005</v>
      </c>
      <c r="FU95">
        <v>64.299300000000002</v>
      </c>
      <c r="FV95" t="s">
        <v>220</v>
      </c>
      <c r="FW95" t="s">
        <v>221</v>
      </c>
      <c r="FX95" t="s">
        <v>222</v>
      </c>
      <c r="FY95" t="s">
        <v>223</v>
      </c>
      <c r="FZ95" t="s">
        <v>224</v>
      </c>
      <c r="GA95" t="s">
        <v>225</v>
      </c>
      <c r="GB95" t="s">
        <v>226</v>
      </c>
      <c r="GC95" t="s">
        <v>227</v>
      </c>
      <c r="GF95">
        <v>0</v>
      </c>
      <c r="GG95">
        <v>9.9964700000000004</v>
      </c>
      <c r="GH95">
        <v>10.305099999999999</v>
      </c>
      <c r="GI95">
        <v>0</v>
      </c>
      <c r="GJ95">
        <v>0</v>
      </c>
      <c r="GK95">
        <v>0.56749499999999997</v>
      </c>
      <c r="GL95">
        <v>8.0117999999999991</v>
      </c>
      <c r="GM95">
        <v>28.89</v>
      </c>
      <c r="GN95">
        <v>9.7832500000000007</v>
      </c>
      <c r="GO95">
        <v>0</v>
      </c>
      <c r="GP95">
        <v>2.67786E-2</v>
      </c>
      <c r="GQ95">
        <v>0</v>
      </c>
      <c r="GR95">
        <v>0</v>
      </c>
      <c r="GS95">
        <v>0</v>
      </c>
      <c r="GT95">
        <v>38.700000000000003</v>
      </c>
      <c r="GU95">
        <v>1.7240899999999999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1.72</v>
      </c>
      <c r="HC95">
        <v>0</v>
      </c>
      <c r="HD95">
        <v>0</v>
      </c>
      <c r="HE95">
        <v>0</v>
      </c>
      <c r="HF95">
        <v>0</v>
      </c>
      <c r="HG95">
        <v>1.72</v>
      </c>
      <c r="HH95">
        <v>0.81205899999999998</v>
      </c>
      <c r="HI95">
        <v>9.7465899999999994</v>
      </c>
      <c r="HJ95">
        <v>5.12934</v>
      </c>
      <c r="HK95">
        <v>0</v>
      </c>
      <c r="HL95">
        <v>0</v>
      </c>
      <c r="HM95">
        <v>1.6840599999999999</v>
      </c>
      <c r="HN95">
        <v>8.0117999999999991</v>
      </c>
      <c r="HO95">
        <v>17.71</v>
      </c>
      <c r="HP95">
        <v>9.7832500000000007</v>
      </c>
      <c r="HQ95">
        <v>0</v>
      </c>
      <c r="HR95">
        <v>3.96081E-2</v>
      </c>
      <c r="HS95">
        <v>0</v>
      </c>
      <c r="HT95">
        <v>-6.4994399999999999</v>
      </c>
      <c r="HU95">
        <v>-1.1694800000000001</v>
      </c>
      <c r="HV95">
        <v>27.53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1.1500300000000001</v>
      </c>
      <c r="IK95">
        <v>6.6064600000000002</v>
      </c>
      <c r="IL95">
        <v>6.8105200000000004</v>
      </c>
      <c r="IM95">
        <v>0</v>
      </c>
      <c r="IN95">
        <v>0</v>
      </c>
      <c r="IO95">
        <v>0.375052</v>
      </c>
      <c r="IP95">
        <v>5.2949099999999998</v>
      </c>
      <c r="IQ95">
        <v>20.236999999999998</v>
      </c>
      <c r="IR95">
        <v>6.4656399999999996</v>
      </c>
      <c r="IS95">
        <v>0</v>
      </c>
      <c r="IT95">
        <v>1.76977E-2</v>
      </c>
      <c r="IU95">
        <v>0</v>
      </c>
      <c r="IV95">
        <v>0</v>
      </c>
      <c r="IW95">
        <v>0</v>
      </c>
      <c r="IX95">
        <v>26.720300000000002</v>
      </c>
      <c r="IY95">
        <v>0.53668000000000005</v>
      </c>
      <c r="IZ95">
        <v>6.4413200000000002</v>
      </c>
      <c r="JA95">
        <v>3.38991</v>
      </c>
      <c r="JB95">
        <v>0</v>
      </c>
      <c r="JC95">
        <v>0</v>
      </c>
      <c r="JD95">
        <v>1.1129800000000001</v>
      </c>
      <c r="JE95">
        <v>5.2949099999999998</v>
      </c>
      <c r="JF95">
        <v>11.7075</v>
      </c>
      <c r="JG95">
        <v>6.4656399999999996</v>
      </c>
      <c r="JH95">
        <v>0</v>
      </c>
      <c r="JI95">
        <v>2.6176600000000001E-2</v>
      </c>
      <c r="JJ95">
        <v>0</v>
      </c>
      <c r="JK95">
        <v>-4.2953999999999999</v>
      </c>
      <c r="JL95">
        <v>-0.77289600000000003</v>
      </c>
      <c r="JM95">
        <v>18.199300000000001</v>
      </c>
    </row>
    <row r="96" spans="1:273" x14ac:dyDescent="0.3">
      <c r="B96" s="62">
        <v>44855.525787037041</v>
      </c>
      <c r="C96" t="s">
        <v>51</v>
      </c>
      <c r="D96" t="s">
        <v>51</v>
      </c>
      <c r="E96" t="s">
        <v>268</v>
      </c>
      <c r="F96">
        <v>24563.1</v>
      </c>
      <c r="G96">
        <v>24692.3</v>
      </c>
      <c r="H96" t="s">
        <v>214</v>
      </c>
      <c r="I96">
        <v>3.9583333333333331E-2</v>
      </c>
      <c r="J96" t="s">
        <v>215</v>
      </c>
      <c r="K96">
        <v>-146.55000000000001</v>
      </c>
      <c r="L96" t="s">
        <v>216</v>
      </c>
      <c r="M96" t="s">
        <v>216</v>
      </c>
      <c r="N96" t="s">
        <v>269</v>
      </c>
      <c r="O96">
        <v>0</v>
      </c>
      <c r="P96">
        <v>94390.3</v>
      </c>
      <c r="Q96">
        <v>73430.2</v>
      </c>
      <c r="R96">
        <v>0</v>
      </c>
      <c r="S96">
        <v>0</v>
      </c>
      <c r="T96">
        <v>0</v>
      </c>
      <c r="U96">
        <v>48820.3</v>
      </c>
      <c r="V96">
        <v>216641</v>
      </c>
      <c r="W96">
        <v>77659.399999999994</v>
      </c>
      <c r="X96">
        <v>0</v>
      </c>
      <c r="Y96">
        <v>127.086</v>
      </c>
      <c r="Z96">
        <v>0</v>
      </c>
      <c r="AA96">
        <v>0</v>
      </c>
      <c r="AB96">
        <v>0</v>
      </c>
      <c r="AC96">
        <v>294427</v>
      </c>
      <c r="AD96">
        <v>219.67400000000001</v>
      </c>
      <c r="AE96">
        <v>0</v>
      </c>
      <c r="AF96">
        <v>0</v>
      </c>
      <c r="AG96">
        <v>0</v>
      </c>
      <c r="AH96">
        <v>0</v>
      </c>
      <c r="AI96">
        <v>605.34</v>
      </c>
      <c r="AJ96">
        <v>0</v>
      </c>
      <c r="AK96">
        <v>825.01400000000001</v>
      </c>
      <c r="AL96">
        <v>0</v>
      </c>
      <c r="AM96">
        <v>0</v>
      </c>
      <c r="AN96">
        <v>0</v>
      </c>
      <c r="AO96">
        <v>0</v>
      </c>
      <c r="AP96">
        <v>825.01400000000001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2.56501</v>
      </c>
      <c r="BE96">
        <v>132.595</v>
      </c>
      <c r="BF96">
        <v>82.5304</v>
      </c>
      <c r="BG96">
        <v>0</v>
      </c>
      <c r="BH96">
        <v>0</v>
      </c>
      <c r="BI96">
        <v>6.30389</v>
      </c>
      <c r="BJ96">
        <v>57.474299999999999</v>
      </c>
      <c r="BK96">
        <v>281.46899999999999</v>
      </c>
      <c r="BL96">
        <v>85.924000000000007</v>
      </c>
      <c r="BM96">
        <v>0</v>
      </c>
      <c r="BN96">
        <v>0.16067400000000001</v>
      </c>
      <c r="BO96">
        <v>0</v>
      </c>
      <c r="BP96">
        <v>0</v>
      </c>
      <c r="BQ96">
        <v>0</v>
      </c>
      <c r="BR96">
        <v>367.553</v>
      </c>
      <c r="BS96">
        <v>358.68400000000003</v>
      </c>
      <c r="BT96">
        <v>8.8689099999999996</v>
      </c>
      <c r="BU96">
        <v>0</v>
      </c>
      <c r="BV96">
        <v>0</v>
      </c>
      <c r="BX96">
        <v>0</v>
      </c>
      <c r="BY96">
        <v>0</v>
      </c>
      <c r="CA96">
        <v>0</v>
      </c>
      <c r="CB96" t="s">
        <v>216</v>
      </c>
      <c r="CC96" t="s">
        <v>216</v>
      </c>
      <c r="CD96" t="s">
        <v>270</v>
      </c>
      <c r="CE96">
        <v>2867.62</v>
      </c>
      <c r="CF96">
        <v>89742.7</v>
      </c>
      <c r="CG96">
        <v>39347.4</v>
      </c>
      <c r="CH96">
        <v>0</v>
      </c>
      <c r="CI96">
        <v>0</v>
      </c>
      <c r="CJ96">
        <v>11659.1</v>
      </c>
      <c r="CK96">
        <v>48820.3</v>
      </c>
      <c r="CL96">
        <v>65566.3</v>
      </c>
      <c r="CM96">
        <v>77659.399999999994</v>
      </c>
      <c r="CN96">
        <v>0</v>
      </c>
      <c r="CO96">
        <v>312.78899999999999</v>
      </c>
      <c r="CP96">
        <v>0</v>
      </c>
      <c r="CQ96">
        <v>-127520</v>
      </c>
      <c r="CR96">
        <v>648.93100000000004</v>
      </c>
      <c r="CS96">
        <v>143539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3.9500899999999999</v>
      </c>
      <c r="DU96">
        <v>127.261</v>
      </c>
      <c r="DV96">
        <v>44.148699999999998</v>
      </c>
      <c r="DW96">
        <v>0</v>
      </c>
      <c r="DX96">
        <v>0</v>
      </c>
      <c r="DY96">
        <v>13.015700000000001</v>
      </c>
      <c r="DZ96">
        <v>57.474299999999999</v>
      </c>
      <c r="EA96">
        <v>134.91200000000001</v>
      </c>
      <c r="EB96">
        <v>85.924000000000007</v>
      </c>
      <c r="EC96">
        <v>0</v>
      </c>
      <c r="ED96">
        <v>0.34587499999999999</v>
      </c>
      <c r="EE96">
        <v>0</v>
      </c>
      <c r="EF96">
        <v>-108.413</v>
      </c>
      <c r="EG96">
        <v>-2.5251399999999999</v>
      </c>
      <c r="EH96">
        <v>221.18100000000001</v>
      </c>
      <c r="EI96">
        <v>221.18100000000001</v>
      </c>
      <c r="EJ96">
        <v>0</v>
      </c>
      <c r="EK96">
        <v>0</v>
      </c>
      <c r="EL96">
        <v>0</v>
      </c>
      <c r="EN96">
        <v>0</v>
      </c>
      <c r="EO96">
        <v>0</v>
      </c>
      <c r="EQ96">
        <v>0</v>
      </c>
      <c r="ER96">
        <v>0</v>
      </c>
      <c r="ES96">
        <v>31.888300000000001</v>
      </c>
      <c r="ET96">
        <v>13.5563</v>
      </c>
      <c r="EU96">
        <v>0</v>
      </c>
      <c r="EV96">
        <v>0</v>
      </c>
      <c r="EW96">
        <v>0</v>
      </c>
      <c r="EX96">
        <v>11.9406</v>
      </c>
      <c r="EY96">
        <v>57.385199999999998</v>
      </c>
      <c r="EZ96">
        <v>14.089600000000001</v>
      </c>
      <c r="FA96">
        <v>0</v>
      </c>
      <c r="FB96">
        <v>4.3912199999999998E-2</v>
      </c>
      <c r="FC96">
        <v>0</v>
      </c>
      <c r="FD96">
        <v>0</v>
      </c>
      <c r="FE96">
        <v>0</v>
      </c>
      <c r="FF96">
        <v>71.518699999999995</v>
      </c>
      <c r="FG96">
        <v>0</v>
      </c>
      <c r="FH96">
        <v>31.039400000000001</v>
      </c>
      <c r="FI96">
        <v>8.0179500000000008</v>
      </c>
      <c r="FJ96">
        <v>0</v>
      </c>
      <c r="FK96">
        <v>0</v>
      </c>
      <c r="FL96">
        <v>1.82222</v>
      </c>
      <c r="FM96">
        <v>11.9406</v>
      </c>
      <c r="FN96">
        <v>50.154299999999999</v>
      </c>
      <c r="FO96">
        <v>14.089600000000001</v>
      </c>
      <c r="FP96">
        <v>0</v>
      </c>
      <c r="FQ96">
        <v>5.53535E-2</v>
      </c>
      <c r="FR96">
        <v>0</v>
      </c>
      <c r="FS96">
        <v>-2.1083799999999999</v>
      </c>
      <c r="FT96">
        <v>-0.55752500000000005</v>
      </c>
      <c r="FU96">
        <v>64.299300000000002</v>
      </c>
      <c r="FV96" t="s">
        <v>220</v>
      </c>
      <c r="FW96" t="s">
        <v>221</v>
      </c>
      <c r="FX96" t="s">
        <v>222</v>
      </c>
      <c r="FY96" t="s">
        <v>223</v>
      </c>
      <c r="FZ96" t="s">
        <v>224</v>
      </c>
      <c r="GA96" t="s">
        <v>225</v>
      </c>
      <c r="GB96" t="s">
        <v>226</v>
      </c>
      <c r="GC96" t="s">
        <v>227</v>
      </c>
      <c r="GF96">
        <v>0</v>
      </c>
      <c r="GG96">
        <v>10.161199999999999</v>
      </c>
      <c r="GH96">
        <v>10.261100000000001</v>
      </c>
      <c r="GI96">
        <v>0</v>
      </c>
      <c r="GJ96">
        <v>0</v>
      </c>
      <c r="GK96">
        <v>0</v>
      </c>
      <c r="GL96">
        <v>8.0117999999999991</v>
      </c>
      <c r="GM96">
        <v>28.43</v>
      </c>
      <c r="GN96">
        <v>9.7832500000000007</v>
      </c>
      <c r="GO96">
        <v>0</v>
      </c>
      <c r="GP96">
        <v>2.67786E-2</v>
      </c>
      <c r="GQ96">
        <v>0</v>
      </c>
      <c r="GR96">
        <v>0</v>
      </c>
      <c r="GS96">
        <v>0</v>
      </c>
      <c r="GT96">
        <v>38.24</v>
      </c>
      <c r="GU96">
        <v>1.2311099999999999</v>
      </c>
      <c r="GV96">
        <v>0</v>
      </c>
      <c r="GW96">
        <v>0</v>
      </c>
      <c r="GX96">
        <v>0</v>
      </c>
      <c r="GY96">
        <v>0</v>
      </c>
      <c r="GZ96">
        <v>3.3925000000000001</v>
      </c>
      <c r="HA96">
        <v>0</v>
      </c>
      <c r="HB96">
        <v>4.62</v>
      </c>
      <c r="HC96">
        <v>0</v>
      </c>
      <c r="HD96">
        <v>0</v>
      </c>
      <c r="HE96">
        <v>0</v>
      </c>
      <c r="HF96">
        <v>0</v>
      </c>
      <c r="HG96">
        <v>4.62</v>
      </c>
      <c r="HH96">
        <v>0.81205899999999998</v>
      </c>
      <c r="HI96">
        <v>9.7465899999999994</v>
      </c>
      <c r="HJ96">
        <v>5.12934</v>
      </c>
      <c r="HK96">
        <v>0</v>
      </c>
      <c r="HL96">
        <v>0</v>
      </c>
      <c r="HM96">
        <v>1.6840599999999999</v>
      </c>
      <c r="HN96">
        <v>8.0117999999999991</v>
      </c>
      <c r="HO96">
        <v>17.71</v>
      </c>
      <c r="HP96">
        <v>9.7832500000000007</v>
      </c>
      <c r="HQ96">
        <v>0</v>
      </c>
      <c r="HR96">
        <v>3.96081E-2</v>
      </c>
      <c r="HS96">
        <v>0</v>
      </c>
      <c r="HT96">
        <v>-6.4994399999999999</v>
      </c>
      <c r="HU96">
        <v>-1.1694800000000001</v>
      </c>
      <c r="HV96">
        <v>27.53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0.82119500000000001</v>
      </c>
      <c r="IK96">
        <v>6.7153099999999997</v>
      </c>
      <c r="IL96">
        <v>6.7814199999999998</v>
      </c>
      <c r="IM96">
        <v>0</v>
      </c>
      <c r="IN96">
        <v>0</v>
      </c>
      <c r="IO96">
        <v>2.2629100000000002</v>
      </c>
      <c r="IP96">
        <v>5.2949099999999998</v>
      </c>
      <c r="IQ96">
        <v>21.875699999999998</v>
      </c>
      <c r="IR96">
        <v>6.4656399999999996</v>
      </c>
      <c r="IS96">
        <v>0</v>
      </c>
      <c r="IT96">
        <v>1.76977E-2</v>
      </c>
      <c r="IU96">
        <v>0</v>
      </c>
      <c r="IV96">
        <v>0</v>
      </c>
      <c r="IW96">
        <v>0</v>
      </c>
      <c r="IX96">
        <v>28.359100000000002</v>
      </c>
      <c r="IY96">
        <v>0.53668000000000005</v>
      </c>
      <c r="IZ96">
        <v>6.4413200000000002</v>
      </c>
      <c r="JA96">
        <v>3.38991</v>
      </c>
      <c r="JB96">
        <v>0</v>
      </c>
      <c r="JC96">
        <v>0</v>
      </c>
      <c r="JD96">
        <v>1.1129800000000001</v>
      </c>
      <c r="JE96">
        <v>5.2949099999999998</v>
      </c>
      <c r="JF96">
        <v>11.7075</v>
      </c>
      <c r="JG96">
        <v>6.4656399999999996</v>
      </c>
      <c r="JH96">
        <v>0</v>
      </c>
      <c r="JI96">
        <v>2.6176600000000001E-2</v>
      </c>
      <c r="JJ96">
        <v>0</v>
      </c>
      <c r="JK96">
        <v>-4.2953999999999999</v>
      </c>
      <c r="JL96">
        <v>-0.77289600000000003</v>
      </c>
      <c r="JM96">
        <v>18.199300000000001</v>
      </c>
    </row>
    <row r="97" spans="2:273" x14ac:dyDescent="0.3">
      <c r="B97" s="62">
        <v>44855.526539351849</v>
      </c>
      <c r="C97" t="s">
        <v>52</v>
      </c>
      <c r="D97" t="s">
        <v>52</v>
      </c>
      <c r="E97" t="s">
        <v>268</v>
      </c>
      <c r="F97">
        <v>24563.1</v>
      </c>
      <c r="G97">
        <v>24692.3</v>
      </c>
      <c r="H97" t="s">
        <v>214</v>
      </c>
      <c r="I97">
        <v>3.9583333333333331E-2</v>
      </c>
      <c r="J97" t="s">
        <v>215</v>
      </c>
      <c r="K97">
        <v>-144.94999999999999</v>
      </c>
      <c r="L97" t="s">
        <v>216</v>
      </c>
      <c r="M97" t="s">
        <v>216</v>
      </c>
      <c r="N97" t="s">
        <v>269</v>
      </c>
      <c r="O97">
        <v>0</v>
      </c>
      <c r="P97">
        <v>94390.3</v>
      </c>
      <c r="Q97">
        <v>73430.2</v>
      </c>
      <c r="R97">
        <v>0</v>
      </c>
      <c r="S97">
        <v>0</v>
      </c>
      <c r="T97">
        <v>0</v>
      </c>
      <c r="U97">
        <v>48820.3</v>
      </c>
      <c r="V97">
        <v>216641</v>
      </c>
      <c r="W97">
        <v>77659.399999999994</v>
      </c>
      <c r="X97">
        <v>0</v>
      </c>
      <c r="Y97">
        <v>127.086</v>
      </c>
      <c r="Z97">
        <v>0</v>
      </c>
      <c r="AA97">
        <v>0</v>
      </c>
      <c r="AB97">
        <v>0</v>
      </c>
      <c r="AC97">
        <v>294427</v>
      </c>
      <c r="AD97">
        <v>219.67400000000001</v>
      </c>
      <c r="AE97">
        <v>0</v>
      </c>
      <c r="AF97">
        <v>0</v>
      </c>
      <c r="AG97">
        <v>0</v>
      </c>
      <c r="AH97">
        <v>0</v>
      </c>
      <c r="AI97">
        <v>451.01100000000002</v>
      </c>
      <c r="AJ97">
        <v>0</v>
      </c>
      <c r="AK97">
        <v>670.68499999999995</v>
      </c>
      <c r="AL97">
        <v>0</v>
      </c>
      <c r="AM97">
        <v>0</v>
      </c>
      <c r="AN97">
        <v>0</v>
      </c>
      <c r="AO97">
        <v>0</v>
      </c>
      <c r="AP97">
        <v>670.68499999999995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2.56501</v>
      </c>
      <c r="BE97">
        <v>132.595</v>
      </c>
      <c r="BF97">
        <v>82.5304</v>
      </c>
      <c r="BG97">
        <v>0</v>
      </c>
      <c r="BH97">
        <v>0</v>
      </c>
      <c r="BI97">
        <v>4.7036800000000003</v>
      </c>
      <c r="BJ97">
        <v>57.474299999999999</v>
      </c>
      <c r="BK97">
        <v>279.86799999999999</v>
      </c>
      <c r="BL97">
        <v>85.924000000000007</v>
      </c>
      <c r="BM97">
        <v>0</v>
      </c>
      <c r="BN97">
        <v>0.16067400000000001</v>
      </c>
      <c r="BO97">
        <v>0</v>
      </c>
      <c r="BP97">
        <v>0</v>
      </c>
      <c r="BQ97">
        <v>0</v>
      </c>
      <c r="BR97">
        <v>365.95299999999997</v>
      </c>
      <c r="BS97">
        <v>358.68400000000003</v>
      </c>
      <c r="BT97">
        <v>7.2686900000000003</v>
      </c>
      <c r="BU97">
        <v>0</v>
      </c>
      <c r="BV97">
        <v>0</v>
      </c>
      <c r="BX97">
        <v>0</v>
      </c>
      <c r="BY97">
        <v>0</v>
      </c>
      <c r="CA97">
        <v>0</v>
      </c>
      <c r="CB97" t="s">
        <v>216</v>
      </c>
      <c r="CC97" t="s">
        <v>216</v>
      </c>
      <c r="CD97" t="s">
        <v>270</v>
      </c>
      <c r="CE97">
        <v>2867.62</v>
      </c>
      <c r="CF97">
        <v>89742.7</v>
      </c>
      <c r="CG97">
        <v>39347.4</v>
      </c>
      <c r="CH97">
        <v>0</v>
      </c>
      <c r="CI97">
        <v>0</v>
      </c>
      <c r="CJ97">
        <v>11659.1</v>
      </c>
      <c r="CK97">
        <v>48820.3</v>
      </c>
      <c r="CL97">
        <v>65566.3</v>
      </c>
      <c r="CM97">
        <v>77659.399999999994</v>
      </c>
      <c r="CN97">
        <v>0</v>
      </c>
      <c r="CO97">
        <v>312.78899999999999</v>
      </c>
      <c r="CP97">
        <v>0</v>
      </c>
      <c r="CQ97">
        <v>-127520</v>
      </c>
      <c r="CR97">
        <v>648.93100000000004</v>
      </c>
      <c r="CS97">
        <v>143539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3.9500899999999999</v>
      </c>
      <c r="DU97">
        <v>127.261</v>
      </c>
      <c r="DV97">
        <v>44.148699999999998</v>
      </c>
      <c r="DW97">
        <v>0</v>
      </c>
      <c r="DX97">
        <v>0</v>
      </c>
      <c r="DY97">
        <v>13.015700000000001</v>
      </c>
      <c r="DZ97">
        <v>57.474299999999999</v>
      </c>
      <c r="EA97">
        <v>134.91200000000001</v>
      </c>
      <c r="EB97">
        <v>85.924000000000007</v>
      </c>
      <c r="EC97">
        <v>0</v>
      </c>
      <c r="ED97">
        <v>0.34587499999999999</v>
      </c>
      <c r="EE97">
        <v>0</v>
      </c>
      <c r="EF97">
        <v>-108.413</v>
      </c>
      <c r="EG97">
        <v>-2.5251399999999999</v>
      </c>
      <c r="EH97">
        <v>221.18100000000001</v>
      </c>
      <c r="EI97">
        <v>221.18100000000001</v>
      </c>
      <c r="EJ97">
        <v>0</v>
      </c>
      <c r="EK97">
        <v>0</v>
      </c>
      <c r="EL97">
        <v>0</v>
      </c>
      <c r="EN97">
        <v>0</v>
      </c>
      <c r="EO97">
        <v>0</v>
      </c>
      <c r="EQ97">
        <v>0</v>
      </c>
      <c r="ER97">
        <v>0</v>
      </c>
      <c r="ES97">
        <v>31.888300000000001</v>
      </c>
      <c r="ET97">
        <v>13.5563</v>
      </c>
      <c r="EU97">
        <v>0</v>
      </c>
      <c r="EV97">
        <v>0</v>
      </c>
      <c r="EW97">
        <v>0</v>
      </c>
      <c r="EX97">
        <v>11.9406</v>
      </c>
      <c r="EY97">
        <v>57.385199999999998</v>
      </c>
      <c r="EZ97">
        <v>14.089600000000001</v>
      </c>
      <c r="FA97">
        <v>0</v>
      </c>
      <c r="FB97">
        <v>4.3912199999999998E-2</v>
      </c>
      <c r="FC97">
        <v>0</v>
      </c>
      <c r="FD97">
        <v>0</v>
      </c>
      <c r="FE97">
        <v>0</v>
      </c>
      <c r="FF97">
        <v>71.518699999999995</v>
      </c>
      <c r="FG97">
        <v>0</v>
      </c>
      <c r="FH97">
        <v>31.039400000000001</v>
      </c>
      <c r="FI97">
        <v>8.0179500000000008</v>
      </c>
      <c r="FJ97">
        <v>0</v>
      </c>
      <c r="FK97">
        <v>0</v>
      </c>
      <c r="FL97">
        <v>1.82222</v>
      </c>
      <c r="FM97">
        <v>11.9406</v>
      </c>
      <c r="FN97">
        <v>50.154299999999999</v>
      </c>
      <c r="FO97">
        <v>14.089600000000001</v>
      </c>
      <c r="FP97">
        <v>0</v>
      </c>
      <c r="FQ97">
        <v>5.53535E-2</v>
      </c>
      <c r="FR97">
        <v>0</v>
      </c>
      <c r="FS97">
        <v>-2.1083799999999999</v>
      </c>
      <c r="FT97">
        <v>-0.55752500000000005</v>
      </c>
      <c r="FU97">
        <v>64.299300000000002</v>
      </c>
      <c r="FV97" t="s">
        <v>220</v>
      </c>
      <c r="FW97" t="s">
        <v>221</v>
      </c>
      <c r="FX97" t="s">
        <v>222</v>
      </c>
      <c r="FY97" t="s">
        <v>223</v>
      </c>
      <c r="FZ97" t="s">
        <v>224</v>
      </c>
      <c r="GA97" t="s">
        <v>225</v>
      </c>
      <c r="GB97" t="s">
        <v>226</v>
      </c>
      <c r="GC97" t="s">
        <v>227</v>
      </c>
      <c r="GF97">
        <v>0</v>
      </c>
      <c r="GG97">
        <v>10.161199999999999</v>
      </c>
      <c r="GH97">
        <v>10.261100000000001</v>
      </c>
      <c r="GI97">
        <v>0</v>
      </c>
      <c r="GJ97">
        <v>0</v>
      </c>
      <c r="GK97">
        <v>0</v>
      </c>
      <c r="GL97">
        <v>8.0117999999999991</v>
      </c>
      <c r="GM97">
        <v>28.43</v>
      </c>
      <c r="GN97">
        <v>9.7832500000000007</v>
      </c>
      <c r="GO97">
        <v>0</v>
      </c>
      <c r="GP97">
        <v>2.67786E-2</v>
      </c>
      <c r="GQ97">
        <v>0</v>
      </c>
      <c r="GR97">
        <v>0</v>
      </c>
      <c r="GS97">
        <v>0</v>
      </c>
      <c r="GT97">
        <v>38.24</v>
      </c>
      <c r="GU97">
        <v>1.2311099999999999</v>
      </c>
      <c r="GV97">
        <v>0</v>
      </c>
      <c r="GW97">
        <v>0</v>
      </c>
      <c r="GX97">
        <v>0</v>
      </c>
      <c r="GY97">
        <v>0</v>
      </c>
      <c r="GZ97">
        <v>2.5276000000000001</v>
      </c>
      <c r="HA97">
        <v>0</v>
      </c>
      <c r="HB97">
        <v>3.76</v>
      </c>
      <c r="HC97">
        <v>0</v>
      </c>
      <c r="HD97">
        <v>0</v>
      </c>
      <c r="HE97">
        <v>0</v>
      </c>
      <c r="HF97">
        <v>0</v>
      </c>
      <c r="HG97">
        <v>3.76</v>
      </c>
      <c r="HH97">
        <v>0.81205899999999998</v>
      </c>
      <c r="HI97">
        <v>9.7465899999999994</v>
      </c>
      <c r="HJ97">
        <v>5.12934</v>
      </c>
      <c r="HK97">
        <v>0</v>
      </c>
      <c r="HL97">
        <v>0</v>
      </c>
      <c r="HM97">
        <v>1.6840599999999999</v>
      </c>
      <c r="HN97">
        <v>8.0117999999999991</v>
      </c>
      <c r="HO97">
        <v>17.71</v>
      </c>
      <c r="HP97">
        <v>9.7832500000000007</v>
      </c>
      <c r="HQ97">
        <v>0</v>
      </c>
      <c r="HR97">
        <v>3.96081E-2</v>
      </c>
      <c r="HS97">
        <v>0</v>
      </c>
      <c r="HT97">
        <v>-6.4994399999999999</v>
      </c>
      <c r="HU97">
        <v>-1.1694800000000001</v>
      </c>
      <c r="HV97">
        <v>27.53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0.82119500000000001</v>
      </c>
      <c r="IK97">
        <v>6.7153099999999997</v>
      </c>
      <c r="IL97">
        <v>6.7814199999999998</v>
      </c>
      <c r="IM97">
        <v>0</v>
      </c>
      <c r="IN97">
        <v>0</v>
      </c>
      <c r="IO97">
        <v>1.6859900000000001</v>
      </c>
      <c r="IP97">
        <v>5.2949099999999998</v>
      </c>
      <c r="IQ97">
        <v>21.2988</v>
      </c>
      <c r="IR97">
        <v>6.4656399999999996</v>
      </c>
      <c r="IS97">
        <v>0</v>
      </c>
      <c r="IT97">
        <v>1.76977E-2</v>
      </c>
      <c r="IU97">
        <v>0</v>
      </c>
      <c r="IV97">
        <v>0</v>
      </c>
      <c r="IW97">
        <v>0</v>
      </c>
      <c r="IX97">
        <v>27.7822</v>
      </c>
      <c r="IY97">
        <v>0.53668000000000005</v>
      </c>
      <c r="IZ97">
        <v>6.4413200000000002</v>
      </c>
      <c r="JA97">
        <v>3.38991</v>
      </c>
      <c r="JB97">
        <v>0</v>
      </c>
      <c r="JC97">
        <v>0</v>
      </c>
      <c r="JD97">
        <v>1.1129800000000001</v>
      </c>
      <c r="JE97">
        <v>5.2949099999999998</v>
      </c>
      <c r="JF97">
        <v>11.7075</v>
      </c>
      <c r="JG97">
        <v>6.4656399999999996</v>
      </c>
      <c r="JH97">
        <v>0</v>
      </c>
      <c r="JI97">
        <v>2.6176600000000001E-2</v>
      </c>
      <c r="JJ97">
        <v>0</v>
      </c>
      <c r="JK97">
        <v>-4.2953999999999999</v>
      </c>
      <c r="JL97">
        <v>-0.77289600000000003</v>
      </c>
      <c r="JM97">
        <v>18.199300000000001</v>
      </c>
    </row>
    <row r="98" spans="2:273" x14ac:dyDescent="0.3">
      <c r="B98" s="62">
        <v>44855.527291666665</v>
      </c>
      <c r="C98" t="s">
        <v>53</v>
      </c>
      <c r="D98" t="s">
        <v>53</v>
      </c>
      <c r="E98" t="s">
        <v>268</v>
      </c>
      <c r="F98">
        <v>24563.1</v>
      </c>
      <c r="G98">
        <v>24692.3</v>
      </c>
      <c r="H98" t="s">
        <v>214</v>
      </c>
      <c r="I98">
        <v>3.9583333333333331E-2</v>
      </c>
      <c r="J98" t="s">
        <v>215</v>
      </c>
      <c r="K98">
        <v>-153.41999999999999</v>
      </c>
      <c r="L98" t="s">
        <v>216</v>
      </c>
      <c r="M98" t="s">
        <v>216</v>
      </c>
      <c r="N98" t="s">
        <v>269</v>
      </c>
      <c r="O98">
        <v>0</v>
      </c>
      <c r="P98">
        <v>94390.3</v>
      </c>
      <c r="Q98">
        <v>73430.2</v>
      </c>
      <c r="R98">
        <v>0</v>
      </c>
      <c r="S98">
        <v>0</v>
      </c>
      <c r="T98">
        <v>11782.4</v>
      </c>
      <c r="U98">
        <v>48820.3</v>
      </c>
      <c r="V98">
        <v>228423</v>
      </c>
      <c r="W98">
        <v>77659.399999999994</v>
      </c>
      <c r="X98">
        <v>0</v>
      </c>
      <c r="Y98">
        <v>127.086</v>
      </c>
      <c r="Z98">
        <v>0</v>
      </c>
      <c r="AA98">
        <v>0</v>
      </c>
      <c r="AB98">
        <v>0</v>
      </c>
      <c r="AC98">
        <v>306210</v>
      </c>
      <c r="AD98">
        <v>219.67400000000001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219.67400000000001</v>
      </c>
      <c r="AL98">
        <v>0</v>
      </c>
      <c r="AM98">
        <v>0</v>
      </c>
      <c r="AN98">
        <v>0</v>
      </c>
      <c r="AO98">
        <v>0</v>
      </c>
      <c r="AP98">
        <v>219.67400000000001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2.56501</v>
      </c>
      <c r="BE98">
        <v>132.595</v>
      </c>
      <c r="BF98">
        <v>82.5304</v>
      </c>
      <c r="BG98">
        <v>0</v>
      </c>
      <c r="BH98">
        <v>0</v>
      </c>
      <c r="BI98">
        <v>13.169600000000001</v>
      </c>
      <c r="BJ98">
        <v>57.474299999999999</v>
      </c>
      <c r="BK98">
        <v>288.334</v>
      </c>
      <c r="BL98">
        <v>85.924000000000007</v>
      </c>
      <c r="BM98">
        <v>0</v>
      </c>
      <c r="BN98">
        <v>0.16067400000000001</v>
      </c>
      <c r="BO98">
        <v>0</v>
      </c>
      <c r="BP98">
        <v>0</v>
      </c>
      <c r="BQ98">
        <v>0</v>
      </c>
      <c r="BR98">
        <v>374.41899999999998</v>
      </c>
      <c r="BS98">
        <v>371.85399999999998</v>
      </c>
      <c r="BT98">
        <v>2.56501</v>
      </c>
      <c r="BU98">
        <v>0</v>
      </c>
      <c r="BV98">
        <v>0</v>
      </c>
      <c r="BX98">
        <v>0</v>
      </c>
      <c r="BY98">
        <v>0</v>
      </c>
      <c r="CA98">
        <v>0</v>
      </c>
      <c r="CB98" t="s">
        <v>216</v>
      </c>
      <c r="CC98" t="s">
        <v>216</v>
      </c>
      <c r="CD98" t="s">
        <v>270</v>
      </c>
      <c r="CE98">
        <v>2867.62</v>
      </c>
      <c r="CF98">
        <v>89742.7</v>
      </c>
      <c r="CG98">
        <v>39347.4</v>
      </c>
      <c r="CH98">
        <v>0</v>
      </c>
      <c r="CI98">
        <v>0</v>
      </c>
      <c r="CJ98">
        <v>11659.1</v>
      </c>
      <c r="CK98">
        <v>48820.3</v>
      </c>
      <c r="CL98">
        <v>65566.3</v>
      </c>
      <c r="CM98">
        <v>77659.399999999994</v>
      </c>
      <c r="CN98">
        <v>0</v>
      </c>
      <c r="CO98">
        <v>312.78899999999999</v>
      </c>
      <c r="CP98">
        <v>0</v>
      </c>
      <c r="CQ98">
        <v>-127520</v>
      </c>
      <c r="CR98">
        <v>648.93100000000004</v>
      </c>
      <c r="CS98">
        <v>143539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3.9500899999999999</v>
      </c>
      <c r="DU98">
        <v>127.261</v>
      </c>
      <c r="DV98">
        <v>44.148699999999998</v>
      </c>
      <c r="DW98">
        <v>0</v>
      </c>
      <c r="DX98">
        <v>0</v>
      </c>
      <c r="DY98">
        <v>13.015700000000001</v>
      </c>
      <c r="DZ98">
        <v>57.474299999999999</v>
      </c>
      <c r="EA98">
        <v>134.91200000000001</v>
      </c>
      <c r="EB98">
        <v>85.924000000000007</v>
      </c>
      <c r="EC98">
        <v>0</v>
      </c>
      <c r="ED98">
        <v>0.34587499999999999</v>
      </c>
      <c r="EE98">
        <v>0</v>
      </c>
      <c r="EF98">
        <v>-108.413</v>
      </c>
      <c r="EG98">
        <v>-2.5251399999999999</v>
      </c>
      <c r="EH98">
        <v>221.18100000000001</v>
      </c>
      <c r="EI98">
        <v>221.18100000000001</v>
      </c>
      <c r="EJ98">
        <v>0</v>
      </c>
      <c r="EK98">
        <v>0</v>
      </c>
      <c r="EL98">
        <v>0</v>
      </c>
      <c r="EN98">
        <v>0</v>
      </c>
      <c r="EO98">
        <v>0</v>
      </c>
      <c r="EQ98">
        <v>0</v>
      </c>
      <c r="ER98">
        <v>0</v>
      </c>
      <c r="ES98">
        <v>31.888300000000001</v>
      </c>
      <c r="ET98">
        <v>13.5563</v>
      </c>
      <c r="EU98">
        <v>0</v>
      </c>
      <c r="EV98">
        <v>0</v>
      </c>
      <c r="EW98">
        <v>1.85334</v>
      </c>
      <c r="EX98">
        <v>11.9406</v>
      </c>
      <c r="EY98">
        <v>59.238500000000002</v>
      </c>
      <c r="EZ98">
        <v>14.089600000000001</v>
      </c>
      <c r="FA98">
        <v>0</v>
      </c>
      <c r="FB98">
        <v>4.3912199999999998E-2</v>
      </c>
      <c r="FC98">
        <v>0</v>
      </c>
      <c r="FD98">
        <v>0</v>
      </c>
      <c r="FE98">
        <v>0</v>
      </c>
      <c r="FF98">
        <v>73.372100000000003</v>
      </c>
      <c r="FG98">
        <v>0</v>
      </c>
      <c r="FH98">
        <v>31.039400000000001</v>
      </c>
      <c r="FI98">
        <v>8.0179500000000008</v>
      </c>
      <c r="FJ98">
        <v>0</v>
      </c>
      <c r="FK98">
        <v>0</v>
      </c>
      <c r="FL98">
        <v>1.82222</v>
      </c>
      <c r="FM98">
        <v>11.9406</v>
      </c>
      <c r="FN98">
        <v>50.154299999999999</v>
      </c>
      <c r="FO98">
        <v>14.089600000000001</v>
      </c>
      <c r="FP98">
        <v>0</v>
      </c>
      <c r="FQ98">
        <v>5.53535E-2</v>
      </c>
      <c r="FR98">
        <v>0</v>
      </c>
      <c r="FS98">
        <v>-2.1083799999999999</v>
      </c>
      <c r="FT98">
        <v>-0.55752500000000005</v>
      </c>
      <c r="FU98">
        <v>64.299300000000002</v>
      </c>
      <c r="FV98" t="s">
        <v>220</v>
      </c>
      <c r="FW98" t="s">
        <v>221</v>
      </c>
      <c r="FX98" t="s">
        <v>222</v>
      </c>
      <c r="FY98" t="s">
        <v>223</v>
      </c>
      <c r="FZ98" t="s">
        <v>224</v>
      </c>
      <c r="GA98" t="s">
        <v>225</v>
      </c>
      <c r="GB98" t="s">
        <v>226</v>
      </c>
      <c r="GC98" t="s">
        <v>227</v>
      </c>
      <c r="GF98">
        <v>0</v>
      </c>
      <c r="GG98">
        <v>10.161199999999999</v>
      </c>
      <c r="GH98">
        <v>10.261100000000001</v>
      </c>
      <c r="GI98">
        <v>0</v>
      </c>
      <c r="GJ98">
        <v>0</v>
      </c>
      <c r="GK98">
        <v>1.70252</v>
      </c>
      <c r="GL98">
        <v>8.0117999999999991</v>
      </c>
      <c r="GM98">
        <v>30.13</v>
      </c>
      <c r="GN98">
        <v>9.7832500000000007</v>
      </c>
      <c r="GO98">
        <v>0</v>
      </c>
      <c r="GP98">
        <v>2.67786E-2</v>
      </c>
      <c r="GQ98">
        <v>0</v>
      </c>
      <c r="GR98">
        <v>0</v>
      </c>
      <c r="GS98">
        <v>0</v>
      </c>
      <c r="GT98">
        <v>39.94</v>
      </c>
      <c r="GU98">
        <v>1.2311099999999999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1.23</v>
      </c>
      <c r="HC98">
        <v>0</v>
      </c>
      <c r="HD98">
        <v>0</v>
      </c>
      <c r="HE98">
        <v>0</v>
      </c>
      <c r="HF98">
        <v>0</v>
      </c>
      <c r="HG98">
        <v>1.23</v>
      </c>
      <c r="HH98">
        <v>0.81205899999999998</v>
      </c>
      <c r="HI98">
        <v>9.7465899999999994</v>
      </c>
      <c r="HJ98">
        <v>5.12934</v>
      </c>
      <c r="HK98">
        <v>0</v>
      </c>
      <c r="HL98">
        <v>0</v>
      </c>
      <c r="HM98">
        <v>1.6840599999999999</v>
      </c>
      <c r="HN98">
        <v>8.0117999999999991</v>
      </c>
      <c r="HO98">
        <v>17.71</v>
      </c>
      <c r="HP98">
        <v>9.7832500000000007</v>
      </c>
      <c r="HQ98">
        <v>0</v>
      </c>
      <c r="HR98">
        <v>3.96081E-2</v>
      </c>
      <c r="HS98">
        <v>0</v>
      </c>
      <c r="HT98">
        <v>-6.4994399999999999</v>
      </c>
      <c r="HU98">
        <v>-1.1694800000000001</v>
      </c>
      <c r="HV98">
        <v>27.53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0.82119500000000001</v>
      </c>
      <c r="IK98">
        <v>6.7153099999999997</v>
      </c>
      <c r="IL98">
        <v>6.7814199999999998</v>
      </c>
      <c r="IM98">
        <v>0</v>
      </c>
      <c r="IN98">
        <v>0</v>
      </c>
      <c r="IO98">
        <v>1.1251800000000001</v>
      </c>
      <c r="IP98">
        <v>5.2949099999999998</v>
      </c>
      <c r="IQ98">
        <v>20.738</v>
      </c>
      <c r="IR98">
        <v>6.4656399999999996</v>
      </c>
      <c r="IS98">
        <v>0</v>
      </c>
      <c r="IT98">
        <v>1.76977E-2</v>
      </c>
      <c r="IU98">
        <v>0</v>
      </c>
      <c r="IV98">
        <v>0</v>
      </c>
      <c r="IW98">
        <v>0</v>
      </c>
      <c r="IX98">
        <v>27.221299999999999</v>
      </c>
      <c r="IY98">
        <v>0.53668000000000005</v>
      </c>
      <c r="IZ98">
        <v>6.4413200000000002</v>
      </c>
      <c r="JA98">
        <v>3.38991</v>
      </c>
      <c r="JB98">
        <v>0</v>
      </c>
      <c r="JC98">
        <v>0</v>
      </c>
      <c r="JD98">
        <v>1.1129800000000001</v>
      </c>
      <c r="JE98">
        <v>5.2949099999999998</v>
      </c>
      <c r="JF98">
        <v>11.7075</v>
      </c>
      <c r="JG98">
        <v>6.4656399999999996</v>
      </c>
      <c r="JH98">
        <v>0</v>
      </c>
      <c r="JI98">
        <v>2.6176600000000001E-2</v>
      </c>
      <c r="JJ98">
        <v>0</v>
      </c>
      <c r="JK98">
        <v>-4.2953999999999999</v>
      </c>
      <c r="JL98">
        <v>-0.77289600000000003</v>
      </c>
      <c r="JM98">
        <v>18.199300000000001</v>
      </c>
    </row>
    <row r="99" spans="2:273" x14ac:dyDescent="0.3">
      <c r="B99" s="62">
        <v>44855.528043981481</v>
      </c>
      <c r="C99" t="s">
        <v>54</v>
      </c>
      <c r="D99" t="s">
        <v>54</v>
      </c>
      <c r="E99" t="s">
        <v>268</v>
      </c>
      <c r="F99">
        <v>24563.1</v>
      </c>
      <c r="G99">
        <v>24692.3</v>
      </c>
      <c r="H99" t="s">
        <v>214</v>
      </c>
      <c r="I99">
        <v>3.9583333333333331E-2</v>
      </c>
      <c r="J99" t="s">
        <v>215</v>
      </c>
      <c r="K99">
        <v>-153.97999999999999</v>
      </c>
      <c r="L99" t="s">
        <v>216</v>
      </c>
      <c r="M99" t="s">
        <v>216</v>
      </c>
      <c r="N99" t="s">
        <v>269</v>
      </c>
      <c r="O99">
        <v>0</v>
      </c>
      <c r="P99">
        <v>94390.3</v>
      </c>
      <c r="Q99">
        <v>73430.2</v>
      </c>
      <c r="R99">
        <v>0</v>
      </c>
      <c r="S99">
        <v>0</v>
      </c>
      <c r="T99">
        <v>12283.1</v>
      </c>
      <c r="U99">
        <v>48820.3</v>
      </c>
      <c r="V99">
        <v>228924</v>
      </c>
      <c r="W99">
        <v>77659.399999999994</v>
      </c>
      <c r="X99">
        <v>0</v>
      </c>
      <c r="Y99">
        <v>127.086</v>
      </c>
      <c r="Z99">
        <v>0</v>
      </c>
      <c r="AA99">
        <v>0</v>
      </c>
      <c r="AB99">
        <v>0</v>
      </c>
      <c r="AC99">
        <v>306710</v>
      </c>
      <c r="AD99">
        <v>219.67400000000001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219.67400000000001</v>
      </c>
      <c r="AL99">
        <v>0</v>
      </c>
      <c r="AM99">
        <v>0</v>
      </c>
      <c r="AN99">
        <v>0</v>
      </c>
      <c r="AO99">
        <v>0</v>
      </c>
      <c r="AP99">
        <v>219.67400000000001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2.56501</v>
      </c>
      <c r="BE99">
        <v>132.595</v>
      </c>
      <c r="BF99">
        <v>82.5304</v>
      </c>
      <c r="BG99">
        <v>0</v>
      </c>
      <c r="BH99">
        <v>0</v>
      </c>
      <c r="BI99">
        <v>13.7159</v>
      </c>
      <c r="BJ99">
        <v>57.474299999999999</v>
      </c>
      <c r="BK99">
        <v>288.88099999999997</v>
      </c>
      <c r="BL99">
        <v>85.924000000000007</v>
      </c>
      <c r="BM99">
        <v>0</v>
      </c>
      <c r="BN99">
        <v>0.16067400000000001</v>
      </c>
      <c r="BO99">
        <v>0</v>
      </c>
      <c r="BP99">
        <v>0</v>
      </c>
      <c r="BQ99">
        <v>0</v>
      </c>
      <c r="BR99">
        <v>374.96499999999997</v>
      </c>
      <c r="BS99">
        <v>372.4</v>
      </c>
      <c r="BT99">
        <v>2.56501</v>
      </c>
      <c r="BU99">
        <v>0</v>
      </c>
      <c r="BV99">
        <v>0</v>
      </c>
      <c r="BX99">
        <v>0</v>
      </c>
      <c r="BY99">
        <v>0</v>
      </c>
      <c r="CA99">
        <v>0</v>
      </c>
      <c r="CB99" t="s">
        <v>216</v>
      </c>
      <c r="CC99" t="s">
        <v>216</v>
      </c>
      <c r="CD99" t="s">
        <v>270</v>
      </c>
      <c r="CE99">
        <v>2867.62</v>
      </c>
      <c r="CF99">
        <v>89742.7</v>
      </c>
      <c r="CG99">
        <v>39347.4</v>
      </c>
      <c r="CH99">
        <v>0</v>
      </c>
      <c r="CI99">
        <v>0</v>
      </c>
      <c r="CJ99">
        <v>11651.1</v>
      </c>
      <c r="CK99">
        <v>48820.3</v>
      </c>
      <c r="CL99">
        <v>65558.2</v>
      </c>
      <c r="CM99">
        <v>77659.399999999994</v>
      </c>
      <c r="CN99">
        <v>0</v>
      </c>
      <c r="CO99">
        <v>312.78899999999999</v>
      </c>
      <c r="CP99">
        <v>0</v>
      </c>
      <c r="CQ99">
        <v>-127520</v>
      </c>
      <c r="CR99">
        <v>648.90700000000004</v>
      </c>
      <c r="CS99">
        <v>143530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3.9500899999999999</v>
      </c>
      <c r="DU99">
        <v>127.261</v>
      </c>
      <c r="DV99">
        <v>44.148699999999998</v>
      </c>
      <c r="DW99">
        <v>0</v>
      </c>
      <c r="DX99">
        <v>0</v>
      </c>
      <c r="DY99">
        <v>13.0129</v>
      </c>
      <c r="DZ99">
        <v>57.474299999999999</v>
      </c>
      <c r="EA99">
        <v>134.904</v>
      </c>
      <c r="EB99">
        <v>85.924000000000007</v>
      </c>
      <c r="EC99">
        <v>0</v>
      </c>
      <c r="ED99">
        <v>0.34587499999999999</v>
      </c>
      <c r="EE99">
        <v>0</v>
      </c>
      <c r="EF99">
        <v>-108.413</v>
      </c>
      <c r="EG99">
        <v>-2.5298600000000002</v>
      </c>
      <c r="EH99">
        <v>221.17400000000001</v>
      </c>
      <c r="EI99">
        <v>221.17400000000001</v>
      </c>
      <c r="EJ99">
        <v>0</v>
      </c>
      <c r="EK99">
        <v>0</v>
      </c>
      <c r="EL99">
        <v>0</v>
      </c>
      <c r="EN99">
        <v>0</v>
      </c>
      <c r="EO99">
        <v>0</v>
      </c>
      <c r="EQ99">
        <v>0</v>
      </c>
      <c r="ER99">
        <v>0</v>
      </c>
      <c r="ES99">
        <v>31.888300000000001</v>
      </c>
      <c r="ET99">
        <v>13.5563</v>
      </c>
      <c r="EU99">
        <v>0</v>
      </c>
      <c r="EV99">
        <v>0</v>
      </c>
      <c r="EW99">
        <v>1.93014</v>
      </c>
      <c r="EX99">
        <v>11.9406</v>
      </c>
      <c r="EY99">
        <v>59.315300000000001</v>
      </c>
      <c r="EZ99">
        <v>14.089600000000001</v>
      </c>
      <c r="FA99">
        <v>0</v>
      </c>
      <c r="FB99">
        <v>4.3912199999999998E-2</v>
      </c>
      <c r="FC99">
        <v>0</v>
      </c>
      <c r="FD99">
        <v>0</v>
      </c>
      <c r="FE99">
        <v>0</v>
      </c>
      <c r="FF99">
        <v>73.448899999999995</v>
      </c>
      <c r="FG99">
        <v>0</v>
      </c>
      <c r="FH99">
        <v>31.039400000000001</v>
      </c>
      <c r="FI99">
        <v>8.0179500000000008</v>
      </c>
      <c r="FJ99">
        <v>0</v>
      </c>
      <c r="FK99">
        <v>0</v>
      </c>
      <c r="FL99">
        <v>1.8371200000000001</v>
      </c>
      <c r="FM99">
        <v>11.9406</v>
      </c>
      <c r="FN99">
        <v>50.1736</v>
      </c>
      <c r="FO99">
        <v>14.089600000000001</v>
      </c>
      <c r="FP99">
        <v>0</v>
      </c>
      <c r="FQ99">
        <v>5.53535E-2</v>
      </c>
      <c r="FR99">
        <v>0</v>
      </c>
      <c r="FS99">
        <v>-2.1083799999999999</v>
      </c>
      <c r="FT99">
        <v>-0.55309399999999997</v>
      </c>
      <c r="FU99">
        <v>64.318600000000004</v>
      </c>
      <c r="FV99" t="s">
        <v>220</v>
      </c>
      <c r="FW99" t="s">
        <v>221</v>
      </c>
      <c r="FX99" t="s">
        <v>222</v>
      </c>
      <c r="FY99" t="s">
        <v>223</v>
      </c>
      <c r="FZ99" t="s">
        <v>224</v>
      </c>
      <c r="GA99" t="s">
        <v>225</v>
      </c>
      <c r="GB99" t="s">
        <v>226</v>
      </c>
      <c r="GC99" t="s">
        <v>227</v>
      </c>
      <c r="GF99">
        <v>0</v>
      </c>
      <c r="GG99">
        <v>10.161199999999999</v>
      </c>
      <c r="GH99">
        <v>10.261100000000001</v>
      </c>
      <c r="GI99">
        <v>0</v>
      </c>
      <c r="GJ99">
        <v>0</v>
      </c>
      <c r="GK99">
        <v>1.7661800000000001</v>
      </c>
      <c r="GL99">
        <v>8.0117999999999991</v>
      </c>
      <c r="GM99">
        <v>30.2</v>
      </c>
      <c r="GN99">
        <v>9.7832500000000007</v>
      </c>
      <c r="GO99">
        <v>0</v>
      </c>
      <c r="GP99">
        <v>2.67786E-2</v>
      </c>
      <c r="GQ99">
        <v>0</v>
      </c>
      <c r="GR99">
        <v>0</v>
      </c>
      <c r="GS99">
        <v>0</v>
      </c>
      <c r="GT99">
        <v>40.01</v>
      </c>
      <c r="GU99">
        <v>1.2311099999999999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1.23</v>
      </c>
      <c r="HC99">
        <v>0</v>
      </c>
      <c r="HD99">
        <v>0</v>
      </c>
      <c r="HE99">
        <v>0</v>
      </c>
      <c r="HF99">
        <v>0</v>
      </c>
      <c r="HG99">
        <v>1.23</v>
      </c>
      <c r="HH99">
        <v>0.81205899999999998</v>
      </c>
      <c r="HI99">
        <v>9.7465899999999994</v>
      </c>
      <c r="HJ99">
        <v>5.12934</v>
      </c>
      <c r="HK99">
        <v>0</v>
      </c>
      <c r="HL99">
        <v>0</v>
      </c>
      <c r="HM99">
        <v>1.68262</v>
      </c>
      <c r="HN99">
        <v>8.0117999999999991</v>
      </c>
      <c r="HO99">
        <v>17.71</v>
      </c>
      <c r="HP99">
        <v>9.7832500000000007</v>
      </c>
      <c r="HQ99">
        <v>0</v>
      </c>
      <c r="HR99">
        <v>3.96081E-2</v>
      </c>
      <c r="HS99">
        <v>0</v>
      </c>
      <c r="HT99">
        <v>-6.4994399999999999</v>
      </c>
      <c r="HU99">
        <v>-1.17</v>
      </c>
      <c r="HV99">
        <v>27.53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0.82119500000000001</v>
      </c>
      <c r="IK99">
        <v>6.7153099999999997</v>
      </c>
      <c r="IL99">
        <v>6.7814199999999998</v>
      </c>
      <c r="IM99">
        <v>0</v>
      </c>
      <c r="IN99">
        <v>0</v>
      </c>
      <c r="IO99">
        <v>1.1672499999999999</v>
      </c>
      <c r="IP99">
        <v>5.2949099999999998</v>
      </c>
      <c r="IQ99">
        <v>20.780100000000001</v>
      </c>
      <c r="IR99">
        <v>6.4656399999999996</v>
      </c>
      <c r="IS99">
        <v>0</v>
      </c>
      <c r="IT99">
        <v>1.76977E-2</v>
      </c>
      <c r="IU99">
        <v>0</v>
      </c>
      <c r="IV99">
        <v>0</v>
      </c>
      <c r="IW99">
        <v>0</v>
      </c>
      <c r="IX99">
        <v>27.263400000000001</v>
      </c>
      <c r="IY99">
        <v>0.53668000000000005</v>
      </c>
      <c r="IZ99">
        <v>6.4413200000000002</v>
      </c>
      <c r="JA99">
        <v>3.38991</v>
      </c>
      <c r="JB99">
        <v>0</v>
      </c>
      <c r="JC99">
        <v>0</v>
      </c>
      <c r="JD99">
        <v>1.1120300000000001</v>
      </c>
      <c r="JE99">
        <v>5.2949099999999998</v>
      </c>
      <c r="JF99">
        <v>11.706200000000001</v>
      </c>
      <c r="JG99">
        <v>6.4656399999999996</v>
      </c>
      <c r="JH99">
        <v>0</v>
      </c>
      <c r="JI99">
        <v>2.6176600000000001E-2</v>
      </c>
      <c r="JJ99">
        <v>0</v>
      </c>
      <c r="JK99">
        <v>-4.2953999999999999</v>
      </c>
      <c r="JL99">
        <v>-0.77324199999999998</v>
      </c>
      <c r="JM99">
        <v>18.198</v>
      </c>
    </row>
    <row r="100" spans="2:273" x14ac:dyDescent="0.3">
      <c r="B100" s="62">
        <v>44855.528807870367</v>
      </c>
      <c r="C100" t="s">
        <v>55</v>
      </c>
      <c r="D100" t="s">
        <v>55</v>
      </c>
      <c r="E100" t="s">
        <v>268</v>
      </c>
      <c r="F100">
        <v>24563.1</v>
      </c>
      <c r="G100">
        <v>24692.3</v>
      </c>
      <c r="H100" t="s">
        <v>214</v>
      </c>
      <c r="I100">
        <v>3.9583333333333331E-2</v>
      </c>
      <c r="J100" t="s">
        <v>215</v>
      </c>
      <c r="K100">
        <v>-146.66</v>
      </c>
      <c r="L100" t="s">
        <v>216</v>
      </c>
      <c r="M100" t="s">
        <v>216</v>
      </c>
      <c r="N100" t="s">
        <v>269</v>
      </c>
      <c r="O100">
        <v>0</v>
      </c>
      <c r="P100">
        <v>94396.1</v>
      </c>
      <c r="Q100">
        <v>73430.2</v>
      </c>
      <c r="R100">
        <v>0</v>
      </c>
      <c r="S100">
        <v>0</v>
      </c>
      <c r="T100">
        <v>0</v>
      </c>
      <c r="U100">
        <v>48820.3</v>
      </c>
      <c r="V100">
        <v>216647</v>
      </c>
      <c r="W100">
        <v>77659.399999999994</v>
      </c>
      <c r="X100">
        <v>0</v>
      </c>
      <c r="Y100">
        <v>127.086</v>
      </c>
      <c r="Z100">
        <v>0</v>
      </c>
      <c r="AA100">
        <v>0</v>
      </c>
      <c r="AB100">
        <v>0</v>
      </c>
      <c r="AC100">
        <v>294433</v>
      </c>
      <c r="AD100">
        <v>219.82900000000001</v>
      </c>
      <c r="AE100">
        <v>0</v>
      </c>
      <c r="AF100">
        <v>0</v>
      </c>
      <c r="AG100">
        <v>0</v>
      </c>
      <c r="AH100">
        <v>0</v>
      </c>
      <c r="AI100">
        <v>614.09299999999996</v>
      </c>
      <c r="AJ100">
        <v>0</v>
      </c>
      <c r="AK100">
        <v>833.923</v>
      </c>
      <c r="AL100">
        <v>0</v>
      </c>
      <c r="AM100">
        <v>0</v>
      </c>
      <c r="AN100">
        <v>0</v>
      </c>
      <c r="AO100">
        <v>0</v>
      </c>
      <c r="AP100">
        <v>833.923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2.5665100000000001</v>
      </c>
      <c r="BE100">
        <v>132.596</v>
      </c>
      <c r="BF100">
        <v>82.5304</v>
      </c>
      <c r="BG100">
        <v>0</v>
      </c>
      <c r="BH100">
        <v>0</v>
      </c>
      <c r="BI100">
        <v>6.3953499999999996</v>
      </c>
      <c r="BJ100">
        <v>57.474299999999999</v>
      </c>
      <c r="BK100">
        <v>281.56200000000001</v>
      </c>
      <c r="BL100">
        <v>85.924000000000007</v>
      </c>
      <c r="BM100">
        <v>0</v>
      </c>
      <c r="BN100">
        <v>0.16067400000000001</v>
      </c>
      <c r="BO100">
        <v>0</v>
      </c>
      <c r="BP100">
        <v>0</v>
      </c>
      <c r="BQ100">
        <v>0</v>
      </c>
      <c r="BR100">
        <v>367.64699999999999</v>
      </c>
      <c r="BS100">
        <v>358.685</v>
      </c>
      <c r="BT100">
        <v>8.9618599999999997</v>
      </c>
      <c r="BU100">
        <v>0</v>
      </c>
      <c r="BV100">
        <v>0</v>
      </c>
      <c r="BX100">
        <v>0</v>
      </c>
      <c r="BY100">
        <v>0</v>
      </c>
      <c r="CA100">
        <v>0</v>
      </c>
      <c r="CB100" t="s">
        <v>216</v>
      </c>
      <c r="CC100" t="s">
        <v>216</v>
      </c>
      <c r="CD100" t="s">
        <v>270</v>
      </c>
      <c r="CE100">
        <v>2867.62</v>
      </c>
      <c r="CF100">
        <v>89742.7</v>
      </c>
      <c r="CG100">
        <v>39347.4</v>
      </c>
      <c r="CH100">
        <v>0</v>
      </c>
      <c r="CI100">
        <v>0</v>
      </c>
      <c r="CJ100">
        <v>11659.1</v>
      </c>
      <c r="CK100">
        <v>48820.3</v>
      </c>
      <c r="CL100">
        <v>65566.3</v>
      </c>
      <c r="CM100">
        <v>77659.399999999994</v>
      </c>
      <c r="CN100">
        <v>0</v>
      </c>
      <c r="CO100">
        <v>312.78899999999999</v>
      </c>
      <c r="CP100">
        <v>0</v>
      </c>
      <c r="CQ100">
        <v>-127520</v>
      </c>
      <c r="CR100">
        <v>648.93100000000004</v>
      </c>
      <c r="CS100">
        <v>143539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3.9500899999999999</v>
      </c>
      <c r="DU100">
        <v>127.261</v>
      </c>
      <c r="DV100">
        <v>44.148699999999998</v>
      </c>
      <c r="DW100">
        <v>0</v>
      </c>
      <c r="DX100">
        <v>0</v>
      </c>
      <c r="DY100">
        <v>13.015700000000001</v>
      </c>
      <c r="DZ100">
        <v>57.474299999999999</v>
      </c>
      <c r="EA100">
        <v>134.91200000000001</v>
      </c>
      <c r="EB100">
        <v>85.924000000000007</v>
      </c>
      <c r="EC100">
        <v>0</v>
      </c>
      <c r="ED100">
        <v>0.34587499999999999</v>
      </c>
      <c r="EE100">
        <v>0</v>
      </c>
      <c r="EF100">
        <v>-108.413</v>
      </c>
      <c r="EG100">
        <v>-2.5251399999999999</v>
      </c>
      <c r="EH100">
        <v>221.18100000000001</v>
      </c>
      <c r="EI100">
        <v>221.18100000000001</v>
      </c>
      <c r="EJ100">
        <v>0</v>
      </c>
      <c r="EK100">
        <v>0</v>
      </c>
      <c r="EL100">
        <v>0</v>
      </c>
      <c r="EN100">
        <v>0</v>
      </c>
      <c r="EO100">
        <v>0</v>
      </c>
      <c r="EQ100">
        <v>0</v>
      </c>
      <c r="ER100">
        <v>0</v>
      </c>
      <c r="ES100">
        <v>31.884799999999998</v>
      </c>
      <c r="ET100">
        <v>13.5563</v>
      </c>
      <c r="EU100">
        <v>0</v>
      </c>
      <c r="EV100">
        <v>0</v>
      </c>
      <c r="EW100">
        <v>0</v>
      </c>
      <c r="EX100">
        <v>11.9406</v>
      </c>
      <c r="EY100">
        <v>57.381700000000002</v>
      </c>
      <c r="EZ100">
        <v>14.089600000000001</v>
      </c>
      <c r="FA100">
        <v>0</v>
      </c>
      <c r="FB100">
        <v>4.3912199999999998E-2</v>
      </c>
      <c r="FC100">
        <v>0</v>
      </c>
      <c r="FD100">
        <v>0</v>
      </c>
      <c r="FE100">
        <v>0</v>
      </c>
      <c r="FF100">
        <v>71.515199999999993</v>
      </c>
      <c r="FG100">
        <v>0</v>
      </c>
      <c r="FH100">
        <v>31.039400000000001</v>
      </c>
      <c r="FI100">
        <v>8.0179500000000008</v>
      </c>
      <c r="FJ100">
        <v>0</v>
      </c>
      <c r="FK100">
        <v>0</v>
      </c>
      <c r="FL100">
        <v>1.82222</v>
      </c>
      <c r="FM100">
        <v>11.9406</v>
      </c>
      <c r="FN100">
        <v>50.154299999999999</v>
      </c>
      <c r="FO100">
        <v>14.089600000000001</v>
      </c>
      <c r="FP100">
        <v>0</v>
      </c>
      <c r="FQ100">
        <v>5.53535E-2</v>
      </c>
      <c r="FR100">
        <v>0</v>
      </c>
      <c r="FS100">
        <v>-2.1083799999999999</v>
      </c>
      <c r="FT100">
        <v>-0.55752500000000005</v>
      </c>
      <c r="FU100">
        <v>64.299300000000002</v>
      </c>
      <c r="FV100" t="s">
        <v>220</v>
      </c>
      <c r="FW100" t="s">
        <v>221</v>
      </c>
      <c r="FX100" t="s">
        <v>222</v>
      </c>
      <c r="FY100" t="s">
        <v>223</v>
      </c>
      <c r="FZ100" t="s">
        <v>224</v>
      </c>
      <c r="GA100" t="s">
        <v>225</v>
      </c>
      <c r="GB100" t="s">
        <v>226</v>
      </c>
      <c r="GC100" t="s">
        <v>227</v>
      </c>
      <c r="GF100">
        <v>0</v>
      </c>
      <c r="GG100">
        <v>10.161199999999999</v>
      </c>
      <c r="GH100">
        <v>10.261100000000001</v>
      </c>
      <c r="GI100">
        <v>0</v>
      </c>
      <c r="GJ100">
        <v>0</v>
      </c>
      <c r="GK100">
        <v>0</v>
      </c>
      <c r="GL100">
        <v>8.0117999999999991</v>
      </c>
      <c r="GM100">
        <v>28.43</v>
      </c>
      <c r="GN100">
        <v>9.7832500000000007</v>
      </c>
      <c r="GO100">
        <v>0</v>
      </c>
      <c r="GP100">
        <v>2.67786E-2</v>
      </c>
      <c r="GQ100">
        <v>0</v>
      </c>
      <c r="GR100">
        <v>0</v>
      </c>
      <c r="GS100">
        <v>0</v>
      </c>
      <c r="GT100">
        <v>38.24</v>
      </c>
      <c r="GU100">
        <v>1.2319899999999999</v>
      </c>
      <c r="GV100">
        <v>0</v>
      </c>
      <c r="GW100">
        <v>0</v>
      </c>
      <c r="GX100">
        <v>0</v>
      </c>
      <c r="GY100">
        <v>0</v>
      </c>
      <c r="GZ100">
        <v>3.4415499999999999</v>
      </c>
      <c r="HA100">
        <v>0</v>
      </c>
      <c r="HB100">
        <v>4.67</v>
      </c>
      <c r="HC100">
        <v>0</v>
      </c>
      <c r="HD100">
        <v>0</v>
      </c>
      <c r="HE100">
        <v>0</v>
      </c>
      <c r="HF100">
        <v>0</v>
      </c>
      <c r="HG100">
        <v>4.67</v>
      </c>
      <c r="HH100">
        <v>0.81205899999999998</v>
      </c>
      <c r="HI100">
        <v>9.7465899999999994</v>
      </c>
      <c r="HJ100">
        <v>5.12934</v>
      </c>
      <c r="HK100">
        <v>0</v>
      </c>
      <c r="HL100">
        <v>0</v>
      </c>
      <c r="HM100">
        <v>1.6840599999999999</v>
      </c>
      <c r="HN100">
        <v>8.0117999999999991</v>
      </c>
      <c r="HO100">
        <v>17.71</v>
      </c>
      <c r="HP100">
        <v>9.7832500000000007</v>
      </c>
      <c r="HQ100">
        <v>0</v>
      </c>
      <c r="HR100">
        <v>3.96081E-2</v>
      </c>
      <c r="HS100">
        <v>0</v>
      </c>
      <c r="HT100">
        <v>-6.4994399999999999</v>
      </c>
      <c r="HU100">
        <v>-1.1694800000000001</v>
      </c>
      <c r="HV100">
        <v>27.53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0.82177800000000001</v>
      </c>
      <c r="IK100">
        <v>6.7153099999999997</v>
      </c>
      <c r="IL100">
        <v>6.7814199999999998</v>
      </c>
      <c r="IM100">
        <v>0</v>
      </c>
      <c r="IN100">
        <v>0</v>
      </c>
      <c r="IO100">
        <v>2.2956400000000001</v>
      </c>
      <c r="IP100">
        <v>5.2949099999999998</v>
      </c>
      <c r="IQ100">
        <v>21.908999999999999</v>
      </c>
      <c r="IR100">
        <v>6.4656399999999996</v>
      </c>
      <c r="IS100">
        <v>0</v>
      </c>
      <c r="IT100">
        <v>1.76977E-2</v>
      </c>
      <c r="IU100">
        <v>0</v>
      </c>
      <c r="IV100">
        <v>0</v>
      </c>
      <c r="IW100">
        <v>0</v>
      </c>
      <c r="IX100">
        <v>28.392399999999999</v>
      </c>
      <c r="IY100">
        <v>0.53668000000000005</v>
      </c>
      <c r="IZ100">
        <v>6.4413200000000002</v>
      </c>
      <c r="JA100">
        <v>3.38991</v>
      </c>
      <c r="JB100">
        <v>0</v>
      </c>
      <c r="JC100">
        <v>0</v>
      </c>
      <c r="JD100">
        <v>1.1129800000000001</v>
      </c>
      <c r="JE100">
        <v>5.2949099999999998</v>
      </c>
      <c r="JF100">
        <v>11.7075</v>
      </c>
      <c r="JG100">
        <v>6.4656399999999996</v>
      </c>
      <c r="JH100">
        <v>0</v>
      </c>
      <c r="JI100">
        <v>2.6176600000000001E-2</v>
      </c>
      <c r="JJ100">
        <v>0</v>
      </c>
      <c r="JK100">
        <v>-4.2953999999999999</v>
      </c>
      <c r="JL100">
        <v>-0.77289600000000003</v>
      </c>
      <c r="JM100">
        <v>18.199300000000001</v>
      </c>
    </row>
    <row r="101" spans="2:273" x14ac:dyDescent="0.3">
      <c r="B101" s="62">
        <v>44855.529560185183</v>
      </c>
      <c r="C101" t="s">
        <v>56</v>
      </c>
      <c r="D101" t="s">
        <v>56</v>
      </c>
      <c r="E101" t="s">
        <v>268</v>
      </c>
      <c r="F101">
        <v>24563.1</v>
      </c>
      <c r="G101">
        <v>24692.3</v>
      </c>
      <c r="H101" t="s">
        <v>214</v>
      </c>
      <c r="I101">
        <v>3.9583333333333331E-2</v>
      </c>
      <c r="J101" t="s">
        <v>215</v>
      </c>
      <c r="K101">
        <v>-146.55000000000001</v>
      </c>
      <c r="L101" t="s">
        <v>216</v>
      </c>
      <c r="M101" t="s">
        <v>216</v>
      </c>
      <c r="N101" t="s">
        <v>269</v>
      </c>
      <c r="O101">
        <v>0</v>
      </c>
      <c r="P101">
        <v>94334.399999999994</v>
      </c>
      <c r="Q101">
        <v>73426.899999999994</v>
      </c>
      <c r="R101">
        <v>0</v>
      </c>
      <c r="S101">
        <v>0</v>
      </c>
      <c r="T101">
        <v>0</v>
      </c>
      <c r="U101">
        <v>48820.3</v>
      </c>
      <c r="V101">
        <v>216582</v>
      </c>
      <c r="W101">
        <v>77659.399999999994</v>
      </c>
      <c r="X101">
        <v>0</v>
      </c>
      <c r="Y101">
        <v>127.086</v>
      </c>
      <c r="Z101">
        <v>0</v>
      </c>
      <c r="AA101">
        <v>0</v>
      </c>
      <c r="AB101">
        <v>0</v>
      </c>
      <c r="AC101">
        <v>294368</v>
      </c>
      <c r="AD101">
        <v>218.851</v>
      </c>
      <c r="AE101">
        <v>0</v>
      </c>
      <c r="AF101">
        <v>0</v>
      </c>
      <c r="AG101">
        <v>0</v>
      </c>
      <c r="AH101">
        <v>0</v>
      </c>
      <c r="AI101">
        <v>614.09299999999996</v>
      </c>
      <c r="AJ101">
        <v>0</v>
      </c>
      <c r="AK101">
        <v>832.94500000000005</v>
      </c>
      <c r="AL101">
        <v>0</v>
      </c>
      <c r="AM101">
        <v>0</v>
      </c>
      <c r="AN101">
        <v>0</v>
      </c>
      <c r="AO101">
        <v>0</v>
      </c>
      <c r="AP101">
        <v>832.94500000000005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2.5549300000000001</v>
      </c>
      <c r="BE101">
        <v>132.50800000000001</v>
      </c>
      <c r="BF101">
        <v>82.526700000000005</v>
      </c>
      <c r="BG101">
        <v>0</v>
      </c>
      <c r="BH101">
        <v>0</v>
      </c>
      <c r="BI101">
        <v>6.3953499999999996</v>
      </c>
      <c r="BJ101">
        <v>57.474299999999999</v>
      </c>
      <c r="BK101">
        <v>281.459</v>
      </c>
      <c r="BL101">
        <v>85.924000000000007</v>
      </c>
      <c r="BM101">
        <v>0</v>
      </c>
      <c r="BN101">
        <v>0.16067400000000001</v>
      </c>
      <c r="BO101">
        <v>0</v>
      </c>
      <c r="BP101">
        <v>0</v>
      </c>
      <c r="BQ101">
        <v>0</v>
      </c>
      <c r="BR101">
        <v>367.54399999999998</v>
      </c>
      <c r="BS101">
        <v>358.59300000000002</v>
      </c>
      <c r="BT101">
        <v>8.9502799999999993</v>
      </c>
      <c r="BU101">
        <v>0</v>
      </c>
      <c r="BV101">
        <v>0</v>
      </c>
      <c r="BX101">
        <v>0</v>
      </c>
      <c r="BY101">
        <v>0</v>
      </c>
      <c r="CA101">
        <v>0</v>
      </c>
      <c r="CB101" t="s">
        <v>216</v>
      </c>
      <c r="CC101" t="s">
        <v>216</v>
      </c>
      <c r="CD101" t="s">
        <v>270</v>
      </c>
      <c r="CE101">
        <v>2867.62</v>
      </c>
      <c r="CF101">
        <v>89742.7</v>
      </c>
      <c r="CG101">
        <v>39347.4</v>
      </c>
      <c r="CH101">
        <v>0</v>
      </c>
      <c r="CI101">
        <v>0</v>
      </c>
      <c r="CJ101">
        <v>11659.1</v>
      </c>
      <c r="CK101">
        <v>48820.3</v>
      </c>
      <c r="CL101">
        <v>65566.3</v>
      </c>
      <c r="CM101">
        <v>77659.399999999994</v>
      </c>
      <c r="CN101">
        <v>0</v>
      </c>
      <c r="CO101">
        <v>312.78899999999999</v>
      </c>
      <c r="CP101">
        <v>0</v>
      </c>
      <c r="CQ101">
        <v>-127520</v>
      </c>
      <c r="CR101">
        <v>648.93100000000004</v>
      </c>
      <c r="CS101">
        <v>143539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3.9500899999999999</v>
      </c>
      <c r="DU101">
        <v>127.261</v>
      </c>
      <c r="DV101">
        <v>44.148699999999998</v>
      </c>
      <c r="DW101">
        <v>0</v>
      </c>
      <c r="DX101">
        <v>0</v>
      </c>
      <c r="DY101">
        <v>13.015700000000001</v>
      </c>
      <c r="DZ101">
        <v>57.474299999999999</v>
      </c>
      <c r="EA101">
        <v>134.91200000000001</v>
      </c>
      <c r="EB101">
        <v>85.924000000000007</v>
      </c>
      <c r="EC101">
        <v>0</v>
      </c>
      <c r="ED101">
        <v>0.34587499999999999</v>
      </c>
      <c r="EE101">
        <v>0</v>
      </c>
      <c r="EF101">
        <v>-108.413</v>
      </c>
      <c r="EG101">
        <v>-2.5251399999999999</v>
      </c>
      <c r="EH101">
        <v>221.18100000000001</v>
      </c>
      <c r="EI101">
        <v>221.18100000000001</v>
      </c>
      <c r="EJ101">
        <v>0</v>
      </c>
      <c r="EK101">
        <v>0</v>
      </c>
      <c r="EL101">
        <v>0</v>
      </c>
      <c r="EN101">
        <v>0</v>
      </c>
      <c r="EO101">
        <v>0</v>
      </c>
      <c r="EQ101">
        <v>0</v>
      </c>
      <c r="ER101">
        <v>0</v>
      </c>
      <c r="ES101">
        <v>31.864899999999999</v>
      </c>
      <c r="ET101">
        <v>13.5563</v>
      </c>
      <c r="EU101">
        <v>0</v>
      </c>
      <c r="EV101">
        <v>0</v>
      </c>
      <c r="EW101">
        <v>0</v>
      </c>
      <c r="EX101">
        <v>11.9406</v>
      </c>
      <c r="EY101">
        <v>57.361800000000002</v>
      </c>
      <c r="EZ101">
        <v>14.089600000000001</v>
      </c>
      <c r="FA101">
        <v>0</v>
      </c>
      <c r="FB101">
        <v>4.3912199999999998E-2</v>
      </c>
      <c r="FC101">
        <v>0</v>
      </c>
      <c r="FD101">
        <v>0</v>
      </c>
      <c r="FE101">
        <v>0</v>
      </c>
      <c r="FF101">
        <v>71.4953</v>
      </c>
      <c r="FG101">
        <v>0</v>
      </c>
      <c r="FH101">
        <v>31.039400000000001</v>
      </c>
      <c r="FI101">
        <v>8.0179500000000008</v>
      </c>
      <c r="FJ101">
        <v>0</v>
      </c>
      <c r="FK101">
        <v>0</v>
      </c>
      <c r="FL101">
        <v>1.82222</v>
      </c>
      <c r="FM101">
        <v>11.9406</v>
      </c>
      <c r="FN101">
        <v>50.154299999999999</v>
      </c>
      <c r="FO101">
        <v>14.089600000000001</v>
      </c>
      <c r="FP101">
        <v>0</v>
      </c>
      <c r="FQ101">
        <v>5.53535E-2</v>
      </c>
      <c r="FR101">
        <v>0</v>
      </c>
      <c r="FS101">
        <v>-2.1083799999999999</v>
      </c>
      <c r="FT101">
        <v>-0.55752500000000005</v>
      </c>
      <c r="FU101">
        <v>64.299300000000002</v>
      </c>
      <c r="FV101" t="s">
        <v>220</v>
      </c>
      <c r="FW101" t="s">
        <v>221</v>
      </c>
      <c r="FX101" t="s">
        <v>222</v>
      </c>
      <c r="FY101" t="s">
        <v>223</v>
      </c>
      <c r="FZ101" t="s">
        <v>224</v>
      </c>
      <c r="GA101" t="s">
        <v>225</v>
      </c>
      <c r="GB101" t="s">
        <v>226</v>
      </c>
      <c r="GC101" t="s">
        <v>227</v>
      </c>
      <c r="GF101">
        <v>0</v>
      </c>
      <c r="GG101">
        <v>10.1546</v>
      </c>
      <c r="GH101">
        <v>10.2601</v>
      </c>
      <c r="GI101">
        <v>0</v>
      </c>
      <c r="GJ101">
        <v>0</v>
      </c>
      <c r="GK101">
        <v>0</v>
      </c>
      <c r="GL101">
        <v>8.0117999999999991</v>
      </c>
      <c r="GM101">
        <v>28.42</v>
      </c>
      <c r="GN101">
        <v>9.7832500000000007</v>
      </c>
      <c r="GO101">
        <v>0</v>
      </c>
      <c r="GP101">
        <v>2.67786E-2</v>
      </c>
      <c r="GQ101">
        <v>0</v>
      </c>
      <c r="GR101">
        <v>0</v>
      </c>
      <c r="GS101">
        <v>0</v>
      </c>
      <c r="GT101">
        <v>38.229999999999997</v>
      </c>
      <c r="GU101">
        <v>1.22651</v>
      </c>
      <c r="GV101">
        <v>0</v>
      </c>
      <c r="GW101">
        <v>0</v>
      </c>
      <c r="GX101">
        <v>0</v>
      </c>
      <c r="GY101">
        <v>0</v>
      </c>
      <c r="GZ101">
        <v>3.4415499999999999</v>
      </c>
      <c r="HA101">
        <v>0</v>
      </c>
      <c r="HB101">
        <v>4.67</v>
      </c>
      <c r="HC101">
        <v>0</v>
      </c>
      <c r="HD101">
        <v>0</v>
      </c>
      <c r="HE101">
        <v>0</v>
      </c>
      <c r="HF101">
        <v>0</v>
      </c>
      <c r="HG101">
        <v>4.67</v>
      </c>
      <c r="HH101">
        <v>0.81205899999999998</v>
      </c>
      <c r="HI101">
        <v>9.7465899999999994</v>
      </c>
      <c r="HJ101">
        <v>5.12934</v>
      </c>
      <c r="HK101">
        <v>0</v>
      </c>
      <c r="HL101">
        <v>0</v>
      </c>
      <c r="HM101">
        <v>1.6840599999999999</v>
      </c>
      <c r="HN101">
        <v>8.0117999999999991</v>
      </c>
      <c r="HO101">
        <v>17.71</v>
      </c>
      <c r="HP101">
        <v>9.7832500000000007</v>
      </c>
      <c r="HQ101">
        <v>0</v>
      </c>
      <c r="HR101">
        <v>3.96081E-2</v>
      </c>
      <c r="HS101">
        <v>0</v>
      </c>
      <c r="HT101">
        <v>-6.4994399999999999</v>
      </c>
      <c r="HU101">
        <v>-1.1694800000000001</v>
      </c>
      <c r="HV101">
        <v>27.53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0.81812200000000002</v>
      </c>
      <c r="IK101">
        <v>6.7109800000000002</v>
      </c>
      <c r="IL101">
        <v>6.7807700000000004</v>
      </c>
      <c r="IM101">
        <v>0</v>
      </c>
      <c r="IN101">
        <v>0</v>
      </c>
      <c r="IO101">
        <v>2.2956400000000001</v>
      </c>
      <c r="IP101">
        <v>5.2949099999999998</v>
      </c>
      <c r="IQ101">
        <v>21.900400000000001</v>
      </c>
      <c r="IR101">
        <v>6.4656399999999996</v>
      </c>
      <c r="IS101">
        <v>0</v>
      </c>
      <c r="IT101">
        <v>1.76977E-2</v>
      </c>
      <c r="IU101">
        <v>0</v>
      </c>
      <c r="IV101">
        <v>0</v>
      </c>
      <c r="IW101">
        <v>0</v>
      </c>
      <c r="IX101">
        <v>28.383700000000001</v>
      </c>
      <c r="IY101">
        <v>0.53668000000000005</v>
      </c>
      <c r="IZ101">
        <v>6.4413200000000002</v>
      </c>
      <c r="JA101">
        <v>3.38991</v>
      </c>
      <c r="JB101">
        <v>0</v>
      </c>
      <c r="JC101">
        <v>0</v>
      </c>
      <c r="JD101">
        <v>1.1129800000000001</v>
      </c>
      <c r="JE101">
        <v>5.2949099999999998</v>
      </c>
      <c r="JF101">
        <v>11.7075</v>
      </c>
      <c r="JG101">
        <v>6.4656399999999996</v>
      </c>
      <c r="JH101">
        <v>0</v>
      </c>
      <c r="JI101">
        <v>2.6176600000000001E-2</v>
      </c>
      <c r="JJ101">
        <v>0</v>
      </c>
      <c r="JK101">
        <v>-4.2953999999999999</v>
      </c>
      <c r="JL101">
        <v>-0.77289600000000003</v>
      </c>
      <c r="JM101">
        <v>18.199300000000001</v>
      </c>
    </row>
    <row r="102" spans="2:273" x14ac:dyDescent="0.3">
      <c r="B102" s="62">
        <v>44855.530312499999</v>
      </c>
      <c r="C102" t="s">
        <v>57</v>
      </c>
      <c r="D102" t="s">
        <v>57</v>
      </c>
      <c r="E102" t="s">
        <v>268</v>
      </c>
      <c r="F102">
        <v>24563.1</v>
      </c>
      <c r="G102">
        <v>24692.3</v>
      </c>
      <c r="H102" t="s">
        <v>214</v>
      </c>
      <c r="I102">
        <v>3.9583333333333331E-2</v>
      </c>
      <c r="J102" t="s">
        <v>215</v>
      </c>
      <c r="K102">
        <v>-144.47</v>
      </c>
      <c r="L102" t="s">
        <v>216</v>
      </c>
      <c r="M102" t="s">
        <v>216</v>
      </c>
      <c r="N102" t="s">
        <v>269</v>
      </c>
      <c r="O102">
        <v>0</v>
      </c>
      <c r="P102">
        <v>93130.2</v>
      </c>
      <c r="Q102">
        <v>73415.5</v>
      </c>
      <c r="R102">
        <v>0</v>
      </c>
      <c r="S102">
        <v>0</v>
      </c>
      <c r="T102" s="26">
        <v>0</v>
      </c>
      <c r="U102">
        <v>48820.3</v>
      </c>
      <c r="V102">
        <v>215366</v>
      </c>
      <c r="W102">
        <v>77659.399999999994</v>
      </c>
      <c r="X102" s="26">
        <v>0</v>
      </c>
      <c r="Y102">
        <v>127.086</v>
      </c>
      <c r="Z102">
        <v>0</v>
      </c>
      <c r="AA102">
        <v>0</v>
      </c>
      <c r="AB102">
        <v>0</v>
      </c>
      <c r="AC102">
        <v>293153</v>
      </c>
      <c r="AD102">
        <v>197.036</v>
      </c>
      <c r="AE102">
        <v>0</v>
      </c>
      <c r="AF102">
        <v>0</v>
      </c>
      <c r="AG102">
        <v>0</v>
      </c>
      <c r="AH102">
        <v>0</v>
      </c>
      <c r="AI102">
        <v>614.34</v>
      </c>
      <c r="AJ102">
        <v>0</v>
      </c>
      <c r="AK102">
        <v>811.37599999999998</v>
      </c>
      <c r="AL102">
        <v>0</v>
      </c>
      <c r="AM102">
        <v>0</v>
      </c>
      <c r="AN102">
        <v>0</v>
      </c>
      <c r="AO102">
        <v>0</v>
      </c>
      <c r="AP102">
        <v>811.37599999999998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2.2973699999999999</v>
      </c>
      <c r="BE102">
        <v>130.696</v>
      </c>
      <c r="BF102">
        <v>82.5107</v>
      </c>
      <c r="BG102">
        <v>0</v>
      </c>
      <c r="BH102">
        <v>0</v>
      </c>
      <c r="BI102">
        <v>6.3979100000000004</v>
      </c>
      <c r="BJ102">
        <v>57.474299999999999</v>
      </c>
      <c r="BK102">
        <v>279.37700000000001</v>
      </c>
      <c r="BL102">
        <v>85.924000000000007</v>
      </c>
      <c r="BM102">
        <v>0</v>
      </c>
      <c r="BN102">
        <v>0.16067400000000001</v>
      </c>
      <c r="BO102">
        <v>0</v>
      </c>
      <c r="BP102">
        <v>0</v>
      </c>
      <c r="BQ102">
        <v>0</v>
      </c>
      <c r="BR102">
        <v>365.46100000000001</v>
      </c>
      <c r="BS102">
        <v>356.76600000000002</v>
      </c>
      <c r="BT102">
        <v>8.6952700000000007</v>
      </c>
      <c r="BU102" s="26">
        <v>0</v>
      </c>
      <c r="BV102" s="26">
        <v>0</v>
      </c>
      <c r="BX102">
        <v>0</v>
      </c>
      <c r="BY102" s="26">
        <v>0</v>
      </c>
      <c r="CA102">
        <v>0</v>
      </c>
      <c r="CB102" t="s">
        <v>216</v>
      </c>
      <c r="CC102" t="s">
        <v>216</v>
      </c>
      <c r="CD102" t="s">
        <v>270</v>
      </c>
      <c r="CE102">
        <v>2867.62</v>
      </c>
      <c r="CF102">
        <v>89742.7</v>
      </c>
      <c r="CG102">
        <v>39347.4</v>
      </c>
      <c r="CH102">
        <v>0</v>
      </c>
      <c r="CI102">
        <v>0</v>
      </c>
      <c r="CJ102">
        <v>11659.1</v>
      </c>
      <c r="CK102">
        <v>48820.3</v>
      </c>
      <c r="CL102">
        <v>65566.3</v>
      </c>
      <c r="CM102">
        <v>77659.399999999994</v>
      </c>
      <c r="CN102">
        <v>0</v>
      </c>
      <c r="CO102">
        <v>312.78899999999999</v>
      </c>
      <c r="CP102">
        <v>0</v>
      </c>
      <c r="CQ102">
        <v>-127520</v>
      </c>
      <c r="CR102">
        <v>648.93100000000004</v>
      </c>
      <c r="CS102">
        <v>143539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3.9500899999999999</v>
      </c>
      <c r="DU102">
        <v>127.261</v>
      </c>
      <c r="DV102">
        <v>44.148699999999998</v>
      </c>
      <c r="DW102">
        <v>0</v>
      </c>
      <c r="DX102">
        <v>0</v>
      </c>
      <c r="DY102">
        <v>13.015700000000001</v>
      </c>
      <c r="DZ102">
        <v>57.474299999999999</v>
      </c>
      <c r="EA102">
        <v>134.91200000000001</v>
      </c>
      <c r="EB102">
        <v>85.924000000000007</v>
      </c>
      <c r="EC102">
        <v>0</v>
      </c>
      <c r="ED102">
        <v>0.34587499999999999</v>
      </c>
      <c r="EE102">
        <v>0</v>
      </c>
      <c r="EF102">
        <v>-108.413</v>
      </c>
      <c r="EG102">
        <v>-2.5251399999999999</v>
      </c>
      <c r="EH102">
        <v>221.18100000000001</v>
      </c>
      <c r="EI102">
        <v>221.18100000000001</v>
      </c>
      <c r="EJ102">
        <v>0</v>
      </c>
      <c r="EK102">
        <v>0</v>
      </c>
      <c r="EL102">
        <v>0</v>
      </c>
      <c r="EN102">
        <v>0</v>
      </c>
      <c r="EO102">
        <v>0</v>
      </c>
      <c r="EQ102">
        <v>0</v>
      </c>
      <c r="ER102">
        <v>0</v>
      </c>
      <c r="ES102">
        <v>31.451699999999999</v>
      </c>
      <c r="ET102">
        <v>13.5563</v>
      </c>
      <c r="EU102">
        <v>0</v>
      </c>
      <c r="EV102">
        <v>0</v>
      </c>
      <c r="EW102">
        <v>0</v>
      </c>
      <c r="EX102">
        <v>11.9406</v>
      </c>
      <c r="EY102">
        <v>56.948599999999999</v>
      </c>
      <c r="EZ102">
        <v>14.089600000000001</v>
      </c>
      <c r="FA102">
        <v>0</v>
      </c>
      <c r="FB102">
        <v>4.3912199999999998E-2</v>
      </c>
      <c r="FC102">
        <v>0</v>
      </c>
      <c r="FD102">
        <v>0</v>
      </c>
      <c r="FE102">
        <v>0</v>
      </c>
      <c r="FF102">
        <v>71.082099999999997</v>
      </c>
      <c r="FG102">
        <v>0</v>
      </c>
      <c r="FH102">
        <v>31.039400000000001</v>
      </c>
      <c r="FI102">
        <v>8.0179500000000008</v>
      </c>
      <c r="FJ102">
        <v>0</v>
      </c>
      <c r="FK102">
        <v>0</v>
      </c>
      <c r="FL102">
        <v>1.82222</v>
      </c>
      <c r="FM102">
        <v>11.9406</v>
      </c>
      <c r="FN102">
        <v>50.154299999999999</v>
      </c>
      <c r="FO102">
        <v>14.089600000000001</v>
      </c>
      <c r="FP102">
        <v>0</v>
      </c>
      <c r="FQ102">
        <v>5.53535E-2</v>
      </c>
      <c r="FR102">
        <v>0</v>
      </c>
      <c r="FS102">
        <v>-2.1083799999999999</v>
      </c>
      <c r="FT102">
        <v>-0.55752500000000005</v>
      </c>
      <c r="FU102">
        <v>64.299300000000002</v>
      </c>
      <c r="FV102" t="s">
        <v>220</v>
      </c>
      <c r="FW102" t="s">
        <v>221</v>
      </c>
      <c r="FX102" t="s">
        <v>222</v>
      </c>
      <c r="FY102" t="s">
        <v>223</v>
      </c>
      <c r="FZ102" t="s">
        <v>224</v>
      </c>
      <c r="GA102" t="s">
        <v>225</v>
      </c>
      <c r="GB102" t="s">
        <v>226</v>
      </c>
      <c r="GC102" t="s">
        <v>227</v>
      </c>
      <c r="GF102">
        <v>0</v>
      </c>
      <c r="GG102">
        <v>10.0235</v>
      </c>
      <c r="GH102">
        <v>10.2562</v>
      </c>
      <c r="GI102">
        <v>0</v>
      </c>
      <c r="GJ102">
        <v>0</v>
      </c>
      <c r="GK102">
        <v>0</v>
      </c>
      <c r="GL102">
        <v>8.0117999999999991</v>
      </c>
      <c r="GM102">
        <v>28.29</v>
      </c>
      <c r="GN102">
        <v>9.7832500000000007</v>
      </c>
      <c r="GO102">
        <v>0</v>
      </c>
      <c r="GP102">
        <v>2.67786E-2</v>
      </c>
      <c r="GQ102">
        <v>0</v>
      </c>
      <c r="GR102">
        <v>0</v>
      </c>
      <c r="GS102">
        <v>0</v>
      </c>
      <c r="GT102">
        <v>38.1</v>
      </c>
      <c r="GU102">
        <v>1.1042400000000001</v>
      </c>
      <c r="GV102">
        <v>0</v>
      </c>
      <c r="GW102">
        <v>0</v>
      </c>
      <c r="GX102">
        <v>0</v>
      </c>
      <c r="GY102">
        <v>0</v>
      </c>
      <c r="GZ102">
        <v>3.4429400000000001</v>
      </c>
      <c r="HA102">
        <v>0</v>
      </c>
      <c r="HB102">
        <v>4.54</v>
      </c>
      <c r="HC102">
        <v>0</v>
      </c>
      <c r="HD102">
        <v>0</v>
      </c>
      <c r="HE102">
        <v>0</v>
      </c>
      <c r="HF102">
        <v>0</v>
      </c>
      <c r="HG102">
        <v>4.54</v>
      </c>
      <c r="HH102">
        <v>0.81205899999999998</v>
      </c>
      <c r="HI102">
        <v>9.7465899999999994</v>
      </c>
      <c r="HJ102">
        <v>5.12934</v>
      </c>
      <c r="HK102">
        <v>0</v>
      </c>
      <c r="HL102">
        <v>0</v>
      </c>
      <c r="HM102">
        <v>1.6840599999999999</v>
      </c>
      <c r="HN102">
        <v>8.0117999999999991</v>
      </c>
      <c r="HO102">
        <v>17.71</v>
      </c>
      <c r="HP102">
        <v>9.7832500000000007</v>
      </c>
      <c r="HQ102">
        <v>0</v>
      </c>
      <c r="HR102">
        <v>3.96081E-2</v>
      </c>
      <c r="HS102">
        <v>0</v>
      </c>
      <c r="HT102">
        <v>-6.4994399999999999</v>
      </c>
      <c r="HU102">
        <v>-1.1694800000000001</v>
      </c>
      <c r="HV102">
        <v>27.53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0</v>
      </c>
      <c r="IH102">
        <v>0</v>
      </c>
      <c r="II102">
        <v>0</v>
      </c>
      <c r="IJ102">
        <v>0.73656900000000003</v>
      </c>
      <c r="IK102">
        <v>6.6243299999999996</v>
      </c>
      <c r="IL102">
        <v>6.7782</v>
      </c>
      <c r="IM102">
        <v>0</v>
      </c>
      <c r="IN102">
        <v>0</v>
      </c>
      <c r="IO102">
        <v>2.2965599999999999</v>
      </c>
      <c r="IP102">
        <v>5.2949099999999998</v>
      </c>
      <c r="IQ102">
        <v>21.730599999999999</v>
      </c>
      <c r="IR102">
        <v>6.4656399999999996</v>
      </c>
      <c r="IS102">
        <v>0</v>
      </c>
      <c r="IT102">
        <v>1.76977E-2</v>
      </c>
      <c r="IU102">
        <v>0</v>
      </c>
      <c r="IV102">
        <v>0</v>
      </c>
      <c r="IW102">
        <v>0</v>
      </c>
      <c r="IX102">
        <v>28.213899999999999</v>
      </c>
      <c r="IY102">
        <v>0.53668000000000005</v>
      </c>
      <c r="IZ102">
        <v>6.4413200000000002</v>
      </c>
      <c r="JA102">
        <v>3.38991</v>
      </c>
      <c r="JB102">
        <v>0</v>
      </c>
      <c r="JC102">
        <v>0</v>
      </c>
      <c r="JD102">
        <v>1.1129800000000001</v>
      </c>
      <c r="JE102">
        <v>5.2949099999999998</v>
      </c>
      <c r="JF102">
        <v>11.7075</v>
      </c>
      <c r="JG102">
        <v>6.4656399999999996</v>
      </c>
      <c r="JH102">
        <v>0</v>
      </c>
      <c r="JI102">
        <v>2.6176600000000001E-2</v>
      </c>
      <c r="JJ102">
        <v>0</v>
      </c>
      <c r="JK102">
        <v>-4.2953999999999999</v>
      </c>
      <c r="JL102">
        <v>-0.77289600000000003</v>
      </c>
      <c r="JM102">
        <v>18.199300000000001</v>
      </c>
    </row>
    <row r="103" spans="2:273" x14ac:dyDescent="0.3">
      <c r="B103" s="62">
        <v>44855.531064814815</v>
      </c>
      <c r="C103" t="s">
        <v>58</v>
      </c>
      <c r="D103" t="s">
        <v>58</v>
      </c>
      <c r="E103" t="s">
        <v>268</v>
      </c>
      <c r="F103">
        <v>24563.1</v>
      </c>
      <c r="G103">
        <v>24692.3</v>
      </c>
      <c r="H103" t="s">
        <v>214</v>
      </c>
      <c r="I103">
        <v>3.888888888888889E-2</v>
      </c>
      <c r="J103" t="s">
        <v>215</v>
      </c>
      <c r="K103">
        <v>-142.62</v>
      </c>
      <c r="L103" t="s">
        <v>216</v>
      </c>
      <c r="M103" t="s">
        <v>216</v>
      </c>
      <c r="N103" t="s">
        <v>269</v>
      </c>
      <c r="O103">
        <v>0</v>
      </c>
      <c r="P103">
        <v>92058.6</v>
      </c>
      <c r="Q103">
        <v>73405.5</v>
      </c>
      <c r="R103">
        <v>0</v>
      </c>
      <c r="S103">
        <v>0</v>
      </c>
      <c r="T103" s="26">
        <v>0</v>
      </c>
      <c r="U103">
        <v>48820.3</v>
      </c>
      <c r="V103">
        <v>214284</v>
      </c>
      <c r="W103">
        <v>77659.399999999994</v>
      </c>
      <c r="X103" s="26">
        <v>0</v>
      </c>
      <c r="Y103">
        <v>127.086</v>
      </c>
      <c r="Z103">
        <v>0</v>
      </c>
      <c r="AA103">
        <v>0</v>
      </c>
      <c r="AB103">
        <v>0</v>
      </c>
      <c r="AC103">
        <v>292071</v>
      </c>
      <c r="AD103">
        <v>178.267</v>
      </c>
      <c r="AE103">
        <v>0</v>
      </c>
      <c r="AF103">
        <v>0</v>
      </c>
      <c r="AG103">
        <v>0</v>
      </c>
      <c r="AH103">
        <v>0</v>
      </c>
      <c r="AI103">
        <v>614.33900000000006</v>
      </c>
      <c r="AJ103">
        <v>0</v>
      </c>
      <c r="AK103">
        <v>792.60699999999997</v>
      </c>
      <c r="AL103">
        <v>0</v>
      </c>
      <c r="AM103">
        <v>0</v>
      </c>
      <c r="AN103">
        <v>0</v>
      </c>
      <c r="AO103">
        <v>0</v>
      </c>
      <c r="AP103">
        <v>792.60699999999997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2.0760399999999999</v>
      </c>
      <c r="BE103">
        <v>129.07499999999999</v>
      </c>
      <c r="BF103">
        <v>82.499300000000005</v>
      </c>
      <c r="BG103">
        <v>0</v>
      </c>
      <c r="BH103">
        <v>0</v>
      </c>
      <c r="BI103">
        <v>6.3978999999999999</v>
      </c>
      <c r="BJ103">
        <v>57.474299999999999</v>
      </c>
      <c r="BK103">
        <v>277.52300000000002</v>
      </c>
      <c r="BL103">
        <v>85.924000000000007</v>
      </c>
      <c r="BM103">
        <v>0</v>
      </c>
      <c r="BN103">
        <v>0.16067400000000001</v>
      </c>
      <c r="BO103">
        <v>0</v>
      </c>
      <c r="BP103">
        <v>0</v>
      </c>
      <c r="BQ103">
        <v>0</v>
      </c>
      <c r="BR103">
        <v>363.60700000000003</v>
      </c>
      <c r="BS103">
        <v>355.13400000000001</v>
      </c>
      <c r="BT103">
        <v>8.4739400000000007</v>
      </c>
      <c r="BU103" s="26">
        <v>0</v>
      </c>
      <c r="BV103" s="26">
        <v>0</v>
      </c>
      <c r="BX103">
        <v>0</v>
      </c>
      <c r="BY103" s="26">
        <v>0</v>
      </c>
      <c r="CA103">
        <v>0</v>
      </c>
      <c r="CB103" t="s">
        <v>216</v>
      </c>
      <c r="CC103" t="s">
        <v>216</v>
      </c>
      <c r="CD103" t="s">
        <v>270</v>
      </c>
      <c r="CE103">
        <v>2867.62</v>
      </c>
      <c r="CF103">
        <v>89742.7</v>
      </c>
      <c r="CG103">
        <v>39347.4</v>
      </c>
      <c r="CH103">
        <v>0</v>
      </c>
      <c r="CI103">
        <v>0</v>
      </c>
      <c r="CJ103">
        <v>11659.1</v>
      </c>
      <c r="CK103">
        <v>48820.3</v>
      </c>
      <c r="CL103">
        <v>65566.3</v>
      </c>
      <c r="CM103">
        <v>77659.399999999994</v>
      </c>
      <c r="CN103">
        <v>0</v>
      </c>
      <c r="CO103">
        <v>312.78899999999999</v>
      </c>
      <c r="CP103">
        <v>0</v>
      </c>
      <c r="CQ103">
        <v>-127520</v>
      </c>
      <c r="CR103">
        <v>648.93100000000004</v>
      </c>
      <c r="CS103">
        <v>143539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3.9500899999999999</v>
      </c>
      <c r="DU103">
        <v>127.261</v>
      </c>
      <c r="DV103">
        <v>44.148699999999998</v>
      </c>
      <c r="DW103">
        <v>0</v>
      </c>
      <c r="DX103">
        <v>0</v>
      </c>
      <c r="DY103">
        <v>13.015700000000001</v>
      </c>
      <c r="DZ103">
        <v>57.474299999999999</v>
      </c>
      <c r="EA103">
        <v>134.91200000000001</v>
      </c>
      <c r="EB103">
        <v>85.924000000000007</v>
      </c>
      <c r="EC103">
        <v>0</v>
      </c>
      <c r="ED103">
        <v>0.34587499999999999</v>
      </c>
      <c r="EE103">
        <v>0</v>
      </c>
      <c r="EF103">
        <v>-108.413</v>
      </c>
      <c r="EG103">
        <v>-2.5251399999999999</v>
      </c>
      <c r="EH103">
        <v>221.18100000000001</v>
      </c>
      <c r="EI103">
        <v>221.18100000000001</v>
      </c>
      <c r="EJ103">
        <v>0</v>
      </c>
      <c r="EK103">
        <v>0</v>
      </c>
      <c r="EL103">
        <v>0</v>
      </c>
      <c r="EN103">
        <v>0</v>
      </c>
      <c r="EO103">
        <v>0</v>
      </c>
      <c r="EQ103">
        <v>0</v>
      </c>
      <c r="ER103">
        <v>0</v>
      </c>
      <c r="ES103">
        <v>31.066199999999998</v>
      </c>
      <c r="ET103">
        <v>13.5563</v>
      </c>
      <c r="EU103">
        <v>0</v>
      </c>
      <c r="EV103">
        <v>0</v>
      </c>
      <c r="EW103">
        <v>0</v>
      </c>
      <c r="EX103">
        <v>11.9406</v>
      </c>
      <c r="EY103">
        <v>56.563099999999999</v>
      </c>
      <c r="EZ103">
        <v>14.089600000000001</v>
      </c>
      <c r="FA103">
        <v>0</v>
      </c>
      <c r="FB103">
        <v>4.3912199999999998E-2</v>
      </c>
      <c r="FC103">
        <v>0</v>
      </c>
      <c r="FD103">
        <v>0</v>
      </c>
      <c r="FE103">
        <v>0</v>
      </c>
      <c r="FF103">
        <v>70.696600000000004</v>
      </c>
      <c r="FG103">
        <v>0</v>
      </c>
      <c r="FH103">
        <v>31.039400000000001</v>
      </c>
      <c r="FI103">
        <v>8.0179500000000008</v>
      </c>
      <c r="FJ103">
        <v>0</v>
      </c>
      <c r="FK103">
        <v>0</v>
      </c>
      <c r="FL103">
        <v>1.82222</v>
      </c>
      <c r="FM103">
        <v>11.9406</v>
      </c>
      <c r="FN103">
        <v>50.154299999999999</v>
      </c>
      <c r="FO103">
        <v>14.089600000000001</v>
      </c>
      <c r="FP103">
        <v>0</v>
      </c>
      <c r="FQ103">
        <v>5.53535E-2</v>
      </c>
      <c r="FR103">
        <v>0</v>
      </c>
      <c r="FS103">
        <v>-2.1083799999999999</v>
      </c>
      <c r="FT103">
        <v>-0.55752500000000005</v>
      </c>
      <c r="FU103">
        <v>64.299300000000002</v>
      </c>
      <c r="FV103" t="s">
        <v>220</v>
      </c>
      <c r="FW103" t="s">
        <v>221</v>
      </c>
      <c r="FX103" t="s">
        <v>222</v>
      </c>
      <c r="FY103" t="s">
        <v>223</v>
      </c>
      <c r="FZ103" t="s">
        <v>224</v>
      </c>
      <c r="GA103" t="s">
        <v>225</v>
      </c>
      <c r="GB103" t="s">
        <v>226</v>
      </c>
      <c r="GC103" t="s">
        <v>227</v>
      </c>
      <c r="GF103">
        <v>0</v>
      </c>
      <c r="GG103">
        <v>9.9059500000000007</v>
      </c>
      <c r="GH103">
        <v>10.253299999999999</v>
      </c>
      <c r="GI103">
        <v>0</v>
      </c>
      <c r="GJ103">
        <v>0</v>
      </c>
      <c r="GK103">
        <v>0</v>
      </c>
      <c r="GL103">
        <v>8.0117999999999991</v>
      </c>
      <c r="GM103">
        <v>28.17</v>
      </c>
      <c r="GN103">
        <v>9.7832500000000007</v>
      </c>
      <c r="GO103">
        <v>0</v>
      </c>
      <c r="GP103">
        <v>2.67786E-2</v>
      </c>
      <c r="GQ103">
        <v>0</v>
      </c>
      <c r="GR103">
        <v>0</v>
      </c>
      <c r="GS103">
        <v>0</v>
      </c>
      <c r="GT103">
        <v>37.979999999999997</v>
      </c>
      <c r="GU103">
        <v>0.99906099999999998</v>
      </c>
      <c r="GV103">
        <v>0</v>
      </c>
      <c r="GW103">
        <v>0</v>
      </c>
      <c r="GX103">
        <v>0</v>
      </c>
      <c r="GY103">
        <v>0</v>
      </c>
      <c r="GZ103">
        <v>3.44293</v>
      </c>
      <c r="HA103">
        <v>0</v>
      </c>
      <c r="HB103">
        <v>4.4400000000000004</v>
      </c>
      <c r="HC103">
        <v>0</v>
      </c>
      <c r="HD103">
        <v>0</v>
      </c>
      <c r="HE103">
        <v>0</v>
      </c>
      <c r="HF103">
        <v>0</v>
      </c>
      <c r="HG103">
        <v>4.4400000000000004</v>
      </c>
      <c r="HH103">
        <v>0.81205899999999998</v>
      </c>
      <c r="HI103">
        <v>9.7465899999999994</v>
      </c>
      <c r="HJ103">
        <v>5.12934</v>
      </c>
      <c r="HK103">
        <v>0</v>
      </c>
      <c r="HL103">
        <v>0</v>
      </c>
      <c r="HM103">
        <v>1.6840599999999999</v>
      </c>
      <c r="HN103">
        <v>8.0117999999999991</v>
      </c>
      <c r="HO103">
        <v>17.71</v>
      </c>
      <c r="HP103">
        <v>9.7832500000000007</v>
      </c>
      <c r="HQ103">
        <v>0</v>
      </c>
      <c r="HR103">
        <v>3.96081E-2</v>
      </c>
      <c r="HS103">
        <v>0</v>
      </c>
      <c r="HT103">
        <v>-6.4994399999999999</v>
      </c>
      <c r="HU103">
        <v>-1.1694800000000001</v>
      </c>
      <c r="HV103">
        <v>27.53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0</v>
      </c>
      <c r="IC103">
        <v>0</v>
      </c>
      <c r="ID103">
        <v>0</v>
      </c>
      <c r="IE103">
        <v>0</v>
      </c>
      <c r="IF103">
        <v>0</v>
      </c>
      <c r="IG103">
        <v>0</v>
      </c>
      <c r="IH103">
        <v>0</v>
      </c>
      <c r="II103">
        <v>0</v>
      </c>
      <c r="IJ103">
        <v>0.666408</v>
      </c>
      <c r="IK103">
        <v>6.54664</v>
      </c>
      <c r="IL103">
        <v>6.7762900000000004</v>
      </c>
      <c r="IM103">
        <v>0</v>
      </c>
      <c r="IN103">
        <v>0</v>
      </c>
      <c r="IO103">
        <v>2.2965599999999999</v>
      </c>
      <c r="IP103">
        <v>5.2949099999999998</v>
      </c>
      <c r="IQ103">
        <v>21.5808</v>
      </c>
      <c r="IR103">
        <v>6.4656399999999996</v>
      </c>
      <c r="IS103">
        <v>0</v>
      </c>
      <c r="IT103">
        <v>1.76977E-2</v>
      </c>
      <c r="IU103">
        <v>0</v>
      </c>
      <c r="IV103">
        <v>0</v>
      </c>
      <c r="IW103">
        <v>0</v>
      </c>
      <c r="IX103">
        <v>28.0641</v>
      </c>
      <c r="IY103">
        <v>0.53668000000000005</v>
      </c>
      <c r="IZ103">
        <v>6.4413200000000002</v>
      </c>
      <c r="JA103">
        <v>3.38991</v>
      </c>
      <c r="JB103">
        <v>0</v>
      </c>
      <c r="JC103">
        <v>0</v>
      </c>
      <c r="JD103">
        <v>1.1129800000000001</v>
      </c>
      <c r="JE103">
        <v>5.2949099999999998</v>
      </c>
      <c r="JF103">
        <v>11.7075</v>
      </c>
      <c r="JG103">
        <v>6.4656399999999996</v>
      </c>
      <c r="JH103">
        <v>0</v>
      </c>
      <c r="JI103">
        <v>2.6176600000000001E-2</v>
      </c>
      <c r="JJ103">
        <v>0</v>
      </c>
      <c r="JK103">
        <v>-4.2953999999999999</v>
      </c>
      <c r="JL103">
        <v>-0.77289600000000003</v>
      </c>
      <c r="JM103">
        <v>18.199300000000001</v>
      </c>
    </row>
    <row r="104" spans="2:273" x14ac:dyDescent="0.3">
      <c r="B104" s="62">
        <v>44855.532106481478</v>
      </c>
      <c r="C104" t="s">
        <v>59</v>
      </c>
      <c r="D104" t="s">
        <v>59</v>
      </c>
      <c r="E104" t="s">
        <v>268</v>
      </c>
      <c r="F104">
        <v>24563.1</v>
      </c>
      <c r="G104">
        <v>24692.3</v>
      </c>
      <c r="H104" t="s">
        <v>214</v>
      </c>
      <c r="I104">
        <v>5.6944444444444443E-2</v>
      </c>
      <c r="J104" t="s">
        <v>215</v>
      </c>
      <c r="K104">
        <v>-131.83000000000001</v>
      </c>
      <c r="L104" t="s">
        <v>216</v>
      </c>
      <c r="M104" t="s">
        <v>216</v>
      </c>
      <c r="N104" t="s">
        <v>296</v>
      </c>
      <c r="O104">
        <v>129.53100000000001</v>
      </c>
      <c r="P104">
        <v>90683.5</v>
      </c>
      <c r="Q104">
        <v>65323.1</v>
      </c>
      <c r="R104">
        <v>0</v>
      </c>
      <c r="S104">
        <v>0</v>
      </c>
      <c r="T104" s="26">
        <v>0</v>
      </c>
      <c r="U104">
        <v>48820.3</v>
      </c>
      <c r="V104">
        <v>204956</v>
      </c>
      <c r="W104">
        <v>77659.399999999994</v>
      </c>
      <c r="X104" s="26">
        <v>0</v>
      </c>
      <c r="Y104">
        <v>127.086</v>
      </c>
      <c r="Z104">
        <v>0</v>
      </c>
      <c r="AA104">
        <v>0</v>
      </c>
      <c r="AB104">
        <v>0</v>
      </c>
      <c r="AC104">
        <v>282743</v>
      </c>
      <c r="AD104">
        <v>188.48</v>
      </c>
      <c r="AE104">
        <v>0</v>
      </c>
      <c r="AF104">
        <v>0</v>
      </c>
      <c r="AG104">
        <v>0</v>
      </c>
      <c r="AH104">
        <v>0</v>
      </c>
      <c r="AI104">
        <v>614.34100000000001</v>
      </c>
      <c r="AJ104">
        <v>0</v>
      </c>
      <c r="AK104">
        <v>802.82100000000003</v>
      </c>
      <c r="AL104">
        <v>0</v>
      </c>
      <c r="AM104">
        <v>0</v>
      </c>
      <c r="AN104">
        <v>0</v>
      </c>
      <c r="AO104">
        <v>0</v>
      </c>
      <c r="AP104">
        <v>802.82100000000003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2.42448</v>
      </c>
      <c r="BE104">
        <v>126.378</v>
      </c>
      <c r="BF104">
        <v>73.702500000000001</v>
      </c>
      <c r="BG104">
        <v>0</v>
      </c>
      <c r="BH104">
        <v>0</v>
      </c>
      <c r="BI104">
        <v>6.3979200000000001</v>
      </c>
      <c r="BJ104">
        <v>57.474299999999999</v>
      </c>
      <c r="BK104">
        <v>266.37799999999999</v>
      </c>
      <c r="BL104">
        <v>85.924000000000007</v>
      </c>
      <c r="BM104">
        <v>0</v>
      </c>
      <c r="BN104">
        <v>0.16067400000000001</v>
      </c>
      <c r="BO104">
        <v>0</v>
      </c>
      <c r="BP104">
        <v>0</v>
      </c>
      <c r="BQ104">
        <v>0</v>
      </c>
      <c r="BR104">
        <v>352.46199999999999</v>
      </c>
      <c r="BS104">
        <v>343.85700000000003</v>
      </c>
      <c r="BT104">
        <v>8.6049699999999998</v>
      </c>
      <c r="BU104" s="26">
        <v>0</v>
      </c>
      <c r="BV104" s="26">
        <v>0</v>
      </c>
      <c r="BX104">
        <v>0</v>
      </c>
      <c r="BY104" s="26">
        <v>0</v>
      </c>
      <c r="CA104">
        <v>0</v>
      </c>
      <c r="CB104" t="s">
        <v>216</v>
      </c>
      <c r="CC104" t="s">
        <v>216</v>
      </c>
      <c r="CD104" t="s">
        <v>297</v>
      </c>
      <c r="CE104">
        <v>3747.8</v>
      </c>
      <c r="CF104">
        <v>90053.1</v>
      </c>
      <c r="CG104">
        <v>38257.699999999997</v>
      </c>
      <c r="CH104">
        <v>0</v>
      </c>
      <c r="CI104">
        <v>0</v>
      </c>
      <c r="CJ104">
        <v>11660</v>
      </c>
      <c r="CK104">
        <v>48820.3</v>
      </c>
      <c r="CL104">
        <v>65688.3</v>
      </c>
      <c r="CM104">
        <v>77659.399999999994</v>
      </c>
      <c r="CN104">
        <v>0</v>
      </c>
      <c r="CO104">
        <v>312.78899999999999</v>
      </c>
      <c r="CP104">
        <v>0</v>
      </c>
      <c r="CQ104">
        <v>-127520</v>
      </c>
      <c r="CR104">
        <v>669.15300000000002</v>
      </c>
      <c r="CS104">
        <v>143661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4.9008900000000004</v>
      </c>
      <c r="DU104">
        <v>127.35599999999999</v>
      </c>
      <c r="DV104">
        <v>42.740699999999997</v>
      </c>
      <c r="DW104">
        <v>0</v>
      </c>
      <c r="DX104">
        <v>0</v>
      </c>
      <c r="DY104">
        <v>13.0206</v>
      </c>
      <c r="DZ104">
        <v>57.474299999999999</v>
      </c>
      <c r="EA104">
        <v>134.54300000000001</v>
      </c>
      <c r="EB104">
        <v>85.924000000000007</v>
      </c>
      <c r="EC104">
        <v>0</v>
      </c>
      <c r="ED104">
        <v>0.34587499999999999</v>
      </c>
      <c r="EE104">
        <v>0</v>
      </c>
      <c r="EF104">
        <v>-108.413</v>
      </c>
      <c r="EG104">
        <v>-2.53579</v>
      </c>
      <c r="EH104">
        <v>220.81299999999999</v>
      </c>
      <c r="EI104">
        <v>220.81299999999999</v>
      </c>
      <c r="EJ104">
        <v>0</v>
      </c>
      <c r="EK104">
        <v>0</v>
      </c>
      <c r="EL104">
        <v>14.75</v>
      </c>
      <c r="EM104" t="s">
        <v>298</v>
      </c>
      <c r="EN104">
        <v>0</v>
      </c>
      <c r="EO104">
        <v>0</v>
      </c>
      <c r="EQ104">
        <v>0</v>
      </c>
      <c r="ER104">
        <v>0</v>
      </c>
      <c r="ES104">
        <v>30.0228</v>
      </c>
      <c r="ET104">
        <v>12.2544</v>
      </c>
      <c r="EU104">
        <v>0</v>
      </c>
      <c r="EV104">
        <v>0</v>
      </c>
      <c r="EW104">
        <v>0</v>
      </c>
      <c r="EX104">
        <v>11.9406</v>
      </c>
      <c r="EY104">
        <v>54.217799999999997</v>
      </c>
      <c r="EZ104">
        <v>14.089600000000001</v>
      </c>
      <c r="FA104">
        <v>0</v>
      </c>
      <c r="FB104">
        <v>4.3912199999999998E-2</v>
      </c>
      <c r="FC104">
        <v>0</v>
      </c>
      <c r="FD104">
        <v>0</v>
      </c>
      <c r="FE104">
        <v>0</v>
      </c>
      <c r="FF104">
        <v>68.351399999999998</v>
      </c>
      <c r="FG104">
        <v>1.22523E-15</v>
      </c>
      <c r="FH104">
        <v>30.888500000000001</v>
      </c>
      <c r="FI104">
        <v>8.2673900000000007</v>
      </c>
      <c r="FJ104">
        <v>0</v>
      </c>
      <c r="FK104">
        <v>0</v>
      </c>
      <c r="FL104">
        <v>1.82406</v>
      </c>
      <c r="FM104">
        <v>11.9406</v>
      </c>
      <c r="FN104">
        <v>50.2378</v>
      </c>
      <c r="FO104">
        <v>14.089600000000001</v>
      </c>
      <c r="FP104">
        <v>0</v>
      </c>
      <c r="FQ104">
        <v>5.53535E-2</v>
      </c>
      <c r="FR104">
        <v>0</v>
      </c>
      <c r="FS104">
        <v>-2.1083799999999999</v>
      </c>
      <c r="FT104">
        <v>-0.57435199999999997</v>
      </c>
      <c r="FU104">
        <v>64.382800000000003</v>
      </c>
      <c r="FV104" t="s">
        <v>220</v>
      </c>
      <c r="FW104" t="s">
        <v>221</v>
      </c>
      <c r="FX104" t="s">
        <v>222</v>
      </c>
      <c r="FY104" t="s">
        <v>223</v>
      </c>
      <c r="FZ104" t="s">
        <v>224</v>
      </c>
      <c r="GA104" t="s">
        <v>225</v>
      </c>
      <c r="GB104" t="s">
        <v>226</v>
      </c>
      <c r="GC104" t="s">
        <v>227</v>
      </c>
      <c r="GF104">
        <v>4.1193899999999999E-2</v>
      </c>
      <c r="GG104">
        <v>9.7922799999999999</v>
      </c>
      <c r="GH104">
        <v>8.9743600000000008</v>
      </c>
      <c r="GI104">
        <v>0</v>
      </c>
      <c r="GJ104">
        <v>0</v>
      </c>
      <c r="GK104">
        <v>0</v>
      </c>
      <c r="GL104">
        <v>8.0117999999999991</v>
      </c>
      <c r="GM104">
        <v>26.81</v>
      </c>
      <c r="GN104">
        <v>9.7832500000000007</v>
      </c>
      <c r="GO104">
        <v>0</v>
      </c>
      <c r="GP104">
        <v>2.67786E-2</v>
      </c>
      <c r="GQ104">
        <v>0</v>
      </c>
      <c r="GR104">
        <v>0</v>
      </c>
      <c r="GS104">
        <v>0</v>
      </c>
      <c r="GT104">
        <v>36.619999999999997</v>
      </c>
      <c r="GU104">
        <v>1.05629</v>
      </c>
      <c r="GV104">
        <v>0</v>
      </c>
      <c r="GW104">
        <v>0</v>
      </c>
      <c r="GX104">
        <v>0</v>
      </c>
      <c r="GY104">
        <v>0</v>
      </c>
      <c r="GZ104">
        <v>3.4429400000000001</v>
      </c>
      <c r="HA104">
        <v>0</v>
      </c>
      <c r="HB104">
        <v>4.5</v>
      </c>
      <c r="HC104">
        <v>0</v>
      </c>
      <c r="HD104">
        <v>0</v>
      </c>
      <c r="HE104">
        <v>0</v>
      </c>
      <c r="HF104">
        <v>0</v>
      </c>
      <c r="HG104">
        <v>4.5</v>
      </c>
      <c r="HH104">
        <v>1.0158199999999999</v>
      </c>
      <c r="HI104">
        <v>9.7809299999999997</v>
      </c>
      <c r="HJ104">
        <v>4.7474299999999996</v>
      </c>
      <c r="HK104">
        <v>0</v>
      </c>
      <c r="HL104">
        <v>0</v>
      </c>
      <c r="HM104">
        <v>1.68421</v>
      </c>
      <c r="HN104">
        <v>8.0117999999999991</v>
      </c>
      <c r="HO104">
        <v>17.559999999999999</v>
      </c>
      <c r="HP104">
        <v>9.7832500000000007</v>
      </c>
      <c r="HQ104">
        <v>0</v>
      </c>
      <c r="HR104">
        <v>3.96081E-2</v>
      </c>
      <c r="HS104">
        <v>0</v>
      </c>
      <c r="HT104">
        <v>-6.4994399999999999</v>
      </c>
      <c r="HU104">
        <v>-1.1834800000000001</v>
      </c>
      <c r="HV104">
        <v>27.38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0</v>
      </c>
      <c r="IH104">
        <v>0</v>
      </c>
      <c r="II104">
        <v>0</v>
      </c>
      <c r="IJ104">
        <v>0.73180999999999996</v>
      </c>
      <c r="IK104">
        <v>6.4715199999999999</v>
      </c>
      <c r="IL104">
        <v>5.9310499999999999</v>
      </c>
      <c r="IM104">
        <v>0</v>
      </c>
      <c r="IN104">
        <v>0</v>
      </c>
      <c r="IO104">
        <v>2.2965599999999999</v>
      </c>
      <c r="IP104">
        <v>5.2949099999999998</v>
      </c>
      <c r="IQ104">
        <v>20.7258</v>
      </c>
      <c r="IR104">
        <v>6.4656399999999996</v>
      </c>
      <c r="IS104">
        <v>0</v>
      </c>
      <c r="IT104">
        <v>1.76977E-2</v>
      </c>
      <c r="IU104">
        <v>0</v>
      </c>
      <c r="IV104">
        <v>0</v>
      </c>
      <c r="IW104">
        <v>0</v>
      </c>
      <c r="IX104">
        <v>27.209199999999999</v>
      </c>
      <c r="IY104">
        <v>0.67134099999999997</v>
      </c>
      <c r="IZ104">
        <v>6.4640199999999997</v>
      </c>
      <c r="JA104">
        <v>3.1375199999999999</v>
      </c>
      <c r="JB104">
        <v>0</v>
      </c>
      <c r="JC104">
        <v>0</v>
      </c>
      <c r="JD104">
        <v>1.1130800000000001</v>
      </c>
      <c r="JE104">
        <v>5.2949099999999998</v>
      </c>
      <c r="JF104">
        <v>11.603300000000001</v>
      </c>
      <c r="JG104">
        <v>6.4656399999999996</v>
      </c>
      <c r="JH104">
        <v>0</v>
      </c>
      <c r="JI104">
        <v>2.6176600000000001E-2</v>
      </c>
      <c r="JJ104">
        <v>0</v>
      </c>
      <c r="JK104">
        <v>-4.2953999999999999</v>
      </c>
      <c r="JL104">
        <v>-0.78214700000000004</v>
      </c>
      <c r="JM104">
        <v>18.095099999999999</v>
      </c>
    </row>
    <row r="105" spans="2:273" x14ac:dyDescent="0.3">
      <c r="B105" s="62">
        <v>44855.533148148148</v>
      </c>
      <c r="C105" t="s">
        <v>60</v>
      </c>
      <c r="D105" t="s">
        <v>60</v>
      </c>
      <c r="E105" t="s">
        <v>268</v>
      </c>
      <c r="F105">
        <v>24563.1</v>
      </c>
      <c r="G105">
        <v>24692.3</v>
      </c>
      <c r="H105" t="s">
        <v>214</v>
      </c>
      <c r="I105" s="27">
        <v>5.6944444444444443E-2</v>
      </c>
      <c r="J105" t="s">
        <v>215</v>
      </c>
      <c r="K105">
        <v>-130.57</v>
      </c>
      <c r="L105" t="s">
        <v>216</v>
      </c>
      <c r="M105" t="s">
        <v>216</v>
      </c>
      <c r="N105" t="s">
        <v>299</v>
      </c>
      <c r="O105">
        <v>56.345100000000002</v>
      </c>
      <c r="P105">
        <v>89946.2</v>
      </c>
      <c r="Q105">
        <v>65321.4</v>
      </c>
      <c r="R105">
        <v>0</v>
      </c>
      <c r="S105">
        <v>0</v>
      </c>
      <c r="T105">
        <v>0</v>
      </c>
      <c r="U105">
        <v>48820.3</v>
      </c>
      <c r="V105">
        <v>204144</v>
      </c>
      <c r="W105">
        <v>77659.399999999994</v>
      </c>
      <c r="X105">
        <v>0</v>
      </c>
      <c r="Y105">
        <v>127.086</v>
      </c>
      <c r="Z105">
        <v>0</v>
      </c>
      <c r="AA105">
        <v>0</v>
      </c>
      <c r="AB105">
        <v>0</v>
      </c>
      <c r="AC105">
        <v>281931</v>
      </c>
      <c r="AD105">
        <v>188.47399999999999</v>
      </c>
      <c r="AE105">
        <v>0</v>
      </c>
      <c r="AF105">
        <v>0</v>
      </c>
      <c r="AG105">
        <v>0</v>
      </c>
      <c r="AH105">
        <v>0</v>
      </c>
      <c r="AI105">
        <v>614.34100000000001</v>
      </c>
      <c r="AJ105">
        <v>0</v>
      </c>
      <c r="AK105">
        <v>802.81500000000005</v>
      </c>
      <c r="AL105">
        <v>0</v>
      </c>
      <c r="AM105">
        <v>0</v>
      </c>
      <c r="AN105">
        <v>0</v>
      </c>
      <c r="AO105">
        <v>0</v>
      </c>
      <c r="AP105">
        <v>802.81500000000005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2.3012299999999999</v>
      </c>
      <c r="BE105">
        <v>125.236</v>
      </c>
      <c r="BF105">
        <v>73.699700000000007</v>
      </c>
      <c r="BG105">
        <v>0</v>
      </c>
      <c r="BH105">
        <v>0</v>
      </c>
      <c r="BI105">
        <v>6.3979200000000001</v>
      </c>
      <c r="BJ105">
        <v>57.474299999999999</v>
      </c>
      <c r="BK105">
        <v>265.10899999999998</v>
      </c>
      <c r="BL105">
        <v>85.924000000000007</v>
      </c>
      <c r="BM105">
        <v>0</v>
      </c>
      <c r="BN105">
        <v>0.16067400000000001</v>
      </c>
      <c r="BO105">
        <v>0</v>
      </c>
      <c r="BP105">
        <v>0</v>
      </c>
      <c r="BQ105">
        <v>0</v>
      </c>
      <c r="BR105">
        <v>351.19400000000002</v>
      </c>
      <c r="BS105">
        <v>342.589</v>
      </c>
      <c r="BT105">
        <v>8.6049100000000003</v>
      </c>
      <c r="BU105">
        <v>0</v>
      </c>
      <c r="BV105">
        <v>0</v>
      </c>
      <c r="BX105">
        <v>0</v>
      </c>
      <c r="BY105">
        <v>0</v>
      </c>
      <c r="CA105">
        <v>0</v>
      </c>
      <c r="CB105" t="s">
        <v>216</v>
      </c>
      <c r="CC105" t="s">
        <v>216</v>
      </c>
      <c r="CD105" t="s">
        <v>297</v>
      </c>
      <c r="CE105">
        <v>3747.8</v>
      </c>
      <c r="CF105">
        <v>90053.1</v>
      </c>
      <c r="CG105">
        <v>38257.699999999997</v>
      </c>
      <c r="CH105">
        <v>0</v>
      </c>
      <c r="CI105">
        <v>0</v>
      </c>
      <c r="CJ105">
        <v>11660</v>
      </c>
      <c r="CK105">
        <v>48820.3</v>
      </c>
      <c r="CL105">
        <v>65688.3</v>
      </c>
      <c r="CM105">
        <v>77659.399999999994</v>
      </c>
      <c r="CN105">
        <v>0</v>
      </c>
      <c r="CO105">
        <v>312.78899999999999</v>
      </c>
      <c r="CP105">
        <v>0</v>
      </c>
      <c r="CQ105">
        <v>-127520</v>
      </c>
      <c r="CR105">
        <v>669.15300000000002</v>
      </c>
      <c r="CS105">
        <v>143661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4.9008900000000004</v>
      </c>
      <c r="DU105">
        <v>127.35599999999999</v>
      </c>
      <c r="DV105">
        <v>42.740699999999997</v>
      </c>
      <c r="DW105">
        <v>0</v>
      </c>
      <c r="DX105">
        <v>0</v>
      </c>
      <c r="DY105">
        <v>13.0206</v>
      </c>
      <c r="DZ105">
        <v>57.474299999999999</v>
      </c>
      <c r="EA105">
        <v>134.54300000000001</v>
      </c>
      <c r="EB105">
        <v>85.924000000000007</v>
      </c>
      <c r="EC105">
        <v>0</v>
      </c>
      <c r="ED105">
        <v>0.34587499999999999</v>
      </c>
      <c r="EE105">
        <v>0</v>
      </c>
      <c r="EF105">
        <v>-108.413</v>
      </c>
      <c r="EG105">
        <v>-2.53579</v>
      </c>
      <c r="EH105">
        <v>220.81299999999999</v>
      </c>
      <c r="EI105">
        <v>220.81299999999999</v>
      </c>
      <c r="EJ105">
        <v>0</v>
      </c>
      <c r="EK105">
        <v>0</v>
      </c>
      <c r="EL105">
        <v>14.75</v>
      </c>
      <c r="EM105" t="s">
        <v>298</v>
      </c>
      <c r="EN105">
        <v>0</v>
      </c>
      <c r="EO105">
        <v>0</v>
      </c>
      <c r="EQ105">
        <v>0</v>
      </c>
      <c r="ER105">
        <v>0</v>
      </c>
      <c r="ES105">
        <v>29.746099999999998</v>
      </c>
      <c r="ET105">
        <v>12.2544</v>
      </c>
      <c r="EU105">
        <v>0</v>
      </c>
      <c r="EV105">
        <v>0</v>
      </c>
      <c r="EW105">
        <v>0</v>
      </c>
      <c r="EX105">
        <v>11.9406</v>
      </c>
      <c r="EY105">
        <v>53.941099999999999</v>
      </c>
      <c r="EZ105">
        <v>14.089600000000001</v>
      </c>
      <c r="FA105">
        <v>0</v>
      </c>
      <c r="FB105">
        <v>4.3912199999999998E-2</v>
      </c>
      <c r="FC105">
        <v>0</v>
      </c>
      <c r="FD105">
        <v>0</v>
      </c>
      <c r="FE105">
        <v>0</v>
      </c>
      <c r="FF105">
        <v>68.074600000000004</v>
      </c>
      <c r="FG105">
        <v>1.22523E-15</v>
      </c>
      <c r="FH105">
        <v>30.888500000000001</v>
      </c>
      <c r="FI105">
        <v>8.2673900000000007</v>
      </c>
      <c r="FJ105">
        <v>0</v>
      </c>
      <c r="FK105">
        <v>0</v>
      </c>
      <c r="FL105">
        <v>1.82406</v>
      </c>
      <c r="FM105">
        <v>11.9406</v>
      </c>
      <c r="FN105">
        <v>50.2378</v>
      </c>
      <c r="FO105">
        <v>14.089600000000001</v>
      </c>
      <c r="FP105">
        <v>0</v>
      </c>
      <c r="FQ105">
        <v>5.53535E-2</v>
      </c>
      <c r="FR105">
        <v>0</v>
      </c>
      <c r="FS105">
        <v>-2.1083799999999999</v>
      </c>
      <c r="FT105">
        <v>-0.57435199999999997</v>
      </c>
      <c r="FU105">
        <v>64.382800000000003</v>
      </c>
      <c r="FV105" t="s">
        <v>220</v>
      </c>
      <c r="FW105" t="s">
        <v>221</v>
      </c>
      <c r="FX105" t="s">
        <v>222</v>
      </c>
      <c r="FY105" t="s">
        <v>223</v>
      </c>
      <c r="FZ105" t="s">
        <v>224</v>
      </c>
      <c r="GA105" t="s">
        <v>225</v>
      </c>
      <c r="GB105" t="s">
        <v>226</v>
      </c>
      <c r="GC105" t="s">
        <v>227</v>
      </c>
      <c r="GF105">
        <v>1.7895299999999999E-2</v>
      </c>
      <c r="GG105">
        <v>9.7175999999999991</v>
      </c>
      <c r="GH105">
        <v>8.9738299999999995</v>
      </c>
      <c r="GI105">
        <v>0</v>
      </c>
      <c r="GJ105">
        <v>0</v>
      </c>
      <c r="GK105">
        <v>0</v>
      </c>
      <c r="GL105">
        <v>8.0117999999999991</v>
      </c>
      <c r="GM105">
        <v>26.72</v>
      </c>
      <c r="GN105">
        <v>9.7832500000000007</v>
      </c>
      <c r="GO105">
        <v>0</v>
      </c>
      <c r="GP105">
        <v>2.67786E-2</v>
      </c>
      <c r="GQ105">
        <v>0</v>
      </c>
      <c r="GR105">
        <v>0</v>
      </c>
      <c r="GS105">
        <v>0</v>
      </c>
      <c r="GT105">
        <v>36.53</v>
      </c>
      <c r="GU105">
        <v>1.05626</v>
      </c>
      <c r="GV105">
        <v>0</v>
      </c>
      <c r="GW105">
        <v>0</v>
      </c>
      <c r="GX105">
        <v>0</v>
      </c>
      <c r="GY105">
        <v>0</v>
      </c>
      <c r="GZ105">
        <v>3.4429400000000001</v>
      </c>
      <c r="HA105">
        <v>0</v>
      </c>
      <c r="HB105">
        <v>4.5</v>
      </c>
      <c r="HC105">
        <v>0</v>
      </c>
      <c r="HD105">
        <v>0</v>
      </c>
      <c r="HE105">
        <v>0</v>
      </c>
      <c r="HF105">
        <v>0</v>
      </c>
      <c r="HG105">
        <v>4.5</v>
      </c>
      <c r="HH105">
        <v>1.0158199999999999</v>
      </c>
      <c r="HI105">
        <v>9.7809299999999997</v>
      </c>
      <c r="HJ105">
        <v>4.7474299999999996</v>
      </c>
      <c r="HK105">
        <v>0</v>
      </c>
      <c r="HL105">
        <v>0</v>
      </c>
      <c r="HM105">
        <v>1.68421</v>
      </c>
      <c r="HN105">
        <v>8.0117999999999991</v>
      </c>
      <c r="HO105">
        <v>17.559999999999999</v>
      </c>
      <c r="HP105">
        <v>9.7832500000000007</v>
      </c>
      <c r="HQ105">
        <v>0</v>
      </c>
      <c r="HR105">
        <v>3.96081E-2</v>
      </c>
      <c r="HS105">
        <v>0</v>
      </c>
      <c r="HT105">
        <v>-6.4994399999999999</v>
      </c>
      <c r="HU105">
        <v>-1.1834800000000001</v>
      </c>
      <c r="HV105">
        <v>27.38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0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I105">
        <v>0</v>
      </c>
      <c r="IJ105">
        <v>0.716391</v>
      </c>
      <c r="IK105">
        <v>6.4221700000000004</v>
      </c>
      <c r="IL105">
        <v>5.9306900000000002</v>
      </c>
      <c r="IM105">
        <v>0</v>
      </c>
      <c r="IN105">
        <v>0</v>
      </c>
      <c r="IO105">
        <v>2.2965599999999999</v>
      </c>
      <c r="IP105">
        <v>5.2949099999999998</v>
      </c>
      <c r="IQ105">
        <v>20.660699999999999</v>
      </c>
      <c r="IR105">
        <v>6.4656399999999996</v>
      </c>
      <c r="IS105">
        <v>0</v>
      </c>
      <c r="IT105">
        <v>1.76977E-2</v>
      </c>
      <c r="IU105">
        <v>0</v>
      </c>
      <c r="IV105">
        <v>0</v>
      </c>
      <c r="IW105">
        <v>0</v>
      </c>
      <c r="IX105">
        <v>27.144100000000002</v>
      </c>
      <c r="IY105">
        <v>0.67134099999999997</v>
      </c>
      <c r="IZ105">
        <v>6.4640199999999997</v>
      </c>
      <c r="JA105">
        <v>3.1375199999999999</v>
      </c>
      <c r="JB105">
        <v>0</v>
      </c>
      <c r="JC105">
        <v>0</v>
      </c>
      <c r="JD105">
        <v>1.1130800000000001</v>
      </c>
      <c r="JE105">
        <v>5.2949099999999998</v>
      </c>
      <c r="JF105">
        <v>11.603300000000001</v>
      </c>
      <c r="JG105">
        <v>6.4656399999999996</v>
      </c>
      <c r="JH105">
        <v>0</v>
      </c>
      <c r="JI105">
        <v>2.6176600000000001E-2</v>
      </c>
      <c r="JJ105">
        <v>0</v>
      </c>
      <c r="JK105">
        <v>-4.2953999999999999</v>
      </c>
      <c r="JL105">
        <v>-0.78214700000000004</v>
      </c>
      <c r="JM105">
        <v>18.095099999999999</v>
      </c>
    </row>
    <row r="106" spans="2:273" x14ac:dyDescent="0.3">
      <c r="B106" s="62">
        <v>44853.88008101852</v>
      </c>
      <c r="C106" t="s">
        <v>133</v>
      </c>
      <c r="D106" t="s">
        <v>300</v>
      </c>
      <c r="E106" t="s">
        <v>301</v>
      </c>
      <c r="F106">
        <v>39264</v>
      </c>
      <c r="G106">
        <v>39372</v>
      </c>
      <c r="H106" t="s">
        <v>214</v>
      </c>
      <c r="I106" s="27">
        <v>0.21458333333333335</v>
      </c>
      <c r="J106" t="s">
        <v>302</v>
      </c>
      <c r="K106">
        <v>7.0000000000000007E-2</v>
      </c>
      <c r="L106" t="s">
        <v>216</v>
      </c>
      <c r="M106" t="s">
        <v>216</v>
      </c>
      <c r="N106" t="s">
        <v>303</v>
      </c>
      <c r="O106">
        <v>6929.16</v>
      </c>
      <c r="P106">
        <v>13128.6</v>
      </c>
      <c r="Q106">
        <v>25795.9</v>
      </c>
      <c r="R106">
        <v>0</v>
      </c>
      <c r="S106">
        <v>3039.02</v>
      </c>
      <c r="T106">
        <v>424.76400000000001</v>
      </c>
      <c r="U106">
        <v>22939</v>
      </c>
      <c r="V106">
        <v>-38149.9</v>
      </c>
      <c r="W106">
        <v>59786.2</v>
      </c>
      <c r="X106">
        <v>25854.7</v>
      </c>
      <c r="Y106">
        <v>9447.57</v>
      </c>
      <c r="Z106">
        <v>0</v>
      </c>
      <c r="AA106">
        <v>-110406</v>
      </c>
      <c r="AB106">
        <v>0</v>
      </c>
      <c r="AC106">
        <v>56938.5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3352.58</v>
      </c>
      <c r="AJ106">
        <v>0</v>
      </c>
      <c r="AK106">
        <v>3352.58</v>
      </c>
      <c r="AL106">
        <v>0</v>
      </c>
      <c r="AM106">
        <v>1349.87</v>
      </c>
      <c r="AN106">
        <v>0</v>
      </c>
      <c r="AO106">
        <v>0</v>
      </c>
      <c r="AP106">
        <v>4702.46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5.2622799999999996</v>
      </c>
      <c r="BE106">
        <v>19.351500000000001</v>
      </c>
      <c r="BF106">
        <v>19.301400000000001</v>
      </c>
      <c r="BG106">
        <v>0</v>
      </c>
      <c r="BH106">
        <v>2.2347000000000001</v>
      </c>
      <c r="BI106">
        <v>30.656600000000001</v>
      </c>
      <c r="BJ106">
        <v>15.7133</v>
      </c>
      <c r="BK106">
        <v>37.7072</v>
      </c>
      <c r="BL106">
        <v>42.522399999999998</v>
      </c>
      <c r="BM106">
        <v>30.085699999999999</v>
      </c>
      <c r="BN106">
        <v>7.4308500000000004</v>
      </c>
      <c r="BO106">
        <v>0</v>
      </c>
      <c r="BP106">
        <v>-54.812600000000003</v>
      </c>
      <c r="BQ106">
        <v>0</v>
      </c>
      <c r="BR106">
        <v>117.746</v>
      </c>
      <c r="BS106">
        <v>75.262900000000002</v>
      </c>
      <c r="BT106">
        <v>42.4831</v>
      </c>
      <c r="BU106">
        <v>0</v>
      </c>
      <c r="BV106">
        <v>0</v>
      </c>
      <c r="BX106">
        <v>0</v>
      </c>
      <c r="BY106">
        <v>0</v>
      </c>
      <c r="CA106">
        <v>0</v>
      </c>
      <c r="CB106" t="s">
        <v>216</v>
      </c>
      <c r="CC106" t="s">
        <v>216</v>
      </c>
      <c r="CD106" t="s">
        <v>303</v>
      </c>
      <c r="CE106">
        <v>6981.16</v>
      </c>
      <c r="CF106">
        <v>13154.9</v>
      </c>
      <c r="CG106">
        <v>25801.9</v>
      </c>
      <c r="CH106">
        <v>0</v>
      </c>
      <c r="CI106">
        <v>3038.57</v>
      </c>
      <c r="CJ106">
        <v>424.76400000000001</v>
      </c>
      <c r="CK106">
        <v>22939</v>
      </c>
      <c r="CL106">
        <v>-38099.9</v>
      </c>
      <c r="CM106">
        <v>59786.2</v>
      </c>
      <c r="CN106">
        <v>25853.7</v>
      </c>
      <c r="CO106">
        <v>9447.57</v>
      </c>
      <c r="CP106">
        <v>0</v>
      </c>
      <c r="CQ106">
        <v>-110440</v>
      </c>
      <c r="CR106">
        <v>0</v>
      </c>
      <c r="CS106">
        <v>56987.5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3352.57</v>
      </c>
      <c r="CZ106">
        <v>0</v>
      </c>
      <c r="DA106">
        <v>3352.57</v>
      </c>
      <c r="DB106">
        <v>0</v>
      </c>
      <c r="DC106">
        <v>1349.87</v>
      </c>
      <c r="DD106">
        <v>0</v>
      </c>
      <c r="DE106">
        <v>0</v>
      </c>
      <c r="DF106">
        <v>4702.45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5.3022400000000003</v>
      </c>
      <c r="DU106">
        <v>19.391200000000001</v>
      </c>
      <c r="DV106">
        <v>19.308800000000002</v>
      </c>
      <c r="DW106">
        <v>0</v>
      </c>
      <c r="DX106">
        <v>2.2343299999999999</v>
      </c>
      <c r="DY106">
        <v>30.656500000000001</v>
      </c>
      <c r="DZ106">
        <v>15.7133</v>
      </c>
      <c r="EA106">
        <v>37.776899999999998</v>
      </c>
      <c r="EB106">
        <v>42.522399999999998</v>
      </c>
      <c r="EC106">
        <v>30.085000000000001</v>
      </c>
      <c r="ED106">
        <v>7.4308500000000004</v>
      </c>
      <c r="EE106">
        <v>0</v>
      </c>
      <c r="EF106">
        <v>-54.8294</v>
      </c>
      <c r="EG106">
        <v>0</v>
      </c>
      <c r="EH106">
        <v>117.815</v>
      </c>
      <c r="EI106">
        <v>75.3322</v>
      </c>
      <c r="EJ106">
        <v>42.482999999999997</v>
      </c>
      <c r="EK106">
        <v>0</v>
      </c>
      <c r="EL106">
        <v>0</v>
      </c>
      <c r="EN106">
        <v>0</v>
      </c>
      <c r="EO106">
        <v>0</v>
      </c>
      <c r="EQ106">
        <v>0</v>
      </c>
      <c r="ER106">
        <v>0</v>
      </c>
      <c r="ES106">
        <v>7.66479</v>
      </c>
      <c r="ET106">
        <v>3.8925800000000002</v>
      </c>
      <c r="EU106">
        <v>0</v>
      </c>
      <c r="EV106">
        <v>0</v>
      </c>
      <c r="EW106">
        <v>2.9054E-2</v>
      </c>
      <c r="EX106">
        <v>2.69984</v>
      </c>
      <c r="EY106">
        <v>11.8065</v>
      </c>
      <c r="EZ106">
        <v>9.1049900000000008</v>
      </c>
      <c r="FA106">
        <v>3.89344</v>
      </c>
      <c r="FB106">
        <v>2.5073400000000001</v>
      </c>
      <c r="FC106">
        <v>0</v>
      </c>
      <c r="FD106">
        <v>-2.4797799999999999</v>
      </c>
      <c r="FE106">
        <v>0</v>
      </c>
      <c r="FF106">
        <v>27.3123</v>
      </c>
      <c r="FG106">
        <v>0</v>
      </c>
      <c r="FH106">
        <v>7.6821799999999998</v>
      </c>
      <c r="FI106">
        <v>3.8955500000000001</v>
      </c>
      <c r="FJ106">
        <v>0</v>
      </c>
      <c r="FK106">
        <v>0</v>
      </c>
      <c r="FL106">
        <v>2.9054E-2</v>
      </c>
      <c r="FM106">
        <v>2.69984</v>
      </c>
      <c r="FN106">
        <v>11.8261</v>
      </c>
      <c r="FO106">
        <v>9.1049900000000008</v>
      </c>
      <c r="FP106">
        <v>3.8934700000000002</v>
      </c>
      <c r="FQ106">
        <v>2.5073400000000001</v>
      </c>
      <c r="FR106">
        <v>0</v>
      </c>
      <c r="FS106">
        <v>-2.48054</v>
      </c>
      <c r="FT106">
        <v>0</v>
      </c>
      <c r="FU106">
        <v>27.331900000000001</v>
      </c>
      <c r="FV106" t="s">
        <v>220</v>
      </c>
      <c r="FW106" t="s">
        <v>221</v>
      </c>
      <c r="FX106" t="s">
        <v>222</v>
      </c>
      <c r="GA106" t="s">
        <v>225</v>
      </c>
      <c r="GB106" t="s">
        <v>304</v>
      </c>
      <c r="GC106" t="s">
        <v>305</v>
      </c>
      <c r="GF106">
        <v>1.68686</v>
      </c>
      <c r="GG106">
        <v>1.7185600000000001</v>
      </c>
      <c r="GH106">
        <v>4.0066499999999996</v>
      </c>
      <c r="GI106">
        <v>0</v>
      </c>
      <c r="GJ106">
        <v>0.70864000000000005</v>
      </c>
      <c r="GK106">
        <v>3.7891599999999998E-2</v>
      </c>
      <c r="GL106">
        <v>3.4822500000000001</v>
      </c>
      <c r="GM106">
        <v>6.93</v>
      </c>
      <c r="GN106">
        <v>9.6798500000000001</v>
      </c>
      <c r="GO106">
        <v>3.7933500000000002</v>
      </c>
      <c r="GP106">
        <v>1.7959499999999999</v>
      </c>
      <c r="GQ106">
        <v>0</v>
      </c>
      <c r="GR106">
        <v>-4.7208699999999997</v>
      </c>
      <c r="GS106">
        <v>0</v>
      </c>
      <c r="GT106">
        <v>22.2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1.6998</v>
      </c>
      <c r="HI106">
        <v>1.72031</v>
      </c>
      <c r="HJ106">
        <v>4.0075599999999998</v>
      </c>
      <c r="HK106">
        <v>0</v>
      </c>
      <c r="HL106">
        <v>0.70849600000000001</v>
      </c>
      <c r="HM106">
        <v>3.7891599999999998E-2</v>
      </c>
      <c r="HN106">
        <v>3.4822500000000001</v>
      </c>
      <c r="HO106">
        <v>6.94</v>
      </c>
      <c r="HP106">
        <v>9.6798500000000001</v>
      </c>
      <c r="HQ106">
        <v>3.7932000000000001</v>
      </c>
      <c r="HR106">
        <v>1.7959499999999999</v>
      </c>
      <c r="HS106">
        <v>0</v>
      </c>
      <c r="HT106">
        <v>-4.7223199999999999</v>
      </c>
      <c r="HU106">
        <v>0</v>
      </c>
      <c r="HV106">
        <v>22.21</v>
      </c>
      <c r="HW106">
        <v>0</v>
      </c>
      <c r="HX106">
        <v>0</v>
      </c>
      <c r="HY106">
        <v>0</v>
      </c>
      <c r="HZ106">
        <v>0</v>
      </c>
      <c r="IA106">
        <v>0</v>
      </c>
      <c r="IB106">
        <v>0</v>
      </c>
      <c r="IC106">
        <v>0</v>
      </c>
      <c r="ID106">
        <v>0</v>
      </c>
      <c r="IE106">
        <v>0</v>
      </c>
      <c r="IF106">
        <v>0</v>
      </c>
      <c r="IG106">
        <v>0</v>
      </c>
      <c r="IH106">
        <v>0</v>
      </c>
      <c r="II106">
        <v>0</v>
      </c>
      <c r="IJ106">
        <v>0.69742400000000004</v>
      </c>
      <c r="IK106">
        <v>0.710534</v>
      </c>
      <c r="IL106">
        <v>1.6565300000000001</v>
      </c>
      <c r="IM106">
        <v>0</v>
      </c>
      <c r="IN106">
        <v>0.29298299999999999</v>
      </c>
      <c r="IO106">
        <v>7.4937800000000001</v>
      </c>
      <c r="IP106">
        <v>1.4397200000000001</v>
      </c>
      <c r="IQ106">
        <v>10.823700000000001</v>
      </c>
      <c r="IR106">
        <v>4.0020800000000003</v>
      </c>
      <c r="IS106">
        <v>4.5792999999999999</v>
      </c>
      <c r="IT106">
        <v>0.74252399999999996</v>
      </c>
      <c r="IU106">
        <v>0</v>
      </c>
      <c r="IV106">
        <v>-1.46723</v>
      </c>
      <c r="IW106">
        <v>0</v>
      </c>
      <c r="IX106">
        <v>20.1477</v>
      </c>
      <c r="IY106">
        <v>0.70277400000000001</v>
      </c>
      <c r="IZ106">
        <v>0.711256</v>
      </c>
      <c r="JA106">
        <v>1.6569</v>
      </c>
      <c r="JB106">
        <v>0</v>
      </c>
      <c r="JC106">
        <v>0.29292299999999999</v>
      </c>
      <c r="JD106">
        <v>7.49376</v>
      </c>
      <c r="JE106">
        <v>1.4397200000000001</v>
      </c>
      <c r="JF106">
        <v>10.829700000000001</v>
      </c>
      <c r="JG106">
        <v>4.0020800000000003</v>
      </c>
      <c r="JH106">
        <v>4.5792400000000004</v>
      </c>
      <c r="JI106">
        <v>0.74252399999999996</v>
      </c>
      <c r="JJ106">
        <v>0</v>
      </c>
      <c r="JK106">
        <v>-1.4676800000000001</v>
      </c>
      <c r="JL106">
        <v>0</v>
      </c>
      <c r="JM106">
        <v>20.153500000000001</v>
      </c>
    </row>
    <row r="107" spans="2:273" x14ac:dyDescent="0.3">
      <c r="B107" s="62">
        <v>44853.884745370371</v>
      </c>
      <c r="C107" t="s">
        <v>134</v>
      </c>
      <c r="D107" t="s">
        <v>300</v>
      </c>
      <c r="E107" t="s">
        <v>301</v>
      </c>
      <c r="F107">
        <v>39264</v>
      </c>
      <c r="G107">
        <v>39372</v>
      </c>
      <c r="H107" t="s">
        <v>214</v>
      </c>
      <c r="I107" s="27">
        <v>0.27291666666666664</v>
      </c>
      <c r="J107" t="s">
        <v>302</v>
      </c>
      <c r="K107">
        <v>3.45</v>
      </c>
      <c r="L107" t="s">
        <v>216</v>
      </c>
      <c r="M107" t="s">
        <v>216</v>
      </c>
      <c r="N107" t="s">
        <v>303</v>
      </c>
      <c r="O107">
        <v>6929.16</v>
      </c>
      <c r="P107">
        <v>13128.6</v>
      </c>
      <c r="Q107">
        <v>25795.9</v>
      </c>
      <c r="R107">
        <v>0</v>
      </c>
      <c r="S107">
        <v>3039.02</v>
      </c>
      <c r="T107">
        <v>424.76400000000001</v>
      </c>
      <c r="U107">
        <v>22939</v>
      </c>
      <c r="V107">
        <v>-38149.9</v>
      </c>
      <c r="W107">
        <v>59786.2</v>
      </c>
      <c r="X107">
        <v>25854.7</v>
      </c>
      <c r="Y107">
        <v>9447.57</v>
      </c>
      <c r="Z107">
        <v>0</v>
      </c>
      <c r="AA107">
        <v>-110406</v>
      </c>
      <c r="AB107">
        <v>0</v>
      </c>
      <c r="AC107">
        <v>56938.5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2980.07</v>
      </c>
      <c r="AJ107">
        <v>0</v>
      </c>
      <c r="AK107">
        <v>2980.07</v>
      </c>
      <c r="AL107">
        <v>0</v>
      </c>
      <c r="AM107">
        <v>1349.87</v>
      </c>
      <c r="AN107">
        <v>0</v>
      </c>
      <c r="AO107">
        <v>0</v>
      </c>
      <c r="AP107">
        <v>4329.95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5.2622799999999996</v>
      </c>
      <c r="BE107">
        <v>19.351500000000001</v>
      </c>
      <c r="BF107">
        <v>19.301400000000001</v>
      </c>
      <c r="BG107">
        <v>0</v>
      </c>
      <c r="BH107">
        <v>2.2347000000000001</v>
      </c>
      <c r="BI107">
        <v>27.280200000000001</v>
      </c>
      <c r="BJ107">
        <v>15.7133</v>
      </c>
      <c r="BK107">
        <v>34.3307</v>
      </c>
      <c r="BL107">
        <v>42.522399999999998</v>
      </c>
      <c r="BM107">
        <v>30.085699999999999</v>
      </c>
      <c r="BN107">
        <v>7.4308500000000004</v>
      </c>
      <c r="BO107">
        <v>0</v>
      </c>
      <c r="BP107">
        <v>-54.812600000000003</v>
      </c>
      <c r="BQ107">
        <v>0</v>
      </c>
      <c r="BR107">
        <v>114.37</v>
      </c>
      <c r="BS107">
        <v>75.262900000000002</v>
      </c>
      <c r="BT107">
        <v>39.106699999999996</v>
      </c>
      <c r="BU107">
        <v>0</v>
      </c>
      <c r="BV107">
        <v>0</v>
      </c>
      <c r="BX107">
        <v>0</v>
      </c>
      <c r="BY107">
        <v>0</v>
      </c>
      <c r="CA107">
        <v>0</v>
      </c>
      <c r="CB107" t="s">
        <v>216</v>
      </c>
      <c r="CC107" t="s">
        <v>216</v>
      </c>
      <c r="CD107" t="s">
        <v>303</v>
      </c>
      <c r="CE107">
        <v>6981.16</v>
      </c>
      <c r="CF107">
        <v>13154.9</v>
      </c>
      <c r="CG107">
        <v>25801.9</v>
      </c>
      <c r="CH107">
        <v>0</v>
      </c>
      <c r="CI107">
        <v>3038.57</v>
      </c>
      <c r="CJ107">
        <v>424.76400000000001</v>
      </c>
      <c r="CK107">
        <v>22939</v>
      </c>
      <c r="CL107">
        <v>-38099.9</v>
      </c>
      <c r="CM107">
        <v>59786.2</v>
      </c>
      <c r="CN107">
        <v>25853.7</v>
      </c>
      <c r="CO107">
        <v>9447.57</v>
      </c>
      <c r="CP107">
        <v>0</v>
      </c>
      <c r="CQ107">
        <v>-110440</v>
      </c>
      <c r="CR107">
        <v>0</v>
      </c>
      <c r="CS107">
        <v>56987.5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3352.57</v>
      </c>
      <c r="CZ107">
        <v>0</v>
      </c>
      <c r="DA107">
        <v>3352.57</v>
      </c>
      <c r="DB107">
        <v>0</v>
      </c>
      <c r="DC107">
        <v>1349.87</v>
      </c>
      <c r="DD107">
        <v>0</v>
      </c>
      <c r="DE107">
        <v>0</v>
      </c>
      <c r="DF107">
        <v>4702.45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5.3022400000000003</v>
      </c>
      <c r="DU107">
        <v>19.391200000000001</v>
      </c>
      <c r="DV107">
        <v>19.308800000000002</v>
      </c>
      <c r="DW107">
        <v>0</v>
      </c>
      <c r="DX107">
        <v>2.2343299999999999</v>
      </c>
      <c r="DY107">
        <v>30.656500000000001</v>
      </c>
      <c r="DZ107">
        <v>15.7133</v>
      </c>
      <c r="EA107">
        <v>37.776899999999998</v>
      </c>
      <c r="EB107">
        <v>42.522399999999998</v>
      </c>
      <c r="EC107">
        <v>30.085000000000001</v>
      </c>
      <c r="ED107">
        <v>7.4308500000000004</v>
      </c>
      <c r="EE107">
        <v>0</v>
      </c>
      <c r="EF107">
        <v>-54.8294</v>
      </c>
      <c r="EG107">
        <v>0</v>
      </c>
      <c r="EH107">
        <v>117.815</v>
      </c>
      <c r="EI107">
        <v>75.3322</v>
      </c>
      <c r="EJ107">
        <v>42.482999999999997</v>
      </c>
      <c r="EK107">
        <v>0</v>
      </c>
      <c r="EL107">
        <v>0</v>
      </c>
      <c r="EN107">
        <v>0</v>
      </c>
      <c r="EO107">
        <v>0</v>
      </c>
      <c r="EQ107">
        <v>0</v>
      </c>
      <c r="ER107">
        <v>0</v>
      </c>
      <c r="ES107">
        <v>7.66479</v>
      </c>
      <c r="ET107">
        <v>3.8925800000000002</v>
      </c>
      <c r="EU107">
        <v>0</v>
      </c>
      <c r="EV107">
        <v>0</v>
      </c>
      <c r="EW107">
        <v>2.9054E-2</v>
      </c>
      <c r="EX107">
        <v>2.69984</v>
      </c>
      <c r="EY107">
        <v>11.8065</v>
      </c>
      <c r="EZ107">
        <v>9.1049900000000008</v>
      </c>
      <c r="FA107">
        <v>3.89344</v>
      </c>
      <c r="FB107">
        <v>2.5073400000000001</v>
      </c>
      <c r="FC107">
        <v>0</v>
      </c>
      <c r="FD107">
        <v>-2.4797799999999999</v>
      </c>
      <c r="FE107">
        <v>0</v>
      </c>
      <c r="FF107">
        <v>27.3123</v>
      </c>
      <c r="FG107">
        <v>0</v>
      </c>
      <c r="FH107">
        <v>7.6821799999999998</v>
      </c>
      <c r="FI107">
        <v>3.8955500000000001</v>
      </c>
      <c r="FJ107">
        <v>0</v>
      </c>
      <c r="FK107">
        <v>0</v>
      </c>
      <c r="FL107">
        <v>2.9054E-2</v>
      </c>
      <c r="FM107">
        <v>2.69984</v>
      </c>
      <c r="FN107">
        <v>11.8261</v>
      </c>
      <c r="FO107">
        <v>9.1049900000000008</v>
      </c>
      <c r="FP107">
        <v>3.8934700000000002</v>
      </c>
      <c r="FQ107">
        <v>2.5073400000000001</v>
      </c>
      <c r="FR107">
        <v>0</v>
      </c>
      <c r="FS107">
        <v>-2.48054</v>
      </c>
      <c r="FT107">
        <v>0</v>
      </c>
      <c r="FU107">
        <v>27.331900000000001</v>
      </c>
      <c r="FV107" t="s">
        <v>220</v>
      </c>
      <c r="FW107" t="s">
        <v>221</v>
      </c>
      <c r="FX107" t="s">
        <v>222</v>
      </c>
      <c r="GA107" t="s">
        <v>225</v>
      </c>
      <c r="GB107" t="s">
        <v>304</v>
      </c>
      <c r="GC107" t="s">
        <v>305</v>
      </c>
      <c r="GF107">
        <v>1.68686</v>
      </c>
      <c r="GG107">
        <v>1.7185600000000001</v>
      </c>
      <c r="GH107">
        <v>4.0066499999999996</v>
      </c>
      <c r="GI107">
        <v>0</v>
      </c>
      <c r="GJ107">
        <v>0.70864000000000005</v>
      </c>
      <c r="GK107">
        <v>3.7891599999999998E-2</v>
      </c>
      <c r="GL107">
        <v>3.4822500000000001</v>
      </c>
      <c r="GM107">
        <v>6.93</v>
      </c>
      <c r="GN107">
        <v>9.6798500000000001</v>
      </c>
      <c r="GO107">
        <v>3.7933500000000002</v>
      </c>
      <c r="GP107">
        <v>1.7959499999999999</v>
      </c>
      <c r="GQ107">
        <v>0</v>
      </c>
      <c r="GR107">
        <v>-4.7208699999999997</v>
      </c>
      <c r="GS107">
        <v>0</v>
      </c>
      <c r="GT107">
        <v>22.2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1.6998</v>
      </c>
      <c r="HI107">
        <v>1.72031</v>
      </c>
      <c r="HJ107">
        <v>4.0075599999999998</v>
      </c>
      <c r="HK107">
        <v>0</v>
      </c>
      <c r="HL107">
        <v>0.70849600000000001</v>
      </c>
      <c r="HM107">
        <v>3.7891599999999998E-2</v>
      </c>
      <c r="HN107">
        <v>3.4822500000000001</v>
      </c>
      <c r="HO107">
        <v>6.94</v>
      </c>
      <c r="HP107">
        <v>9.6798500000000001</v>
      </c>
      <c r="HQ107">
        <v>3.7932000000000001</v>
      </c>
      <c r="HR107">
        <v>1.7959499999999999</v>
      </c>
      <c r="HS107">
        <v>0</v>
      </c>
      <c r="HT107">
        <v>-4.7223199999999999</v>
      </c>
      <c r="HU107">
        <v>0</v>
      </c>
      <c r="HV107">
        <v>22.21</v>
      </c>
      <c r="HW107">
        <v>0</v>
      </c>
      <c r="HX107">
        <v>0</v>
      </c>
      <c r="HY107">
        <v>0</v>
      </c>
      <c r="HZ107">
        <v>0</v>
      </c>
      <c r="IA107">
        <v>0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0</v>
      </c>
      <c r="IJ107">
        <v>0.69742400000000004</v>
      </c>
      <c r="IK107">
        <v>0.710534</v>
      </c>
      <c r="IL107">
        <v>1.6565300000000001</v>
      </c>
      <c r="IM107">
        <v>0</v>
      </c>
      <c r="IN107">
        <v>0.29298299999999999</v>
      </c>
      <c r="IO107">
        <v>6.6628800000000004</v>
      </c>
      <c r="IP107">
        <v>1.4397200000000001</v>
      </c>
      <c r="IQ107">
        <v>9.9928399999999993</v>
      </c>
      <c r="IR107">
        <v>4.0020800000000003</v>
      </c>
      <c r="IS107">
        <v>4.5792999999999999</v>
      </c>
      <c r="IT107">
        <v>0.74252399999999996</v>
      </c>
      <c r="IU107">
        <v>0</v>
      </c>
      <c r="IV107">
        <v>-1.46723</v>
      </c>
      <c r="IW107">
        <v>0</v>
      </c>
      <c r="IX107">
        <v>19.316700000000001</v>
      </c>
      <c r="IY107">
        <v>0.70277400000000001</v>
      </c>
      <c r="IZ107">
        <v>0.711256</v>
      </c>
      <c r="JA107">
        <v>1.6569</v>
      </c>
      <c r="JB107">
        <v>0</v>
      </c>
      <c r="JC107">
        <v>0.29292299999999999</v>
      </c>
      <c r="JD107">
        <v>7.49376</v>
      </c>
      <c r="JE107">
        <v>1.4397200000000001</v>
      </c>
      <c r="JF107">
        <v>10.829700000000001</v>
      </c>
      <c r="JG107">
        <v>4.0020800000000003</v>
      </c>
      <c r="JH107">
        <v>4.5792400000000004</v>
      </c>
      <c r="JI107">
        <v>0.74252399999999996</v>
      </c>
      <c r="JJ107">
        <v>0</v>
      </c>
      <c r="JK107">
        <v>-1.4676800000000001</v>
      </c>
      <c r="JL107">
        <v>0</v>
      </c>
      <c r="JM107">
        <v>20.153500000000001</v>
      </c>
    </row>
    <row r="108" spans="2:273" x14ac:dyDescent="0.3">
      <c r="B108" s="62">
        <v>44853.88925925926</v>
      </c>
      <c r="C108" t="s">
        <v>135</v>
      </c>
      <c r="D108" t="s">
        <v>300</v>
      </c>
      <c r="E108" t="s">
        <v>301</v>
      </c>
      <c r="F108">
        <v>39264</v>
      </c>
      <c r="G108">
        <v>39372</v>
      </c>
      <c r="H108" t="s">
        <v>214</v>
      </c>
      <c r="I108" s="27">
        <v>0.26458333333333334</v>
      </c>
      <c r="J108" t="s">
        <v>302</v>
      </c>
      <c r="K108">
        <v>2.76</v>
      </c>
      <c r="L108" t="s">
        <v>216</v>
      </c>
      <c r="M108" t="s">
        <v>216</v>
      </c>
      <c r="N108" t="s">
        <v>303</v>
      </c>
      <c r="O108">
        <v>6240.09</v>
      </c>
      <c r="P108">
        <v>11464.6</v>
      </c>
      <c r="Q108">
        <v>25780.400000000001</v>
      </c>
      <c r="R108">
        <v>0</v>
      </c>
      <c r="S108">
        <v>3039.01</v>
      </c>
      <c r="T108">
        <v>424.76400000000001</v>
      </c>
      <c r="U108">
        <v>22939</v>
      </c>
      <c r="V108">
        <v>-40518.5</v>
      </c>
      <c r="W108">
        <v>59786.2</v>
      </c>
      <c r="X108">
        <v>25854.7</v>
      </c>
      <c r="Y108">
        <v>9447.57</v>
      </c>
      <c r="Z108">
        <v>0</v>
      </c>
      <c r="AA108">
        <v>-110406</v>
      </c>
      <c r="AB108">
        <v>0</v>
      </c>
      <c r="AC108">
        <v>54569.9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3352.58</v>
      </c>
      <c r="AJ108">
        <v>0</v>
      </c>
      <c r="AK108">
        <v>3352.58</v>
      </c>
      <c r="AL108">
        <v>0</v>
      </c>
      <c r="AM108">
        <v>1349.87</v>
      </c>
      <c r="AN108">
        <v>0</v>
      </c>
      <c r="AO108">
        <v>0</v>
      </c>
      <c r="AP108">
        <v>4702.46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4.73855</v>
      </c>
      <c r="BE108">
        <v>17.194800000000001</v>
      </c>
      <c r="BF108">
        <v>19.289000000000001</v>
      </c>
      <c r="BG108">
        <v>0</v>
      </c>
      <c r="BH108">
        <v>2.2347000000000001</v>
      </c>
      <c r="BI108">
        <v>30.656600000000001</v>
      </c>
      <c r="BJ108">
        <v>15.7133</v>
      </c>
      <c r="BK108">
        <v>35.014299999999999</v>
      </c>
      <c r="BL108">
        <v>42.522399999999998</v>
      </c>
      <c r="BM108">
        <v>30.085699999999999</v>
      </c>
      <c r="BN108">
        <v>7.4308500000000004</v>
      </c>
      <c r="BO108">
        <v>0</v>
      </c>
      <c r="BP108">
        <v>-54.812600000000003</v>
      </c>
      <c r="BQ108">
        <v>0</v>
      </c>
      <c r="BR108">
        <v>115.053</v>
      </c>
      <c r="BS108">
        <v>72.570099999999996</v>
      </c>
      <c r="BT108">
        <v>42.4831</v>
      </c>
      <c r="BU108">
        <v>0</v>
      </c>
      <c r="BV108">
        <v>0</v>
      </c>
      <c r="BX108">
        <v>0</v>
      </c>
      <c r="BY108">
        <v>0</v>
      </c>
      <c r="CA108">
        <v>0</v>
      </c>
      <c r="CB108" t="s">
        <v>216</v>
      </c>
      <c r="CC108" t="s">
        <v>216</v>
      </c>
      <c r="CD108" t="s">
        <v>303</v>
      </c>
      <c r="CE108">
        <v>6981.16</v>
      </c>
      <c r="CF108">
        <v>13154.9</v>
      </c>
      <c r="CG108">
        <v>25801.9</v>
      </c>
      <c r="CH108">
        <v>0</v>
      </c>
      <c r="CI108">
        <v>3038.57</v>
      </c>
      <c r="CJ108">
        <v>424.76400000000001</v>
      </c>
      <c r="CK108">
        <v>22939</v>
      </c>
      <c r="CL108">
        <v>-38099.9</v>
      </c>
      <c r="CM108">
        <v>59786.2</v>
      </c>
      <c r="CN108">
        <v>25853.7</v>
      </c>
      <c r="CO108">
        <v>9447.57</v>
      </c>
      <c r="CP108">
        <v>0</v>
      </c>
      <c r="CQ108">
        <v>-110440</v>
      </c>
      <c r="CR108">
        <v>0</v>
      </c>
      <c r="CS108">
        <v>56987.5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3352.57</v>
      </c>
      <c r="CZ108">
        <v>0</v>
      </c>
      <c r="DA108">
        <v>3352.57</v>
      </c>
      <c r="DB108">
        <v>0</v>
      </c>
      <c r="DC108">
        <v>1349.87</v>
      </c>
      <c r="DD108">
        <v>0</v>
      </c>
      <c r="DE108">
        <v>0</v>
      </c>
      <c r="DF108">
        <v>4702.45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5.3022400000000003</v>
      </c>
      <c r="DU108">
        <v>19.391200000000001</v>
      </c>
      <c r="DV108">
        <v>19.308800000000002</v>
      </c>
      <c r="DW108">
        <v>0</v>
      </c>
      <c r="DX108">
        <v>2.2343299999999999</v>
      </c>
      <c r="DY108">
        <v>30.656500000000001</v>
      </c>
      <c r="DZ108">
        <v>15.7133</v>
      </c>
      <c r="EA108">
        <v>37.776899999999998</v>
      </c>
      <c r="EB108">
        <v>42.522399999999998</v>
      </c>
      <c r="EC108">
        <v>30.085000000000001</v>
      </c>
      <c r="ED108">
        <v>7.4308500000000004</v>
      </c>
      <c r="EE108">
        <v>0</v>
      </c>
      <c r="EF108">
        <v>-54.8294</v>
      </c>
      <c r="EG108">
        <v>0</v>
      </c>
      <c r="EH108">
        <v>117.815</v>
      </c>
      <c r="EI108">
        <v>75.3322</v>
      </c>
      <c r="EJ108">
        <v>42.482999999999997</v>
      </c>
      <c r="EK108">
        <v>0</v>
      </c>
      <c r="EL108">
        <v>0</v>
      </c>
      <c r="EN108">
        <v>0</v>
      </c>
      <c r="EO108">
        <v>0</v>
      </c>
      <c r="EQ108">
        <v>0</v>
      </c>
      <c r="ER108">
        <v>0</v>
      </c>
      <c r="ES108">
        <v>6.5813199999999998</v>
      </c>
      <c r="ET108">
        <v>3.8925800000000002</v>
      </c>
      <c r="EU108">
        <v>0</v>
      </c>
      <c r="EV108">
        <v>0</v>
      </c>
      <c r="EW108">
        <v>2.9054E-2</v>
      </c>
      <c r="EX108">
        <v>2.69984</v>
      </c>
      <c r="EY108">
        <v>10.723000000000001</v>
      </c>
      <c r="EZ108">
        <v>9.1049900000000008</v>
      </c>
      <c r="FA108">
        <v>3.89344</v>
      </c>
      <c r="FB108">
        <v>2.5073400000000001</v>
      </c>
      <c r="FC108">
        <v>0</v>
      </c>
      <c r="FD108">
        <v>-2.4797799999999999</v>
      </c>
      <c r="FE108">
        <v>0</v>
      </c>
      <c r="FF108">
        <v>26.2288</v>
      </c>
      <c r="FG108">
        <v>0</v>
      </c>
      <c r="FH108">
        <v>7.6821799999999998</v>
      </c>
      <c r="FI108">
        <v>3.8955500000000001</v>
      </c>
      <c r="FJ108">
        <v>0</v>
      </c>
      <c r="FK108">
        <v>0</v>
      </c>
      <c r="FL108">
        <v>2.9054E-2</v>
      </c>
      <c r="FM108">
        <v>2.69984</v>
      </c>
      <c r="FN108">
        <v>11.8261</v>
      </c>
      <c r="FO108">
        <v>9.1049900000000008</v>
      </c>
      <c r="FP108">
        <v>3.8934700000000002</v>
      </c>
      <c r="FQ108">
        <v>2.5073400000000001</v>
      </c>
      <c r="FR108">
        <v>0</v>
      </c>
      <c r="FS108">
        <v>-2.48054</v>
      </c>
      <c r="FT108">
        <v>0</v>
      </c>
      <c r="FU108">
        <v>27.331900000000001</v>
      </c>
      <c r="FV108" t="s">
        <v>220</v>
      </c>
      <c r="FW108" t="s">
        <v>221</v>
      </c>
      <c r="FX108" t="s">
        <v>222</v>
      </c>
      <c r="GA108" t="s">
        <v>225</v>
      </c>
      <c r="GB108" t="s">
        <v>304</v>
      </c>
      <c r="GC108" t="s">
        <v>305</v>
      </c>
      <c r="GF108">
        <v>1.5191399999999999</v>
      </c>
      <c r="GG108">
        <v>1.4884999999999999</v>
      </c>
      <c r="GH108">
        <v>4.00265</v>
      </c>
      <c r="GI108">
        <v>0</v>
      </c>
      <c r="GJ108">
        <v>0.70863799999999999</v>
      </c>
      <c r="GK108">
        <v>3.7891599999999998E-2</v>
      </c>
      <c r="GL108">
        <v>3.4822500000000001</v>
      </c>
      <c r="GM108">
        <v>6.52</v>
      </c>
      <c r="GN108">
        <v>9.6798500000000001</v>
      </c>
      <c r="GO108">
        <v>3.7933500000000002</v>
      </c>
      <c r="GP108">
        <v>1.7959499999999999</v>
      </c>
      <c r="GQ108">
        <v>0</v>
      </c>
      <c r="GR108">
        <v>-4.7208699999999997</v>
      </c>
      <c r="GS108">
        <v>0</v>
      </c>
      <c r="GT108">
        <v>21.79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1.6998</v>
      </c>
      <c r="HI108">
        <v>1.72031</v>
      </c>
      <c r="HJ108">
        <v>4.0075599999999998</v>
      </c>
      <c r="HK108">
        <v>0</v>
      </c>
      <c r="HL108">
        <v>0.70849600000000001</v>
      </c>
      <c r="HM108">
        <v>3.7891599999999998E-2</v>
      </c>
      <c r="HN108">
        <v>3.4822500000000001</v>
      </c>
      <c r="HO108">
        <v>6.94</v>
      </c>
      <c r="HP108">
        <v>9.6798500000000001</v>
      </c>
      <c r="HQ108">
        <v>3.7932000000000001</v>
      </c>
      <c r="HR108">
        <v>1.7959499999999999</v>
      </c>
      <c r="HS108">
        <v>0</v>
      </c>
      <c r="HT108">
        <v>-4.7223199999999999</v>
      </c>
      <c r="HU108">
        <v>0</v>
      </c>
      <c r="HV108">
        <v>22.21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0</v>
      </c>
      <c r="IJ108">
        <v>0.62808200000000003</v>
      </c>
      <c r="IK108">
        <v>0.61541299999999999</v>
      </c>
      <c r="IL108">
        <v>1.6548799999999999</v>
      </c>
      <c r="IM108">
        <v>0</v>
      </c>
      <c r="IN108">
        <v>0.29298200000000002</v>
      </c>
      <c r="IO108">
        <v>7.4937800000000001</v>
      </c>
      <c r="IP108">
        <v>1.4397200000000001</v>
      </c>
      <c r="IQ108">
        <v>10.6576</v>
      </c>
      <c r="IR108">
        <v>4.0020800000000003</v>
      </c>
      <c r="IS108">
        <v>4.5792999999999999</v>
      </c>
      <c r="IT108">
        <v>0.74252399999999996</v>
      </c>
      <c r="IU108">
        <v>0</v>
      </c>
      <c r="IV108">
        <v>-1.46723</v>
      </c>
      <c r="IW108">
        <v>0</v>
      </c>
      <c r="IX108">
        <v>19.9815</v>
      </c>
      <c r="IY108">
        <v>0.70277400000000001</v>
      </c>
      <c r="IZ108">
        <v>0.711256</v>
      </c>
      <c r="JA108">
        <v>1.6569</v>
      </c>
      <c r="JB108">
        <v>0</v>
      </c>
      <c r="JC108">
        <v>0.29292299999999999</v>
      </c>
      <c r="JD108">
        <v>7.49376</v>
      </c>
      <c r="JE108">
        <v>1.4397200000000001</v>
      </c>
      <c r="JF108">
        <v>10.829700000000001</v>
      </c>
      <c r="JG108">
        <v>4.0020800000000003</v>
      </c>
      <c r="JH108">
        <v>4.5792400000000004</v>
      </c>
      <c r="JI108">
        <v>0.74252399999999996</v>
      </c>
      <c r="JJ108">
        <v>0</v>
      </c>
      <c r="JK108">
        <v>-1.4676800000000001</v>
      </c>
      <c r="JL108">
        <v>0</v>
      </c>
      <c r="JM108">
        <v>20.153500000000001</v>
      </c>
    </row>
    <row r="109" spans="2:273" x14ac:dyDescent="0.3">
      <c r="B109" s="62">
        <v>44853.893425925926</v>
      </c>
      <c r="C109" t="s">
        <v>136</v>
      </c>
      <c r="D109" t="s">
        <v>300</v>
      </c>
      <c r="E109" t="s">
        <v>301</v>
      </c>
      <c r="F109">
        <v>39264</v>
      </c>
      <c r="G109">
        <v>39372</v>
      </c>
      <c r="H109" t="s">
        <v>214</v>
      </c>
      <c r="I109" s="27">
        <v>0.24374999999999999</v>
      </c>
      <c r="J109" t="s">
        <v>215</v>
      </c>
      <c r="K109">
        <v>-4.68</v>
      </c>
      <c r="L109" t="s">
        <v>216</v>
      </c>
      <c r="M109" t="s">
        <v>216</v>
      </c>
      <c r="N109" s="62" t="s">
        <v>303</v>
      </c>
      <c r="O109">
        <v>12511.8</v>
      </c>
      <c r="P109">
        <v>11556.3</v>
      </c>
      <c r="Q109">
        <v>26400.9</v>
      </c>
      <c r="R109">
        <v>0</v>
      </c>
      <c r="S109">
        <v>2962.63</v>
      </c>
      <c r="T109">
        <v>424.76400000000001</v>
      </c>
      <c r="U109">
        <v>22939</v>
      </c>
      <c r="V109">
        <v>-33610.9</v>
      </c>
      <c r="W109">
        <v>59786.2</v>
      </c>
      <c r="X109">
        <v>25558.6</v>
      </c>
      <c r="Y109">
        <v>9447.57</v>
      </c>
      <c r="Z109">
        <v>0</v>
      </c>
      <c r="AA109">
        <v>-110406</v>
      </c>
      <c r="AB109">
        <v>0</v>
      </c>
      <c r="AC109">
        <v>61181.4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3352.58</v>
      </c>
      <c r="AJ109">
        <v>0</v>
      </c>
      <c r="AK109">
        <v>3352.58</v>
      </c>
      <c r="AL109">
        <v>0</v>
      </c>
      <c r="AM109">
        <v>1349.87</v>
      </c>
      <c r="AN109">
        <v>0</v>
      </c>
      <c r="AO109">
        <v>0</v>
      </c>
      <c r="AP109">
        <v>4702.46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9.4596400000000003</v>
      </c>
      <c r="BE109">
        <v>19.297000000000001</v>
      </c>
      <c r="BF109">
        <v>19.95</v>
      </c>
      <c r="BG109">
        <v>0</v>
      </c>
      <c r="BH109">
        <v>2.1773099999999999</v>
      </c>
      <c r="BI109">
        <v>30.656600000000001</v>
      </c>
      <c r="BJ109">
        <v>15.7133</v>
      </c>
      <c r="BK109">
        <v>42.441299999999998</v>
      </c>
      <c r="BL109">
        <v>42.522399999999998</v>
      </c>
      <c r="BM109">
        <v>29.904699999999998</v>
      </c>
      <c r="BN109">
        <v>7.4308500000000004</v>
      </c>
      <c r="BO109">
        <v>0</v>
      </c>
      <c r="BP109">
        <v>-54.812600000000003</v>
      </c>
      <c r="BQ109">
        <v>0</v>
      </c>
      <c r="BR109">
        <v>122.29900000000001</v>
      </c>
      <c r="BS109">
        <v>79.816100000000006</v>
      </c>
      <c r="BT109">
        <v>42.4831</v>
      </c>
      <c r="BU109">
        <v>0</v>
      </c>
      <c r="BV109">
        <v>0</v>
      </c>
      <c r="BX109">
        <v>0</v>
      </c>
      <c r="BY109">
        <v>0</v>
      </c>
      <c r="CA109">
        <v>0</v>
      </c>
      <c r="CB109" t="s">
        <v>216</v>
      </c>
      <c r="CC109" t="s">
        <v>216</v>
      </c>
      <c r="CD109" t="s">
        <v>303</v>
      </c>
      <c r="CE109">
        <v>6981.16</v>
      </c>
      <c r="CF109">
        <v>13154.9</v>
      </c>
      <c r="CG109">
        <v>25801.9</v>
      </c>
      <c r="CH109">
        <v>0</v>
      </c>
      <c r="CI109">
        <v>3038.57</v>
      </c>
      <c r="CJ109">
        <v>424.76400000000001</v>
      </c>
      <c r="CK109">
        <v>22939</v>
      </c>
      <c r="CL109">
        <v>-38099.9</v>
      </c>
      <c r="CM109">
        <v>59786.2</v>
      </c>
      <c r="CN109">
        <v>25853.7</v>
      </c>
      <c r="CO109">
        <v>9447.57</v>
      </c>
      <c r="CP109">
        <v>0</v>
      </c>
      <c r="CQ109">
        <v>-110440</v>
      </c>
      <c r="CR109">
        <v>0</v>
      </c>
      <c r="CS109">
        <v>56987.5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3352.57</v>
      </c>
      <c r="CZ109">
        <v>0</v>
      </c>
      <c r="DA109">
        <v>3352.57</v>
      </c>
      <c r="DB109">
        <v>0</v>
      </c>
      <c r="DC109">
        <v>1349.87</v>
      </c>
      <c r="DD109">
        <v>0</v>
      </c>
      <c r="DE109">
        <v>0</v>
      </c>
      <c r="DF109">
        <v>4702.45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5.3022400000000003</v>
      </c>
      <c r="DU109">
        <v>19.391200000000001</v>
      </c>
      <c r="DV109">
        <v>19.308800000000002</v>
      </c>
      <c r="DW109">
        <v>0</v>
      </c>
      <c r="DX109">
        <v>2.2343299999999999</v>
      </c>
      <c r="DY109">
        <v>30.656500000000001</v>
      </c>
      <c r="DZ109">
        <v>15.7133</v>
      </c>
      <c r="EA109">
        <v>37.776899999999998</v>
      </c>
      <c r="EB109">
        <v>42.522399999999998</v>
      </c>
      <c r="EC109">
        <v>30.085000000000001</v>
      </c>
      <c r="ED109">
        <v>7.4308500000000004</v>
      </c>
      <c r="EE109">
        <v>0</v>
      </c>
      <c r="EF109">
        <v>-54.8294</v>
      </c>
      <c r="EG109">
        <v>0</v>
      </c>
      <c r="EH109">
        <v>117.815</v>
      </c>
      <c r="EI109">
        <v>75.3322</v>
      </c>
      <c r="EJ109">
        <v>42.482999999999997</v>
      </c>
      <c r="EK109">
        <v>0</v>
      </c>
      <c r="EL109">
        <v>0</v>
      </c>
      <c r="EN109">
        <v>0</v>
      </c>
      <c r="EO109">
        <v>0</v>
      </c>
      <c r="EQ109">
        <v>0</v>
      </c>
      <c r="ER109" s="26">
        <v>0</v>
      </c>
      <c r="ES109">
        <v>6.9090199999999999</v>
      </c>
      <c r="ET109">
        <v>3.75556</v>
      </c>
      <c r="EU109">
        <v>0</v>
      </c>
      <c r="EV109" s="26">
        <v>0</v>
      </c>
      <c r="EW109">
        <v>2.9054E-2</v>
      </c>
      <c r="EX109">
        <v>2.69984</v>
      </c>
      <c r="EY109">
        <v>10.9137</v>
      </c>
      <c r="EZ109">
        <v>9.1049900000000008</v>
      </c>
      <c r="FA109">
        <v>3.8862700000000001</v>
      </c>
      <c r="FB109">
        <v>2.5073400000000001</v>
      </c>
      <c r="FC109">
        <v>0</v>
      </c>
      <c r="FD109">
        <v>-2.4797799999999999</v>
      </c>
      <c r="FE109">
        <v>0</v>
      </c>
      <c r="FF109">
        <v>26.412299999999998</v>
      </c>
      <c r="FG109" s="26">
        <v>0</v>
      </c>
      <c r="FH109">
        <v>7.6821799999999998</v>
      </c>
      <c r="FI109">
        <v>3.8955500000000001</v>
      </c>
      <c r="FJ109">
        <v>0</v>
      </c>
      <c r="FK109" s="26">
        <v>0</v>
      </c>
      <c r="FL109">
        <v>2.9054E-2</v>
      </c>
      <c r="FM109">
        <v>2.69984</v>
      </c>
      <c r="FN109">
        <v>11.8261</v>
      </c>
      <c r="FO109">
        <v>9.1049900000000008</v>
      </c>
      <c r="FP109">
        <v>3.8934700000000002</v>
      </c>
      <c r="FQ109">
        <v>2.5073400000000001</v>
      </c>
      <c r="FR109">
        <v>0</v>
      </c>
      <c r="FS109">
        <v>-2.48054</v>
      </c>
      <c r="FT109">
        <v>0</v>
      </c>
      <c r="FU109">
        <v>27.331900000000001</v>
      </c>
      <c r="FV109" t="s">
        <v>220</v>
      </c>
      <c r="FW109" t="s">
        <v>221</v>
      </c>
      <c r="FX109" t="s">
        <v>222</v>
      </c>
      <c r="GA109" t="s">
        <v>225</v>
      </c>
      <c r="GB109" t="s">
        <v>304</v>
      </c>
      <c r="GC109" t="s">
        <v>305</v>
      </c>
      <c r="GF109">
        <v>3.02528</v>
      </c>
      <c r="GG109">
        <v>1.5665500000000001</v>
      </c>
      <c r="GH109">
        <v>4.1790799999999999</v>
      </c>
      <c r="GI109">
        <v>0</v>
      </c>
      <c r="GJ109">
        <v>0.69037999999999999</v>
      </c>
      <c r="GK109">
        <v>3.7891599999999998E-2</v>
      </c>
      <c r="GL109">
        <v>3.4822500000000001</v>
      </c>
      <c r="GM109">
        <v>8.27</v>
      </c>
      <c r="GN109">
        <v>9.6798500000000001</v>
      </c>
      <c r="GO109">
        <v>3.75007</v>
      </c>
      <c r="GP109">
        <v>1.7959499999999999</v>
      </c>
      <c r="GQ109">
        <v>0</v>
      </c>
      <c r="GR109">
        <v>-4.7208699999999997</v>
      </c>
      <c r="GS109">
        <v>0</v>
      </c>
      <c r="GT109">
        <v>23.5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1.6998</v>
      </c>
      <c r="HI109">
        <v>1.72031</v>
      </c>
      <c r="HJ109">
        <v>4.0075599999999998</v>
      </c>
      <c r="HK109">
        <v>0</v>
      </c>
      <c r="HL109">
        <v>0.70849600000000001</v>
      </c>
      <c r="HM109">
        <v>3.7891599999999998E-2</v>
      </c>
      <c r="HN109">
        <v>3.4822500000000001</v>
      </c>
      <c r="HO109">
        <v>6.94</v>
      </c>
      <c r="HP109">
        <v>9.6798500000000001</v>
      </c>
      <c r="HQ109">
        <v>3.7932000000000001</v>
      </c>
      <c r="HR109">
        <v>1.7959499999999999</v>
      </c>
      <c r="HS109">
        <v>0</v>
      </c>
      <c r="HT109">
        <v>-4.7223199999999999</v>
      </c>
      <c r="HU109">
        <v>0</v>
      </c>
      <c r="HV109">
        <v>22.21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0</v>
      </c>
      <c r="IC109">
        <v>0</v>
      </c>
      <c r="ID109">
        <v>0</v>
      </c>
      <c r="IE109">
        <v>0</v>
      </c>
      <c r="IF109">
        <v>0</v>
      </c>
      <c r="IG109">
        <v>0</v>
      </c>
      <c r="IH109">
        <v>0</v>
      </c>
      <c r="II109">
        <v>0</v>
      </c>
      <c r="IJ109">
        <v>1.2507900000000001</v>
      </c>
      <c r="IK109">
        <v>0.64768400000000004</v>
      </c>
      <c r="IL109">
        <v>1.7278199999999999</v>
      </c>
      <c r="IM109">
        <v>0</v>
      </c>
      <c r="IN109">
        <v>0.28543400000000002</v>
      </c>
      <c r="IO109">
        <v>7.4937800000000001</v>
      </c>
      <c r="IP109">
        <v>1.4397200000000001</v>
      </c>
      <c r="IQ109">
        <v>11.378</v>
      </c>
      <c r="IR109">
        <v>4.0020800000000003</v>
      </c>
      <c r="IS109">
        <v>4.5614100000000004</v>
      </c>
      <c r="IT109">
        <v>0.74252399999999996</v>
      </c>
      <c r="IU109">
        <v>0</v>
      </c>
      <c r="IV109">
        <v>-1.46723</v>
      </c>
      <c r="IW109">
        <v>0</v>
      </c>
      <c r="IX109">
        <v>20.684000000000001</v>
      </c>
      <c r="IY109">
        <v>0.70277400000000001</v>
      </c>
      <c r="IZ109">
        <v>0.711256</v>
      </c>
      <c r="JA109">
        <v>1.6569</v>
      </c>
      <c r="JB109">
        <v>0</v>
      </c>
      <c r="JC109">
        <v>0.29292299999999999</v>
      </c>
      <c r="JD109">
        <v>7.49376</v>
      </c>
      <c r="JE109">
        <v>1.4397200000000001</v>
      </c>
      <c r="JF109">
        <v>10.829700000000001</v>
      </c>
      <c r="JG109">
        <v>4.0020800000000003</v>
      </c>
      <c r="JH109">
        <v>4.5792400000000004</v>
      </c>
      <c r="JI109">
        <v>0.74252399999999996</v>
      </c>
      <c r="JJ109">
        <v>0</v>
      </c>
      <c r="JK109">
        <v>-1.4676800000000001</v>
      </c>
      <c r="JL109">
        <v>0</v>
      </c>
      <c r="JM109">
        <v>20.153500000000001</v>
      </c>
    </row>
    <row r="110" spans="2:273" x14ac:dyDescent="0.3">
      <c r="B110" s="62">
        <v>44853.922314814816</v>
      </c>
      <c r="C110" t="s">
        <v>137</v>
      </c>
      <c r="D110" t="s">
        <v>306</v>
      </c>
      <c r="E110" t="s">
        <v>301</v>
      </c>
      <c r="F110">
        <v>112641</v>
      </c>
      <c r="G110">
        <v>140925</v>
      </c>
      <c r="H110" t="s">
        <v>214</v>
      </c>
      <c r="I110" s="27">
        <v>1.7270833333333335</v>
      </c>
      <c r="J110" t="s">
        <v>215</v>
      </c>
      <c r="K110">
        <v>-0.82</v>
      </c>
      <c r="L110" t="s">
        <v>216</v>
      </c>
      <c r="M110" t="s">
        <v>216</v>
      </c>
      <c r="N110" t="s">
        <v>307</v>
      </c>
      <c r="O110">
        <v>12725.4</v>
      </c>
      <c r="P110">
        <v>82810.3</v>
      </c>
      <c r="Q110">
        <v>77051.100000000006</v>
      </c>
      <c r="R110">
        <v>0</v>
      </c>
      <c r="S110">
        <v>8350.89</v>
      </c>
      <c r="T110">
        <v>139173</v>
      </c>
      <c r="U110">
        <v>131856</v>
      </c>
      <c r="V110">
        <v>86375.2</v>
      </c>
      <c r="W110">
        <v>207472</v>
      </c>
      <c r="X110">
        <v>144447</v>
      </c>
      <c r="Y110">
        <v>22796.6</v>
      </c>
      <c r="Z110">
        <v>64156.7</v>
      </c>
      <c r="AA110">
        <v>-369376</v>
      </c>
      <c r="AB110">
        <v>3784.86</v>
      </c>
      <c r="AC110">
        <v>525248</v>
      </c>
      <c r="AD110">
        <v>1569.05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1569.05</v>
      </c>
      <c r="AL110">
        <v>0</v>
      </c>
      <c r="AM110">
        <v>0</v>
      </c>
      <c r="AN110">
        <v>0</v>
      </c>
      <c r="AO110">
        <v>0</v>
      </c>
      <c r="AP110">
        <v>1569.05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7.25021</v>
      </c>
      <c r="BE110">
        <v>32.972000000000001</v>
      </c>
      <c r="BF110">
        <v>20.158899999999999</v>
      </c>
      <c r="BG110">
        <v>0</v>
      </c>
      <c r="BH110">
        <v>2.1234299999999999</v>
      </c>
      <c r="BI110">
        <v>33.052</v>
      </c>
      <c r="BJ110">
        <v>31.572500000000002</v>
      </c>
      <c r="BK110">
        <v>61.052199999999999</v>
      </c>
      <c r="BL110">
        <v>50.761699999999998</v>
      </c>
      <c r="BM110">
        <v>34.559199999999997</v>
      </c>
      <c r="BN110">
        <v>6.2500900000000001</v>
      </c>
      <c r="BO110">
        <v>15.386100000000001</v>
      </c>
      <c r="BP110">
        <v>-63.933599999999998</v>
      </c>
      <c r="BQ110">
        <v>-2.14316</v>
      </c>
      <c r="BR110">
        <v>168.00899999999999</v>
      </c>
      <c r="BS110">
        <v>164.107</v>
      </c>
      <c r="BT110">
        <v>3.9022299999999999</v>
      </c>
      <c r="BU110">
        <v>0</v>
      </c>
      <c r="BV110">
        <v>0</v>
      </c>
      <c r="BX110">
        <v>0</v>
      </c>
      <c r="BY110">
        <v>0</v>
      </c>
      <c r="CA110">
        <v>0</v>
      </c>
      <c r="CB110" t="s">
        <v>216</v>
      </c>
      <c r="CC110" t="s">
        <v>216</v>
      </c>
      <c r="CD110" t="s">
        <v>308</v>
      </c>
      <c r="CE110">
        <v>11516.1</v>
      </c>
      <c r="CF110">
        <v>83924.1</v>
      </c>
      <c r="CG110">
        <v>78786.8</v>
      </c>
      <c r="CH110">
        <v>0</v>
      </c>
      <c r="CI110">
        <v>7672.6</v>
      </c>
      <c r="CJ110">
        <v>139735</v>
      </c>
      <c r="CK110">
        <v>134880</v>
      </c>
      <c r="CL110">
        <v>90755.8</v>
      </c>
      <c r="CM110">
        <v>207472</v>
      </c>
      <c r="CN110">
        <v>144556</v>
      </c>
      <c r="CO110">
        <v>22796.6</v>
      </c>
      <c r="CP110">
        <v>64156.7</v>
      </c>
      <c r="CQ110">
        <v>-369317</v>
      </c>
      <c r="CR110">
        <v>3558.29</v>
      </c>
      <c r="CS110">
        <v>529737</v>
      </c>
      <c r="CT110">
        <v>1136.31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1136.31</v>
      </c>
      <c r="DB110">
        <v>0</v>
      </c>
      <c r="DC110">
        <v>0</v>
      </c>
      <c r="DD110">
        <v>0</v>
      </c>
      <c r="DE110">
        <v>0</v>
      </c>
      <c r="DF110">
        <v>1136.31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5.8483400000000003</v>
      </c>
      <c r="DU110">
        <v>32.764299999999999</v>
      </c>
      <c r="DV110">
        <v>20.420100000000001</v>
      </c>
      <c r="DW110">
        <v>0</v>
      </c>
      <c r="DX110">
        <v>1.9692400000000001</v>
      </c>
      <c r="DY110">
        <v>33.047499999999999</v>
      </c>
      <c r="DZ110">
        <v>32.197400000000002</v>
      </c>
      <c r="EA110">
        <v>60.220300000000002</v>
      </c>
      <c r="EB110">
        <v>50.761699999999998</v>
      </c>
      <c r="EC110">
        <v>34.585000000000001</v>
      </c>
      <c r="ED110">
        <v>6.2500900000000001</v>
      </c>
      <c r="EE110">
        <v>15.386100000000001</v>
      </c>
      <c r="EF110">
        <v>-63.923299999999998</v>
      </c>
      <c r="EG110">
        <v>-2.1032299999999999</v>
      </c>
      <c r="EH110">
        <v>167.203</v>
      </c>
      <c r="EI110">
        <v>164.38499999999999</v>
      </c>
      <c r="EJ110">
        <v>2.81853</v>
      </c>
      <c r="EK110">
        <v>0</v>
      </c>
      <c r="EL110">
        <v>0</v>
      </c>
      <c r="EN110">
        <v>0</v>
      </c>
      <c r="EO110">
        <v>0</v>
      </c>
      <c r="EQ110">
        <v>0</v>
      </c>
      <c r="ER110" s="26">
        <v>8.97911E-18</v>
      </c>
      <c r="ES110">
        <v>40.0764</v>
      </c>
      <c r="ET110">
        <v>13.3401</v>
      </c>
      <c r="EU110">
        <v>0</v>
      </c>
      <c r="EV110" s="26">
        <v>7.4763299999999997E-15</v>
      </c>
      <c r="EW110">
        <v>14.821899999999999</v>
      </c>
      <c r="EX110">
        <v>19.6068</v>
      </c>
      <c r="EY110">
        <v>35.8675</v>
      </c>
      <c r="EZ110">
        <v>33.182200000000002</v>
      </c>
      <c r="FA110">
        <v>23.559000000000001</v>
      </c>
      <c r="FB110">
        <v>6.0500999999999996</v>
      </c>
      <c r="FC110">
        <v>7.3238300000000001</v>
      </c>
      <c r="FD110">
        <v>-8.2963799999999992</v>
      </c>
      <c r="FE110">
        <v>-43.6813</v>
      </c>
      <c r="FF110">
        <v>105.983</v>
      </c>
      <c r="FG110" s="26">
        <v>2.4881099999999999E-17</v>
      </c>
      <c r="FH110">
        <v>39.957799999999999</v>
      </c>
      <c r="FI110">
        <v>13.5946</v>
      </c>
      <c r="FJ110">
        <v>0</v>
      </c>
      <c r="FK110" s="26">
        <v>2.10618E-16</v>
      </c>
      <c r="FL110">
        <v>14.3146</v>
      </c>
      <c r="FM110">
        <v>19.858499999999999</v>
      </c>
      <c r="FN110">
        <v>39.574300000000001</v>
      </c>
      <c r="FO110">
        <v>33.182200000000002</v>
      </c>
      <c r="FP110">
        <v>23.558900000000001</v>
      </c>
      <c r="FQ110">
        <v>6.0500999999999996</v>
      </c>
      <c r="FR110">
        <v>7.3238300000000001</v>
      </c>
      <c r="FS110">
        <v>-8.2950400000000002</v>
      </c>
      <c r="FT110">
        <v>-39.856200000000001</v>
      </c>
      <c r="FU110">
        <v>109.68899999999999</v>
      </c>
      <c r="FV110" t="s">
        <v>220</v>
      </c>
      <c r="FW110" t="s">
        <v>221</v>
      </c>
      <c r="FX110" t="s">
        <v>222</v>
      </c>
      <c r="FY110" t="s">
        <v>223</v>
      </c>
      <c r="FZ110" t="s">
        <v>224</v>
      </c>
      <c r="GA110" t="s">
        <v>225</v>
      </c>
      <c r="GB110" t="s">
        <v>304</v>
      </c>
      <c r="GC110" t="s">
        <v>305</v>
      </c>
      <c r="GF110">
        <v>3.0710099999999998</v>
      </c>
      <c r="GG110">
        <v>9.7207399999999993</v>
      </c>
      <c r="GH110">
        <v>11.5387</v>
      </c>
      <c r="GI110">
        <v>0</v>
      </c>
      <c r="GJ110">
        <v>1.9222399999999999</v>
      </c>
      <c r="GK110">
        <v>21.060199999999998</v>
      </c>
      <c r="GL110">
        <v>18.6496</v>
      </c>
      <c r="GM110">
        <v>42.01</v>
      </c>
      <c r="GN110">
        <v>31.183199999999999</v>
      </c>
      <c r="GO110">
        <v>19.508800000000001</v>
      </c>
      <c r="GP110">
        <v>4.3335400000000002</v>
      </c>
      <c r="GQ110">
        <v>9.96082</v>
      </c>
      <c r="GR110">
        <v>-15.7942</v>
      </c>
      <c r="GS110">
        <v>-8.1621199999999998</v>
      </c>
      <c r="GT110">
        <v>106.99</v>
      </c>
      <c r="GU110">
        <v>8.7934000000000001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8.7899999999999991</v>
      </c>
      <c r="HC110">
        <v>0</v>
      </c>
      <c r="HD110">
        <v>0</v>
      </c>
      <c r="HE110">
        <v>0</v>
      </c>
      <c r="HF110">
        <v>0</v>
      </c>
      <c r="HG110">
        <v>8.7899999999999991</v>
      </c>
      <c r="HH110">
        <v>2.7786400000000002</v>
      </c>
      <c r="HI110">
        <v>9.8432899999999997</v>
      </c>
      <c r="HJ110">
        <v>11.6485</v>
      </c>
      <c r="HK110">
        <v>0</v>
      </c>
      <c r="HL110">
        <v>1.79217</v>
      </c>
      <c r="HM110">
        <v>20.944099999999999</v>
      </c>
      <c r="HN110">
        <v>18.842199999999998</v>
      </c>
      <c r="HO110">
        <v>42.27</v>
      </c>
      <c r="HP110">
        <v>31.183199999999999</v>
      </c>
      <c r="HQ110">
        <v>19.53</v>
      </c>
      <c r="HR110">
        <v>4.3335400000000002</v>
      </c>
      <c r="HS110">
        <v>9.96082</v>
      </c>
      <c r="HT110">
        <v>-15.791700000000001</v>
      </c>
      <c r="HU110">
        <v>-7.7802600000000002</v>
      </c>
      <c r="HV110">
        <v>107.27</v>
      </c>
      <c r="HW110">
        <v>6.3681900000000002</v>
      </c>
      <c r="HX110">
        <v>0</v>
      </c>
      <c r="HY110">
        <v>0</v>
      </c>
      <c r="HZ110">
        <v>0</v>
      </c>
      <c r="IA110">
        <v>0</v>
      </c>
      <c r="IB110">
        <v>0</v>
      </c>
      <c r="IC110">
        <v>0</v>
      </c>
      <c r="ID110">
        <v>6.37</v>
      </c>
      <c r="IE110">
        <v>0</v>
      </c>
      <c r="IF110">
        <v>0</v>
      </c>
      <c r="IG110">
        <v>0</v>
      </c>
      <c r="IH110">
        <v>0</v>
      </c>
      <c r="II110">
        <v>6.37</v>
      </c>
      <c r="IJ110">
        <v>1.7398899999999999</v>
      </c>
      <c r="IK110">
        <v>1.40093</v>
      </c>
      <c r="IL110">
        <v>1.66292</v>
      </c>
      <c r="IM110">
        <v>0</v>
      </c>
      <c r="IN110">
        <v>0.27702700000000002</v>
      </c>
      <c r="IO110">
        <v>3.0351300000000001</v>
      </c>
      <c r="IP110">
        <v>2.6877300000000002</v>
      </c>
      <c r="IQ110">
        <v>8.0882900000000006</v>
      </c>
      <c r="IR110">
        <v>4.4940300000000004</v>
      </c>
      <c r="IS110">
        <v>2.8115600000000001</v>
      </c>
      <c r="IT110">
        <v>0.62453700000000001</v>
      </c>
      <c r="IU110">
        <v>1.4355199999999999</v>
      </c>
      <c r="IV110">
        <v>-1.79945</v>
      </c>
      <c r="IW110">
        <v>-0.91588000000000003</v>
      </c>
      <c r="IX110">
        <v>17.453900000000001</v>
      </c>
      <c r="IY110">
        <v>1.33996</v>
      </c>
      <c r="IZ110">
        <v>1.41859</v>
      </c>
      <c r="JA110">
        <v>1.67875</v>
      </c>
      <c r="JB110">
        <v>0</v>
      </c>
      <c r="JC110">
        <v>0.25828299999999998</v>
      </c>
      <c r="JD110">
        <v>3.0184000000000002</v>
      </c>
      <c r="JE110">
        <v>2.71549</v>
      </c>
      <c r="JF110">
        <v>7.7562300000000004</v>
      </c>
      <c r="JG110">
        <v>4.4940300000000004</v>
      </c>
      <c r="JH110">
        <v>2.8146</v>
      </c>
      <c r="JI110">
        <v>0.62453700000000001</v>
      </c>
      <c r="JJ110">
        <v>1.4355199999999999</v>
      </c>
      <c r="JK110">
        <v>-1.7991600000000001</v>
      </c>
      <c r="JL110">
        <v>-0.87407900000000005</v>
      </c>
      <c r="JM110">
        <v>17.1249</v>
      </c>
    </row>
    <row r="111" spans="2:273" x14ac:dyDescent="0.3">
      <c r="B111" s="62">
        <v>44853.962685185186</v>
      </c>
      <c r="C111" t="s">
        <v>138</v>
      </c>
      <c r="D111" t="s">
        <v>306</v>
      </c>
      <c r="E111" t="s">
        <v>301</v>
      </c>
      <c r="F111">
        <v>112641</v>
      </c>
      <c r="G111">
        <v>140925</v>
      </c>
      <c r="H111" t="s">
        <v>214</v>
      </c>
      <c r="I111" s="27">
        <v>1.6652777777777779</v>
      </c>
      <c r="J111" t="s">
        <v>302</v>
      </c>
      <c r="K111">
        <v>12.35</v>
      </c>
      <c r="L111" t="s">
        <v>216</v>
      </c>
      <c r="M111" t="s">
        <v>216</v>
      </c>
      <c r="N111" t="s">
        <v>307</v>
      </c>
      <c r="O111">
        <v>12756.7</v>
      </c>
      <c r="P111">
        <v>82791.8</v>
      </c>
      <c r="Q111">
        <v>77077.600000000006</v>
      </c>
      <c r="R111">
        <v>0</v>
      </c>
      <c r="S111">
        <v>8349.58</v>
      </c>
      <c r="T111">
        <v>87049.2</v>
      </c>
      <c r="U111">
        <v>131856</v>
      </c>
      <c r="V111">
        <v>34701.4</v>
      </c>
      <c r="W111">
        <v>207472</v>
      </c>
      <c r="X111">
        <v>144446</v>
      </c>
      <c r="Y111">
        <v>22796.6</v>
      </c>
      <c r="Z111">
        <v>64156.7</v>
      </c>
      <c r="AA111">
        <v>-369376</v>
      </c>
      <c r="AB111">
        <v>4197.09</v>
      </c>
      <c r="AC111">
        <v>473572</v>
      </c>
      <c r="AD111">
        <v>1569.05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1569.05</v>
      </c>
      <c r="AL111">
        <v>0</v>
      </c>
      <c r="AM111">
        <v>0</v>
      </c>
      <c r="AN111">
        <v>0</v>
      </c>
      <c r="AO111">
        <v>0</v>
      </c>
      <c r="AP111">
        <v>1569.05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7.2583799999999998</v>
      </c>
      <c r="BE111">
        <v>32.967700000000001</v>
      </c>
      <c r="BF111">
        <v>20.165299999999998</v>
      </c>
      <c r="BG111">
        <v>0</v>
      </c>
      <c r="BH111">
        <v>2.1230699999999998</v>
      </c>
      <c r="BI111">
        <v>20.101500000000001</v>
      </c>
      <c r="BJ111">
        <v>31.572500000000002</v>
      </c>
      <c r="BK111">
        <v>47.8733</v>
      </c>
      <c r="BL111">
        <v>50.761699999999998</v>
      </c>
      <c r="BM111">
        <v>34.558900000000001</v>
      </c>
      <c r="BN111">
        <v>6.2500900000000001</v>
      </c>
      <c r="BO111">
        <v>15.386100000000001</v>
      </c>
      <c r="BP111">
        <v>-63.933599999999998</v>
      </c>
      <c r="BQ111">
        <v>-2.3814600000000001</v>
      </c>
      <c r="BR111">
        <v>154.83000000000001</v>
      </c>
      <c r="BS111">
        <v>150.928</v>
      </c>
      <c r="BT111">
        <v>3.9022299999999999</v>
      </c>
      <c r="BU111">
        <v>0</v>
      </c>
      <c r="BV111">
        <v>0</v>
      </c>
      <c r="BX111">
        <v>0</v>
      </c>
      <c r="BY111">
        <v>0</v>
      </c>
      <c r="CA111">
        <v>0</v>
      </c>
      <c r="CB111" t="s">
        <v>216</v>
      </c>
      <c r="CC111" t="s">
        <v>216</v>
      </c>
      <c r="CD111" t="s">
        <v>308</v>
      </c>
      <c r="CE111">
        <v>11516.1</v>
      </c>
      <c r="CF111">
        <v>83924.1</v>
      </c>
      <c r="CG111">
        <v>78786.8</v>
      </c>
      <c r="CH111">
        <v>0</v>
      </c>
      <c r="CI111">
        <v>7672.6</v>
      </c>
      <c r="CJ111">
        <v>139735</v>
      </c>
      <c r="CK111">
        <v>134880</v>
      </c>
      <c r="CL111">
        <v>90755.8</v>
      </c>
      <c r="CM111">
        <v>207472</v>
      </c>
      <c r="CN111">
        <v>144556</v>
      </c>
      <c r="CO111">
        <v>22796.6</v>
      </c>
      <c r="CP111">
        <v>64156.7</v>
      </c>
      <c r="CQ111">
        <v>-369317</v>
      </c>
      <c r="CR111">
        <v>3558.29</v>
      </c>
      <c r="CS111">
        <v>529737</v>
      </c>
      <c r="CT111">
        <v>1136.31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1136.31</v>
      </c>
      <c r="DB111">
        <v>0</v>
      </c>
      <c r="DC111">
        <v>0</v>
      </c>
      <c r="DD111">
        <v>0</v>
      </c>
      <c r="DE111">
        <v>0</v>
      </c>
      <c r="DF111">
        <v>1136.31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5.8483400000000003</v>
      </c>
      <c r="DU111">
        <v>32.764299999999999</v>
      </c>
      <c r="DV111">
        <v>20.420100000000001</v>
      </c>
      <c r="DW111">
        <v>0</v>
      </c>
      <c r="DX111">
        <v>1.9692400000000001</v>
      </c>
      <c r="DY111">
        <v>33.047499999999999</v>
      </c>
      <c r="DZ111">
        <v>32.197400000000002</v>
      </c>
      <c r="EA111">
        <v>60.220300000000002</v>
      </c>
      <c r="EB111">
        <v>50.761699999999998</v>
      </c>
      <c r="EC111">
        <v>34.585000000000001</v>
      </c>
      <c r="ED111">
        <v>6.2500900000000001</v>
      </c>
      <c r="EE111">
        <v>15.386100000000001</v>
      </c>
      <c r="EF111">
        <v>-63.923299999999998</v>
      </c>
      <c r="EG111">
        <v>-2.1032299999999999</v>
      </c>
      <c r="EH111">
        <v>167.203</v>
      </c>
      <c r="EI111">
        <v>164.38499999999999</v>
      </c>
      <c r="EJ111">
        <v>2.81853</v>
      </c>
      <c r="EK111">
        <v>0</v>
      </c>
      <c r="EL111">
        <v>0</v>
      </c>
      <c r="EN111">
        <v>0</v>
      </c>
      <c r="EO111">
        <v>0</v>
      </c>
      <c r="EQ111">
        <v>0</v>
      </c>
      <c r="ER111" s="26">
        <v>8.97911E-18</v>
      </c>
      <c r="ES111">
        <v>40.072699999999998</v>
      </c>
      <c r="ET111">
        <v>13.343</v>
      </c>
      <c r="EU111">
        <v>0</v>
      </c>
      <c r="EV111" s="26">
        <v>7.4763299999999997E-15</v>
      </c>
      <c r="EW111">
        <v>8.4521099999999993</v>
      </c>
      <c r="EX111">
        <v>19.6068</v>
      </c>
      <c r="EY111">
        <v>27.634699999999999</v>
      </c>
      <c r="EZ111">
        <v>33.182200000000002</v>
      </c>
      <c r="FA111">
        <v>23.559000000000001</v>
      </c>
      <c r="FB111">
        <v>6.0500999999999996</v>
      </c>
      <c r="FC111">
        <v>7.3238300000000001</v>
      </c>
      <c r="FD111">
        <v>-8.2963799999999992</v>
      </c>
      <c r="FE111">
        <v>-45.543500000000002</v>
      </c>
      <c r="FF111">
        <v>97.749899999999997</v>
      </c>
      <c r="FG111" s="26">
        <v>2.4881099999999999E-17</v>
      </c>
      <c r="FH111">
        <v>39.957799999999999</v>
      </c>
      <c r="FI111">
        <v>13.5946</v>
      </c>
      <c r="FJ111">
        <v>0</v>
      </c>
      <c r="FK111" s="26">
        <v>2.10618E-16</v>
      </c>
      <c r="FL111">
        <v>14.3146</v>
      </c>
      <c r="FM111">
        <v>19.858499999999999</v>
      </c>
      <c r="FN111">
        <v>39.574300000000001</v>
      </c>
      <c r="FO111">
        <v>33.182200000000002</v>
      </c>
      <c r="FP111">
        <v>23.558900000000001</v>
      </c>
      <c r="FQ111">
        <v>6.0500999999999996</v>
      </c>
      <c r="FR111">
        <v>7.3238300000000001</v>
      </c>
      <c r="FS111">
        <v>-8.2950400000000002</v>
      </c>
      <c r="FT111">
        <v>-39.856200000000001</v>
      </c>
      <c r="FU111">
        <v>109.68899999999999</v>
      </c>
      <c r="FV111" t="s">
        <v>220</v>
      </c>
      <c r="FW111" t="s">
        <v>221</v>
      </c>
      <c r="FX111" t="s">
        <v>222</v>
      </c>
      <c r="FY111" t="s">
        <v>223</v>
      </c>
      <c r="FZ111" t="s">
        <v>224</v>
      </c>
      <c r="GA111" t="s">
        <v>225</v>
      </c>
      <c r="GB111" t="s">
        <v>309</v>
      </c>
      <c r="GC111" t="s">
        <v>305</v>
      </c>
      <c r="GF111">
        <v>3.0784500000000001</v>
      </c>
      <c r="GG111">
        <v>9.7190399999999997</v>
      </c>
      <c r="GH111">
        <v>11.542899999999999</v>
      </c>
      <c r="GI111">
        <v>0</v>
      </c>
      <c r="GJ111">
        <v>1.92191</v>
      </c>
      <c r="GK111">
        <v>12.3466</v>
      </c>
      <c r="GL111">
        <v>18.6496</v>
      </c>
      <c r="GM111">
        <v>32.369999999999997</v>
      </c>
      <c r="GN111">
        <v>31.183199999999999</v>
      </c>
      <c r="GO111">
        <v>19.508600000000001</v>
      </c>
      <c r="GP111">
        <v>4.3335400000000002</v>
      </c>
      <c r="GQ111">
        <v>9.96082</v>
      </c>
      <c r="GR111">
        <v>-15.7942</v>
      </c>
      <c r="GS111">
        <v>-9.1028599999999997</v>
      </c>
      <c r="GT111">
        <v>97.35</v>
      </c>
      <c r="GU111">
        <v>8.7934000000000001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8.7899999999999991</v>
      </c>
      <c r="HC111">
        <v>0</v>
      </c>
      <c r="HD111">
        <v>0</v>
      </c>
      <c r="HE111">
        <v>0</v>
      </c>
      <c r="HF111">
        <v>0</v>
      </c>
      <c r="HG111">
        <v>8.7899999999999991</v>
      </c>
      <c r="HH111">
        <v>2.7786400000000002</v>
      </c>
      <c r="HI111">
        <v>9.8432899999999997</v>
      </c>
      <c r="HJ111">
        <v>11.6485</v>
      </c>
      <c r="HK111">
        <v>0</v>
      </c>
      <c r="HL111">
        <v>1.79217</v>
      </c>
      <c r="HM111">
        <v>20.944099999999999</v>
      </c>
      <c r="HN111">
        <v>18.842199999999998</v>
      </c>
      <c r="HO111">
        <v>42.27</v>
      </c>
      <c r="HP111">
        <v>31.183199999999999</v>
      </c>
      <c r="HQ111">
        <v>19.53</v>
      </c>
      <c r="HR111">
        <v>4.3335400000000002</v>
      </c>
      <c r="HS111">
        <v>9.96082</v>
      </c>
      <c r="HT111">
        <v>-15.791700000000001</v>
      </c>
      <c r="HU111">
        <v>-7.7802600000000002</v>
      </c>
      <c r="HV111">
        <v>107.27</v>
      </c>
      <c r="HW111">
        <v>6.3681900000000002</v>
      </c>
      <c r="HX111">
        <v>0</v>
      </c>
      <c r="HY111">
        <v>0</v>
      </c>
      <c r="HZ111">
        <v>0</v>
      </c>
      <c r="IA111">
        <v>0</v>
      </c>
      <c r="IB111">
        <v>0</v>
      </c>
      <c r="IC111">
        <v>0</v>
      </c>
      <c r="ID111">
        <v>6.37</v>
      </c>
      <c r="IE111">
        <v>0</v>
      </c>
      <c r="IF111">
        <v>0</v>
      </c>
      <c r="IG111">
        <v>0</v>
      </c>
      <c r="IH111">
        <v>0</v>
      </c>
      <c r="II111">
        <v>6.37</v>
      </c>
      <c r="IJ111">
        <v>1.7409600000000001</v>
      </c>
      <c r="IK111">
        <v>1.40069</v>
      </c>
      <c r="IL111">
        <v>1.66354</v>
      </c>
      <c r="IM111">
        <v>0</v>
      </c>
      <c r="IN111">
        <v>0.27698</v>
      </c>
      <c r="IO111">
        <v>1.7793600000000001</v>
      </c>
      <c r="IP111">
        <v>2.6877300000000002</v>
      </c>
      <c r="IQ111">
        <v>6.7233099999999997</v>
      </c>
      <c r="IR111">
        <v>4.4940300000000004</v>
      </c>
      <c r="IS111">
        <v>2.8115199999999998</v>
      </c>
      <c r="IT111">
        <v>0.62453700000000001</v>
      </c>
      <c r="IU111">
        <v>1.4355199999999999</v>
      </c>
      <c r="IV111">
        <v>-1.79945</v>
      </c>
      <c r="IW111">
        <v>-1.0264899999999999</v>
      </c>
      <c r="IX111">
        <v>16.088899999999999</v>
      </c>
      <c r="IY111">
        <v>1.33996</v>
      </c>
      <c r="IZ111">
        <v>1.41859</v>
      </c>
      <c r="JA111">
        <v>1.67875</v>
      </c>
      <c r="JB111">
        <v>0</v>
      </c>
      <c r="JC111">
        <v>0.25828299999999998</v>
      </c>
      <c r="JD111">
        <v>3.0184000000000002</v>
      </c>
      <c r="JE111">
        <v>2.71549</v>
      </c>
      <c r="JF111">
        <v>7.7562300000000004</v>
      </c>
      <c r="JG111">
        <v>4.4940300000000004</v>
      </c>
      <c r="JH111">
        <v>2.8146</v>
      </c>
      <c r="JI111">
        <v>0.62453700000000001</v>
      </c>
      <c r="JJ111">
        <v>1.4355199999999999</v>
      </c>
      <c r="JK111">
        <v>-1.7991600000000001</v>
      </c>
      <c r="JL111">
        <v>-0.87407900000000005</v>
      </c>
      <c r="JM111">
        <v>17.1249</v>
      </c>
    </row>
    <row r="112" spans="2:273" x14ac:dyDescent="0.3">
      <c r="B112" s="62">
        <v>44853.990995370368</v>
      </c>
      <c r="C112" t="s">
        <v>139</v>
      </c>
      <c r="D112" t="s">
        <v>306</v>
      </c>
      <c r="E112" t="s">
        <v>301</v>
      </c>
      <c r="F112">
        <v>112641</v>
      </c>
      <c r="G112">
        <v>140925</v>
      </c>
      <c r="H112" t="s">
        <v>214</v>
      </c>
      <c r="I112" s="27">
        <v>1.6868055555555557</v>
      </c>
      <c r="J112" t="s">
        <v>215</v>
      </c>
      <c r="K112">
        <v>2.08</v>
      </c>
      <c r="L112" t="s">
        <v>216</v>
      </c>
      <c r="M112" t="s">
        <v>216</v>
      </c>
      <c r="N112" t="s">
        <v>307</v>
      </c>
      <c r="O112">
        <v>12090.3</v>
      </c>
      <c r="P112">
        <v>75617</v>
      </c>
      <c r="Q112">
        <v>77034.600000000006</v>
      </c>
      <c r="R112">
        <v>0</v>
      </c>
      <c r="S112">
        <v>8350.89</v>
      </c>
      <c r="T112">
        <v>139173</v>
      </c>
      <c r="U112">
        <v>131856</v>
      </c>
      <c r="V112">
        <v>78648.899999999994</v>
      </c>
      <c r="W112">
        <v>207472</v>
      </c>
      <c r="X112">
        <v>144447</v>
      </c>
      <c r="Y112">
        <v>22796.6</v>
      </c>
      <c r="Z112">
        <v>64156.7</v>
      </c>
      <c r="AA112">
        <v>-369376</v>
      </c>
      <c r="AB112">
        <v>3903.55</v>
      </c>
      <c r="AC112">
        <v>517521</v>
      </c>
      <c r="AD112">
        <v>1569.05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1569.05</v>
      </c>
      <c r="AL112">
        <v>0</v>
      </c>
      <c r="AM112">
        <v>0</v>
      </c>
      <c r="AN112">
        <v>0</v>
      </c>
      <c r="AO112">
        <v>0</v>
      </c>
      <c r="AP112">
        <v>1569.05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7.0816400000000002</v>
      </c>
      <c r="BE112">
        <v>30.396699999999999</v>
      </c>
      <c r="BF112">
        <v>20.154199999999999</v>
      </c>
      <c r="BG112">
        <v>0</v>
      </c>
      <c r="BH112">
        <v>2.1234299999999999</v>
      </c>
      <c r="BI112">
        <v>33.052</v>
      </c>
      <c r="BJ112">
        <v>31.572500000000002</v>
      </c>
      <c r="BK112">
        <v>58.155099999999997</v>
      </c>
      <c r="BL112">
        <v>50.761699999999998</v>
      </c>
      <c r="BM112">
        <v>34.559199999999997</v>
      </c>
      <c r="BN112">
        <v>6.2500900000000001</v>
      </c>
      <c r="BO112">
        <v>15.386100000000001</v>
      </c>
      <c r="BP112">
        <v>-63.933599999999998</v>
      </c>
      <c r="BQ112">
        <v>-2.2916799999999999</v>
      </c>
      <c r="BR112">
        <v>165.11199999999999</v>
      </c>
      <c r="BS112">
        <v>161.21</v>
      </c>
      <c r="BT112">
        <v>3.9022299999999999</v>
      </c>
      <c r="BU112">
        <v>0</v>
      </c>
      <c r="BV112">
        <v>0</v>
      </c>
      <c r="BX112">
        <v>0</v>
      </c>
      <c r="BY112">
        <v>0</v>
      </c>
      <c r="CA112">
        <v>0</v>
      </c>
      <c r="CB112" t="s">
        <v>216</v>
      </c>
      <c r="CC112" t="s">
        <v>216</v>
      </c>
      <c r="CD112" t="s">
        <v>308</v>
      </c>
      <c r="CE112">
        <v>11516.1</v>
      </c>
      <c r="CF112">
        <v>83924.1</v>
      </c>
      <c r="CG112">
        <v>78786.8</v>
      </c>
      <c r="CH112">
        <v>0</v>
      </c>
      <c r="CI112">
        <v>7672.6</v>
      </c>
      <c r="CJ112">
        <v>139735</v>
      </c>
      <c r="CK112">
        <v>134880</v>
      </c>
      <c r="CL112">
        <v>90755.8</v>
      </c>
      <c r="CM112">
        <v>207472</v>
      </c>
      <c r="CN112">
        <v>144556</v>
      </c>
      <c r="CO112">
        <v>22796.6</v>
      </c>
      <c r="CP112">
        <v>64156.7</v>
      </c>
      <c r="CQ112">
        <v>-369317</v>
      </c>
      <c r="CR112">
        <v>3558.29</v>
      </c>
      <c r="CS112">
        <v>529737</v>
      </c>
      <c r="CT112">
        <v>1136.31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1136.31</v>
      </c>
      <c r="DB112">
        <v>0</v>
      </c>
      <c r="DC112">
        <v>0</v>
      </c>
      <c r="DD112">
        <v>0</v>
      </c>
      <c r="DE112">
        <v>0</v>
      </c>
      <c r="DF112">
        <v>1136.31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5.8483400000000003</v>
      </c>
      <c r="DU112">
        <v>32.764299999999999</v>
      </c>
      <c r="DV112">
        <v>20.420100000000001</v>
      </c>
      <c r="DW112">
        <v>0</v>
      </c>
      <c r="DX112">
        <v>1.9692400000000001</v>
      </c>
      <c r="DY112">
        <v>33.047499999999999</v>
      </c>
      <c r="DZ112">
        <v>32.197400000000002</v>
      </c>
      <c r="EA112">
        <v>60.220300000000002</v>
      </c>
      <c r="EB112">
        <v>50.761699999999998</v>
      </c>
      <c r="EC112">
        <v>34.585000000000001</v>
      </c>
      <c r="ED112">
        <v>6.2500900000000001</v>
      </c>
      <c r="EE112">
        <v>15.386100000000001</v>
      </c>
      <c r="EF112">
        <v>-63.923299999999998</v>
      </c>
      <c r="EG112">
        <v>-2.1032299999999999</v>
      </c>
      <c r="EH112">
        <v>167.203</v>
      </c>
      <c r="EI112">
        <v>164.38499999999999</v>
      </c>
      <c r="EJ112">
        <v>2.81853</v>
      </c>
      <c r="EK112">
        <v>0</v>
      </c>
      <c r="EL112">
        <v>0</v>
      </c>
      <c r="EN112">
        <v>0</v>
      </c>
      <c r="EO112">
        <v>0</v>
      </c>
      <c r="EQ112">
        <v>0</v>
      </c>
      <c r="ER112" s="26">
        <v>8.97911E-18</v>
      </c>
      <c r="ES112">
        <v>35.936799999999998</v>
      </c>
      <c r="ET112">
        <v>13.3401</v>
      </c>
      <c r="EU112">
        <v>0</v>
      </c>
      <c r="EV112" s="26">
        <v>7.4763299999999997E-15</v>
      </c>
      <c r="EW112">
        <v>14.821899999999999</v>
      </c>
      <c r="EX112">
        <v>19.6068</v>
      </c>
      <c r="EY112">
        <v>29.607500000000002</v>
      </c>
      <c r="EZ112">
        <v>33.182200000000002</v>
      </c>
      <c r="FA112">
        <v>23.559000000000001</v>
      </c>
      <c r="FB112">
        <v>6.0500999999999996</v>
      </c>
      <c r="FC112">
        <v>7.3238300000000001</v>
      </c>
      <c r="FD112">
        <v>-8.2963799999999992</v>
      </c>
      <c r="FE112">
        <v>-45.801699999999997</v>
      </c>
      <c r="FF112">
        <v>99.7226</v>
      </c>
      <c r="FG112" s="26">
        <v>2.4881099999999999E-17</v>
      </c>
      <c r="FH112">
        <v>39.957799999999999</v>
      </c>
      <c r="FI112">
        <v>13.5946</v>
      </c>
      <c r="FJ112">
        <v>0</v>
      </c>
      <c r="FK112" s="26">
        <v>2.10618E-16</v>
      </c>
      <c r="FL112">
        <v>14.3146</v>
      </c>
      <c r="FM112">
        <v>19.858499999999999</v>
      </c>
      <c r="FN112">
        <v>39.574300000000001</v>
      </c>
      <c r="FO112">
        <v>33.182200000000002</v>
      </c>
      <c r="FP112">
        <v>23.558900000000001</v>
      </c>
      <c r="FQ112">
        <v>6.0500999999999996</v>
      </c>
      <c r="FR112">
        <v>7.3238300000000001</v>
      </c>
      <c r="FS112">
        <v>-8.2950400000000002</v>
      </c>
      <c r="FT112">
        <v>-39.856200000000001</v>
      </c>
      <c r="FU112">
        <v>109.68899999999999</v>
      </c>
      <c r="FV112" t="s">
        <v>220</v>
      </c>
      <c r="FW112" t="s">
        <v>221</v>
      </c>
      <c r="FX112" t="s">
        <v>222</v>
      </c>
      <c r="FY112" t="s">
        <v>223</v>
      </c>
      <c r="FZ112" t="s">
        <v>224</v>
      </c>
      <c r="GA112" t="s">
        <v>225</v>
      </c>
      <c r="GB112" t="s">
        <v>309</v>
      </c>
      <c r="GC112" t="s">
        <v>305</v>
      </c>
      <c r="GF112">
        <v>2.91689</v>
      </c>
      <c r="GG112">
        <v>8.8368199999999995</v>
      </c>
      <c r="GH112">
        <v>11.5344</v>
      </c>
      <c r="GI112">
        <v>0</v>
      </c>
      <c r="GJ112">
        <v>1.9222399999999999</v>
      </c>
      <c r="GK112">
        <v>21.060199999999998</v>
      </c>
      <c r="GL112">
        <v>18.6496</v>
      </c>
      <c r="GM112">
        <v>40.68</v>
      </c>
      <c r="GN112">
        <v>31.183199999999999</v>
      </c>
      <c r="GO112">
        <v>19.508800000000001</v>
      </c>
      <c r="GP112">
        <v>4.3335400000000002</v>
      </c>
      <c r="GQ112">
        <v>9.96082</v>
      </c>
      <c r="GR112">
        <v>-15.7942</v>
      </c>
      <c r="GS112">
        <v>-8.44618</v>
      </c>
      <c r="GT112">
        <v>105.66</v>
      </c>
      <c r="GU112">
        <v>8.7934000000000001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8.7899999999999991</v>
      </c>
      <c r="HC112">
        <v>0</v>
      </c>
      <c r="HD112">
        <v>0</v>
      </c>
      <c r="HE112">
        <v>0</v>
      </c>
      <c r="HF112">
        <v>0</v>
      </c>
      <c r="HG112">
        <v>8.7899999999999991</v>
      </c>
      <c r="HH112">
        <v>2.7786400000000002</v>
      </c>
      <c r="HI112">
        <v>9.8432899999999997</v>
      </c>
      <c r="HJ112">
        <v>11.6485</v>
      </c>
      <c r="HK112">
        <v>0</v>
      </c>
      <c r="HL112">
        <v>1.79217</v>
      </c>
      <c r="HM112">
        <v>20.944099999999999</v>
      </c>
      <c r="HN112">
        <v>18.842199999999998</v>
      </c>
      <c r="HO112">
        <v>42.27</v>
      </c>
      <c r="HP112">
        <v>31.183199999999999</v>
      </c>
      <c r="HQ112">
        <v>19.53</v>
      </c>
      <c r="HR112">
        <v>4.3335400000000002</v>
      </c>
      <c r="HS112">
        <v>9.96082</v>
      </c>
      <c r="HT112">
        <v>-15.791700000000001</v>
      </c>
      <c r="HU112">
        <v>-7.7802600000000002</v>
      </c>
      <c r="HV112">
        <v>107.27</v>
      </c>
      <c r="HW112">
        <v>6.3681900000000002</v>
      </c>
      <c r="HX112">
        <v>0</v>
      </c>
      <c r="HY112">
        <v>0</v>
      </c>
      <c r="HZ112">
        <v>0</v>
      </c>
      <c r="IA112">
        <v>0</v>
      </c>
      <c r="IB112">
        <v>0</v>
      </c>
      <c r="IC112">
        <v>0</v>
      </c>
      <c r="ID112">
        <v>6.37</v>
      </c>
      <c r="IE112">
        <v>0</v>
      </c>
      <c r="IF112">
        <v>0</v>
      </c>
      <c r="IG112">
        <v>0</v>
      </c>
      <c r="IH112">
        <v>0</v>
      </c>
      <c r="II112">
        <v>6.37</v>
      </c>
      <c r="IJ112">
        <v>1.7176800000000001</v>
      </c>
      <c r="IK112">
        <v>1.2735399999999999</v>
      </c>
      <c r="IL112">
        <v>1.66231</v>
      </c>
      <c r="IM112">
        <v>0</v>
      </c>
      <c r="IN112">
        <v>0.27702700000000002</v>
      </c>
      <c r="IO112">
        <v>3.0351300000000001</v>
      </c>
      <c r="IP112">
        <v>2.6877300000000002</v>
      </c>
      <c r="IQ112">
        <v>7.9039299999999999</v>
      </c>
      <c r="IR112">
        <v>4.4940300000000004</v>
      </c>
      <c r="IS112">
        <v>2.8115600000000001</v>
      </c>
      <c r="IT112">
        <v>0.62453700000000001</v>
      </c>
      <c r="IU112">
        <v>1.4355199999999999</v>
      </c>
      <c r="IV112">
        <v>-1.79945</v>
      </c>
      <c r="IW112">
        <v>-0.95002900000000001</v>
      </c>
      <c r="IX112">
        <v>17.269600000000001</v>
      </c>
      <c r="IY112">
        <v>1.33996</v>
      </c>
      <c r="IZ112">
        <v>1.41859</v>
      </c>
      <c r="JA112">
        <v>1.67875</v>
      </c>
      <c r="JB112">
        <v>0</v>
      </c>
      <c r="JC112">
        <v>0.25828299999999998</v>
      </c>
      <c r="JD112">
        <v>3.0184000000000002</v>
      </c>
      <c r="JE112">
        <v>2.71549</v>
      </c>
      <c r="JF112">
        <v>7.7562300000000004</v>
      </c>
      <c r="JG112">
        <v>4.4940300000000004</v>
      </c>
      <c r="JH112">
        <v>2.8146</v>
      </c>
      <c r="JI112">
        <v>0.62453700000000001</v>
      </c>
      <c r="JJ112">
        <v>1.4355199999999999</v>
      </c>
      <c r="JK112">
        <v>-1.7991600000000001</v>
      </c>
      <c r="JL112">
        <v>-0.87407900000000005</v>
      </c>
      <c r="JM112">
        <v>17.1249</v>
      </c>
    </row>
    <row r="113" spans="2:273" x14ac:dyDescent="0.3">
      <c r="B113" s="62">
        <v>44854.018368055556</v>
      </c>
      <c r="C113" t="s">
        <v>140</v>
      </c>
      <c r="D113" t="s">
        <v>306</v>
      </c>
      <c r="E113" t="s">
        <v>301</v>
      </c>
      <c r="F113">
        <v>112641</v>
      </c>
      <c r="G113">
        <v>140925</v>
      </c>
      <c r="H113" t="s">
        <v>214</v>
      </c>
      <c r="I113">
        <v>1.6347222222222222</v>
      </c>
      <c r="J113" t="s">
        <v>215</v>
      </c>
      <c r="K113">
        <v>-3.29</v>
      </c>
      <c r="L113" t="s">
        <v>216</v>
      </c>
      <c r="M113" t="s">
        <v>216</v>
      </c>
      <c r="N113" t="s">
        <v>307</v>
      </c>
      <c r="O113">
        <v>22875</v>
      </c>
      <c r="P113">
        <v>77037.600000000006</v>
      </c>
      <c r="Q113">
        <v>77509.600000000006</v>
      </c>
      <c r="R113">
        <v>0</v>
      </c>
      <c r="S113">
        <v>8115.01</v>
      </c>
      <c r="T113">
        <v>139175</v>
      </c>
      <c r="U113">
        <v>131856</v>
      </c>
      <c r="V113">
        <v>91174</v>
      </c>
      <c r="W113">
        <v>207472</v>
      </c>
      <c r="X113">
        <v>143549</v>
      </c>
      <c r="Y113">
        <v>22796.6</v>
      </c>
      <c r="Z113">
        <v>64156.7</v>
      </c>
      <c r="AA113">
        <v>-369376</v>
      </c>
      <c r="AB113">
        <v>3982.46</v>
      </c>
      <c r="AC113">
        <v>529148</v>
      </c>
      <c r="AD113">
        <v>1569.05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1569.05</v>
      </c>
      <c r="AL113">
        <v>0</v>
      </c>
      <c r="AM113">
        <v>0</v>
      </c>
      <c r="AN113">
        <v>0</v>
      </c>
      <c r="AO113">
        <v>0</v>
      </c>
      <c r="AP113">
        <v>1569.05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9.9344800000000006</v>
      </c>
      <c r="BE113">
        <v>32.615600000000001</v>
      </c>
      <c r="BF113">
        <v>20.491900000000001</v>
      </c>
      <c r="BG113">
        <v>0</v>
      </c>
      <c r="BH113">
        <v>2.0622400000000001</v>
      </c>
      <c r="BI113">
        <v>33.053600000000003</v>
      </c>
      <c r="BJ113">
        <v>31.572500000000002</v>
      </c>
      <c r="BK113">
        <v>63.530099999999997</v>
      </c>
      <c r="BL113">
        <v>50.761699999999998</v>
      </c>
      <c r="BM113">
        <v>34.3583</v>
      </c>
      <c r="BN113">
        <v>6.2500900000000001</v>
      </c>
      <c r="BO113">
        <v>15.386100000000001</v>
      </c>
      <c r="BP113">
        <v>-63.933599999999998</v>
      </c>
      <c r="BQ113">
        <v>-2.2665500000000001</v>
      </c>
      <c r="BR113">
        <v>170.286</v>
      </c>
      <c r="BS113">
        <v>166.38399999999999</v>
      </c>
      <c r="BT113">
        <v>3.9022299999999999</v>
      </c>
      <c r="BU113">
        <v>0</v>
      </c>
      <c r="BV113">
        <v>0</v>
      </c>
      <c r="BX113">
        <v>0</v>
      </c>
      <c r="BY113">
        <v>0</v>
      </c>
      <c r="CA113">
        <v>0</v>
      </c>
      <c r="CB113" t="s">
        <v>216</v>
      </c>
      <c r="CC113" t="s">
        <v>216</v>
      </c>
      <c r="CD113" t="s">
        <v>308</v>
      </c>
      <c r="CE113">
        <v>11516.1</v>
      </c>
      <c r="CF113">
        <v>83924.1</v>
      </c>
      <c r="CG113">
        <v>78786.8</v>
      </c>
      <c r="CH113">
        <v>0</v>
      </c>
      <c r="CI113">
        <v>7672.6</v>
      </c>
      <c r="CJ113">
        <v>139735</v>
      </c>
      <c r="CK113">
        <v>134880</v>
      </c>
      <c r="CL113">
        <v>90755.8</v>
      </c>
      <c r="CM113">
        <v>207472</v>
      </c>
      <c r="CN113">
        <v>144556</v>
      </c>
      <c r="CO113">
        <v>22796.6</v>
      </c>
      <c r="CP113">
        <v>64156.7</v>
      </c>
      <c r="CQ113">
        <v>-369317</v>
      </c>
      <c r="CR113">
        <v>3558.29</v>
      </c>
      <c r="CS113">
        <v>529737</v>
      </c>
      <c r="CT113">
        <v>1136.31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1136.31</v>
      </c>
      <c r="DB113">
        <v>0</v>
      </c>
      <c r="DC113">
        <v>0</v>
      </c>
      <c r="DD113">
        <v>0</v>
      </c>
      <c r="DE113">
        <v>0</v>
      </c>
      <c r="DF113">
        <v>1136.31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5.8483400000000003</v>
      </c>
      <c r="DU113">
        <v>32.764299999999999</v>
      </c>
      <c r="DV113">
        <v>20.420100000000001</v>
      </c>
      <c r="DW113">
        <v>0</v>
      </c>
      <c r="DX113">
        <v>1.9692400000000001</v>
      </c>
      <c r="DY113">
        <v>33.047499999999999</v>
      </c>
      <c r="DZ113">
        <v>32.197400000000002</v>
      </c>
      <c r="EA113">
        <v>60.220300000000002</v>
      </c>
      <c r="EB113">
        <v>50.761699999999998</v>
      </c>
      <c r="EC113">
        <v>34.585000000000001</v>
      </c>
      <c r="ED113">
        <v>6.2500900000000001</v>
      </c>
      <c r="EE113">
        <v>15.386100000000001</v>
      </c>
      <c r="EF113">
        <v>-63.923299999999998</v>
      </c>
      <c r="EG113">
        <v>-2.1032299999999999</v>
      </c>
      <c r="EH113">
        <v>167.203</v>
      </c>
      <c r="EI113">
        <v>164.38499999999999</v>
      </c>
      <c r="EJ113">
        <v>2.81853</v>
      </c>
      <c r="EK113">
        <v>0</v>
      </c>
      <c r="EL113">
        <v>0</v>
      </c>
      <c r="EN113">
        <v>0</v>
      </c>
      <c r="EO113">
        <v>0</v>
      </c>
      <c r="EQ113">
        <v>0</v>
      </c>
      <c r="ER113">
        <v>8.97911E-18</v>
      </c>
      <c r="ES113">
        <v>38.3581</v>
      </c>
      <c r="ET113">
        <v>13.0242</v>
      </c>
      <c r="EU113">
        <v>0</v>
      </c>
      <c r="EV113">
        <v>7.4763299999999997E-15</v>
      </c>
      <c r="EW113">
        <v>14.821999999999999</v>
      </c>
      <c r="EX113">
        <v>19.6068</v>
      </c>
      <c r="EY113">
        <v>29.427800000000001</v>
      </c>
      <c r="EZ113">
        <v>33.182200000000002</v>
      </c>
      <c r="FA113">
        <v>23.553799999999999</v>
      </c>
      <c r="FB113">
        <v>6.0500999999999996</v>
      </c>
      <c r="FC113">
        <v>7.3238300000000001</v>
      </c>
      <c r="FD113">
        <v>-8.2963799999999992</v>
      </c>
      <c r="FE113">
        <v>-48.0869</v>
      </c>
      <c r="FF113">
        <v>99.537800000000004</v>
      </c>
      <c r="FG113">
        <v>2.4881099999999999E-17</v>
      </c>
      <c r="FH113">
        <v>39.957799999999999</v>
      </c>
      <c r="FI113">
        <v>13.5946</v>
      </c>
      <c r="FJ113">
        <v>0</v>
      </c>
      <c r="FK113">
        <v>2.10618E-16</v>
      </c>
      <c r="FL113">
        <v>14.3146</v>
      </c>
      <c r="FM113">
        <v>19.858499999999999</v>
      </c>
      <c r="FN113">
        <v>39.574300000000001</v>
      </c>
      <c r="FO113">
        <v>33.182200000000002</v>
      </c>
      <c r="FP113">
        <v>23.558900000000001</v>
      </c>
      <c r="FQ113">
        <v>6.0500999999999996</v>
      </c>
      <c r="FR113">
        <v>7.3238300000000001</v>
      </c>
      <c r="FS113">
        <v>-8.2950400000000002</v>
      </c>
      <c r="FT113">
        <v>-39.856200000000001</v>
      </c>
      <c r="FU113">
        <v>109.68899999999999</v>
      </c>
      <c r="FV113" t="s">
        <v>220</v>
      </c>
      <c r="FW113" t="s">
        <v>221</v>
      </c>
      <c r="FX113" t="s">
        <v>222</v>
      </c>
      <c r="FY113" t="s">
        <v>223</v>
      </c>
      <c r="FZ113" t="s">
        <v>224</v>
      </c>
      <c r="GA113" t="s">
        <v>225</v>
      </c>
      <c r="GB113" t="s">
        <v>309</v>
      </c>
      <c r="GC113" t="s">
        <v>305</v>
      </c>
      <c r="GF113">
        <v>5.5466199999999999</v>
      </c>
      <c r="GG113">
        <v>9.2034199999999995</v>
      </c>
      <c r="GH113">
        <v>11.7926</v>
      </c>
      <c r="GI113">
        <v>0</v>
      </c>
      <c r="GJ113">
        <v>1.86591</v>
      </c>
      <c r="GK113">
        <v>21.0595</v>
      </c>
      <c r="GL113">
        <v>18.6496</v>
      </c>
      <c r="GM113">
        <v>43.68</v>
      </c>
      <c r="GN113">
        <v>31.183199999999999</v>
      </c>
      <c r="GO113">
        <v>19.357800000000001</v>
      </c>
      <c r="GP113">
        <v>4.3335400000000002</v>
      </c>
      <c r="GQ113">
        <v>9.96082</v>
      </c>
      <c r="GR113">
        <v>-15.7942</v>
      </c>
      <c r="GS113">
        <v>-8.6497799999999998</v>
      </c>
      <c r="GT113">
        <v>108.51</v>
      </c>
      <c r="GU113">
        <v>8.7934000000000001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8.7899999999999991</v>
      </c>
      <c r="HC113">
        <v>0</v>
      </c>
      <c r="HD113">
        <v>0</v>
      </c>
      <c r="HE113">
        <v>0</v>
      </c>
      <c r="HF113">
        <v>0</v>
      </c>
      <c r="HG113">
        <v>8.7899999999999991</v>
      </c>
      <c r="HH113">
        <v>2.7786400000000002</v>
      </c>
      <c r="HI113">
        <v>9.8432899999999997</v>
      </c>
      <c r="HJ113">
        <v>11.6485</v>
      </c>
      <c r="HK113">
        <v>0</v>
      </c>
      <c r="HL113">
        <v>1.79217</v>
      </c>
      <c r="HM113">
        <v>20.944099999999999</v>
      </c>
      <c r="HN113">
        <v>18.842199999999998</v>
      </c>
      <c r="HO113">
        <v>42.27</v>
      </c>
      <c r="HP113">
        <v>31.183199999999999</v>
      </c>
      <c r="HQ113">
        <v>19.53</v>
      </c>
      <c r="HR113">
        <v>4.3335400000000002</v>
      </c>
      <c r="HS113">
        <v>9.96082</v>
      </c>
      <c r="HT113">
        <v>-15.791700000000001</v>
      </c>
      <c r="HU113">
        <v>-7.7802600000000002</v>
      </c>
      <c r="HV113">
        <v>107.27</v>
      </c>
      <c r="HW113">
        <v>6.3681900000000002</v>
      </c>
      <c r="HX113">
        <v>0</v>
      </c>
      <c r="HY113">
        <v>0</v>
      </c>
      <c r="HZ113">
        <v>0</v>
      </c>
      <c r="IA113">
        <v>0</v>
      </c>
      <c r="IB113">
        <v>0</v>
      </c>
      <c r="IC113">
        <v>0</v>
      </c>
      <c r="ID113">
        <v>6.37</v>
      </c>
      <c r="IE113">
        <v>0</v>
      </c>
      <c r="IF113">
        <v>0</v>
      </c>
      <c r="IG113">
        <v>0</v>
      </c>
      <c r="IH113">
        <v>0</v>
      </c>
      <c r="II113">
        <v>6.37</v>
      </c>
      <c r="IJ113">
        <v>2.09667</v>
      </c>
      <c r="IK113">
        <v>1.3263799999999999</v>
      </c>
      <c r="IL113">
        <v>1.6995100000000001</v>
      </c>
      <c r="IM113">
        <v>0</v>
      </c>
      <c r="IN113">
        <v>0.26890999999999998</v>
      </c>
      <c r="IO113">
        <v>3.03504</v>
      </c>
      <c r="IP113">
        <v>2.6877300000000002</v>
      </c>
      <c r="IQ113">
        <v>8.3410100000000007</v>
      </c>
      <c r="IR113">
        <v>4.4940300000000004</v>
      </c>
      <c r="IS113">
        <v>2.78979</v>
      </c>
      <c r="IT113">
        <v>0.62453700000000001</v>
      </c>
      <c r="IU113">
        <v>1.4355199999999999</v>
      </c>
      <c r="IV113">
        <v>-1.79945</v>
      </c>
      <c r="IW113">
        <v>-0.97376600000000002</v>
      </c>
      <c r="IX113">
        <v>17.684899999999999</v>
      </c>
      <c r="IY113">
        <v>1.33996</v>
      </c>
      <c r="IZ113">
        <v>1.41859</v>
      </c>
      <c r="JA113">
        <v>1.67875</v>
      </c>
      <c r="JB113">
        <v>0</v>
      </c>
      <c r="JC113">
        <v>0.25828299999999998</v>
      </c>
      <c r="JD113">
        <v>3.0184000000000002</v>
      </c>
      <c r="JE113">
        <v>2.71549</v>
      </c>
      <c r="JF113">
        <v>7.7562300000000004</v>
      </c>
      <c r="JG113">
        <v>4.4940300000000004</v>
      </c>
      <c r="JH113">
        <v>2.8146</v>
      </c>
      <c r="JI113">
        <v>0.62453700000000001</v>
      </c>
      <c r="JJ113">
        <v>1.4355199999999999</v>
      </c>
      <c r="JK113">
        <v>-1.7991600000000001</v>
      </c>
      <c r="JL113">
        <v>-0.87407900000000005</v>
      </c>
      <c r="JM113">
        <v>17.1249</v>
      </c>
    </row>
    <row r="126" spans="2:273" x14ac:dyDescent="0.3">
      <c r="T126" s="26"/>
      <c r="X126" s="26"/>
      <c r="BU126" s="26"/>
      <c r="BV126" s="26"/>
      <c r="BY126" s="26"/>
    </row>
    <row r="127" spans="2:273" x14ac:dyDescent="0.3">
      <c r="T127" s="26"/>
      <c r="X127" s="26"/>
      <c r="BU127" s="26"/>
      <c r="BV127" s="26"/>
      <c r="BY127" s="26"/>
    </row>
    <row r="128" spans="2:273" x14ac:dyDescent="0.3">
      <c r="T128" s="26"/>
      <c r="X128" s="26"/>
      <c r="BU128" s="26"/>
      <c r="BV128" s="26"/>
      <c r="BY128" s="26"/>
    </row>
    <row r="129" spans="20:77" x14ac:dyDescent="0.3">
      <c r="T129" s="26"/>
      <c r="X129" s="26"/>
      <c r="BU129" s="26"/>
      <c r="BV129" s="26"/>
      <c r="BY129" s="26"/>
    </row>
    <row r="145" spans="1:77" x14ac:dyDescent="0.3">
      <c r="A145" s="2"/>
    </row>
    <row r="158" spans="1:77" x14ac:dyDescent="0.3">
      <c r="A158" s="14"/>
    </row>
    <row r="159" spans="1:77" x14ac:dyDescent="0.3">
      <c r="A159" s="14"/>
    </row>
    <row r="160" spans="1:77" x14ac:dyDescent="0.3">
      <c r="A160" s="14"/>
      <c r="T160" s="26"/>
      <c r="X160" s="26"/>
      <c r="BU160" s="26"/>
      <c r="BV160" s="26"/>
      <c r="BY160" s="26"/>
    </row>
    <row r="161" spans="1:77" x14ac:dyDescent="0.3">
      <c r="A161" s="14"/>
      <c r="T161" s="26"/>
      <c r="X161" s="26"/>
      <c r="BU161" s="26"/>
      <c r="BV161" s="26"/>
      <c r="BY161" s="26"/>
    </row>
    <row r="162" spans="1:77" x14ac:dyDescent="0.3">
      <c r="A162" s="14"/>
      <c r="T162" s="26"/>
      <c r="X162" s="26"/>
      <c r="BU162" s="26"/>
      <c r="BV162" s="26"/>
      <c r="BY162" s="26"/>
    </row>
    <row r="163" spans="1:77" x14ac:dyDescent="0.3">
      <c r="A163" s="14"/>
      <c r="T163" s="26"/>
      <c r="X163" s="26"/>
      <c r="BU163" s="26"/>
      <c r="BV163" s="26"/>
      <c r="BY163" s="26"/>
    </row>
    <row r="164" spans="1:77" x14ac:dyDescent="0.3">
      <c r="A164" s="14"/>
      <c r="T164" s="26"/>
      <c r="X164" s="26"/>
      <c r="BU164" s="26"/>
      <c r="BV164" s="26"/>
      <c r="BY164" s="26"/>
    </row>
    <row r="165" spans="1:77" x14ac:dyDescent="0.3">
      <c r="A165" s="14"/>
      <c r="T165" s="26"/>
      <c r="X165" s="26"/>
      <c r="BU165" s="26"/>
      <c r="BV165" s="26"/>
      <c r="BY165" s="26"/>
    </row>
    <row r="166" spans="1:77" x14ac:dyDescent="0.3">
      <c r="A166" s="14"/>
      <c r="T166" s="26"/>
      <c r="X166" s="26"/>
      <c r="BU166" s="26"/>
      <c r="BV166" s="26"/>
      <c r="BY166" s="26"/>
    </row>
    <row r="167" spans="1:77" x14ac:dyDescent="0.3">
      <c r="A167" s="14"/>
    </row>
    <row r="168" spans="1:77" x14ac:dyDescent="0.3">
      <c r="A168" s="14"/>
      <c r="T168" s="26"/>
      <c r="X168" s="26"/>
      <c r="BU168" s="26"/>
      <c r="BV168" s="26"/>
      <c r="BY168" s="26"/>
    </row>
    <row r="169" spans="1:77" x14ac:dyDescent="0.3">
      <c r="A169" s="14"/>
      <c r="T169" s="26"/>
      <c r="X169" s="26"/>
      <c r="BU169" s="26"/>
      <c r="BV169" s="26"/>
      <c r="BY169" s="26"/>
    </row>
  </sheetData>
  <sheetProtection algorithmName="SHA-512" hashValue="2JY7nmbhCM+qYypwRWbMO/qdOIfEFwCEa8Ki2yYXRn2CKAXWQz0qlgboKCA8i2zLlR7zx0upG4LWLQLuxnh/2g==" saltValue="2vvrGk+Vt2956Hg7uOC19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zoomScale="70" zoomScaleNormal="70" workbookViewId="0">
      <selection activeCell="C29" sqref="C29"/>
    </sheetView>
  </sheetViews>
  <sheetFormatPr defaultColWidth="9.109375" defaultRowHeight="14.4" x14ac:dyDescent="0.3"/>
  <cols>
    <col min="1" max="1" width="31.6640625" bestFit="1" customWidth="1"/>
    <col min="2" max="2" width="35.109375" bestFit="1" customWidth="1"/>
    <col min="3" max="3" width="30.44140625" bestFit="1" customWidth="1"/>
    <col min="4" max="4" width="31.88671875" bestFit="1" customWidth="1"/>
    <col min="5" max="5" width="38.6640625" customWidth="1"/>
    <col min="6" max="7" width="35.6640625" bestFit="1" customWidth="1"/>
  </cols>
  <sheetData>
    <row r="1" spans="1:10" ht="27.6" x14ac:dyDescent="0.3">
      <c r="A1" s="15" t="s">
        <v>310</v>
      </c>
      <c r="B1" s="16" t="s">
        <v>311</v>
      </c>
      <c r="C1" s="17" t="s">
        <v>312</v>
      </c>
      <c r="D1" s="17" t="s">
        <v>313</v>
      </c>
      <c r="E1" s="18" t="s">
        <v>314</v>
      </c>
      <c r="F1" s="18" t="s">
        <v>315</v>
      </c>
      <c r="G1" s="18" t="s">
        <v>316</v>
      </c>
      <c r="H1" s="18"/>
      <c r="I1" s="18"/>
      <c r="J1" s="18"/>
    </row>
    <row r="2" spans="1:10" x14ac:dyDescent="0.3">
      <c r="A2" s="19">
        <v>5500</v>
      </c>
      <c r="B2" s="20">
        <v>53627.8</v>
      </c>
      <c r="C2" s="22">
        <v>498589</v>
      </c>
      <c r="D2" s="21">
        <v>24563.1</v>
      </c>
      <c r="E2" s="20">
        <v>22500</v>
      </c>
      <c r="F2" s="20">
        <v>39264</v>
      </c>
      <c r="G2" s="20">
        <v>112641</v>
      </c>
      <c r="H2" s="20"/>
      <c r="I2" s="20"/>
      <c r="J2" s="20"/>
    </row>
    <row r="3" spans="1:10" x14ac:dyDescent="0.3">
      <c r="A3" t="s">
        <v>317</v>
      </c>
      <c r="B3" t="s">
        <v>318</v>
      </c>
      <c r="C3" t="s">
        <v>319</v>
      </c>
      <c r="D3" t="s">
        <v>320</v>
      </c>
      <c r="E3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Results TDV</vt:lpstr>
      <vt:lpstr>Results SOURCE</vt:lpstr>
      <vt:lpstr>Output</vt:lpstr>
      <vt:lpstr>Lookup</vt:lpstr>
      <vt:lpstr>'Results SOURCE'!TDVabl7</vt:lpstr>
      <vt:lpstr>TDVabl7</vt:lpstr>
      <vt:lpstr>'Results SOURCE'!TDVrbl7</vt:lpstr>
      <vt:lpstr>TDVrbl7</vt:lpstr>
    </vt:vector>
  </TitlesOfParts>
  <Manager/>
  <Company>NORESCO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subject/>
  <dc:creator>nkapur@noresco.com</dc:creator>
  <cp:keywords>2016.2.0, Appendix 3B</cp:keywords>
  <dc:description/>
  <cp:lastModifiedBy>Wichert, RJ@Energy</cp:lastModifiedBy>
  <cp:revision/>
  <dcterms:created xsi:type="dcterms:W3CDTF">2012-11-20T02:59:03Z</dcterms:created>
  <dcterms:modified xsi:type="dcterms:W3CDTF">2023-03-30T19:19:26Z</dcterms:modified>
  <cp:category/>
  <cp:contentStatus/>
</cp:coreProperties>
</file>