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nergyPro 9.0\Backup Material\"/>
    </mc:Choice>
  </mc:AlternateContent>
  <xr:revisionPtr revIDLastSave="0" documentId="13_ncr:1_{9E2F3620-5073-49F6-92C3-88EF8E1CA5D3}" xr6:coauthVersionLast="47" xr6:coauthVersionMax="47" xr10:uidLastSave="{00000000-0000-0000-0000-000000000000}"/>
  <bookViews>
    <workbookView xWindow="-38510" yWindow="-110" windowWidth="38620" windowHeight="21220" xr2:uid="{00000000-000D-0000-FFFF-FFFF00000000}"/>
  </bookViews>
  <sheets>
    <sheet name="Results TDV" sheetId="4" r:id="rId1"/>
    <sheet name="Results SOURCE" sheetId="7" r:id="rId2"/>
    <sheet name="Output" sheetId="5" r:id="rId3"/>
    <sheet name="Lookup" sheetId="6" state="hidden" r:id="rId4"/>
  </sheets>
  <externalReferences>
    <externalReference r:id="rId5"/>
    <externalReference r:id="rId6"/>
  </externalReferences>
  <definedNames>
    <definedName name="EnveDataNonRes">[1]EnveLookups!$X$3:$AO$49</definedName>
    <definedName name="EQBaseByCol">'[1]Runs by Col'!A1='[1]Runs by Col'!$B1</definedName>
    <definedName name="EQBaseByRow">'[1]Runs by Row'!A1='[1]Runs by Row'!A$2</definedName>
    <definedName name="EQParentByCol">'[1]Runs by Col'!A1=HLOOKUP('[1]Runs by Col'!A$3,'[1]Runs by Col'!$B$2:$IV$11,ROW('[1]Runs by Col'!A1)-1,FALSE)</definedName>
    <definedName name="EQParentByRow">'[1]Runs by Row'!A1=VLOOKUP('[1]Runs by Row'!$C1,'[1]Runs by Row'!$B$2:$II$945,COLUMN('[1]Runs by Row'!A1)-1,FALSE)</definedName>
    <definedName name="ParentValue">HLOOKUP('[1]Runs by Col'!A$3,'[1]Runs by Col'!$2:$11,ROW()-1,FALSE)</definedName>
    <definedName name="ParentValueByCol">HLOOKUP('[1]Runs by Col'!A$3,'[1]Runs by Col'!$2:$11,ROW()-1,FALSE)</definedName>
    <definedName name="ParentValueByRow">VLOOKUP('[1]Runs by Row'!$C1,'[1]Runs by Row'!$B$2:$II$72,COLUMN('[1]Runs by Row'!A1)-1,FALSE)</definedName>
    <definedName name="PowerDensitytoSI">[1]Constructions!$H$13</definedName>
    <definedName name="RtoSI">[1]Constructions!$H$9</definedName>
    <definedName name="SMallSch">[2]Schedules!#REF!</definedName>
    <definedName name="TDVabl7" localSheetId="1">'Results SOURCE'!$E$24</definedName>
    <definedName name="TDVabl7">'Results TDV'!$E$24</definedName>
    <definedName name="TDVabm15" localSheetId="1">'Results SOURCE'!#REF!</definedName>
    <definedName name="TDVabm15">'Results TDV'!#REF!</definedName>
    <definedName name="TDVabm16" localSheetId="1">'Results SOURCE'!#REF!</definedName>
    <definedName name="TDVabm16">'Results TDV'!#REF!</definedName>
    <definedName name="TDVabm6" localSheetId="1">'Results SOURCE'!#REF!</definedName>
    <definedName name="TDVabm6">'Results TDV'!#REF!</definedName>
    <definedName name="TDVrbl7" localSheetId="1">'Results SOURCE'!$D$24</definedName>
    <definedName name="TDVrbl7">'Results TDV'!$D$24</definedName>
    <definedName name="TDVrbm15" localSheetId="1">'Results SOURCE'!#REF!</definedName>
    <definedName name="TDVrbm15">'Results TDV'!#REF!</definedName>
    <definedName name="TDVrbm16" localSheetId="1">'Results SOURCE'!#REF!</definedName>
    <definedName name="TDVrbm16">'Results TDV'!#REF!</definedName>
    <definedName name="TDVrbm6" localSheetId="1">'Results SOURCE'!#REF!</definedName>
    <definedName name="TDVrbm6">'Results TDV'!#REF!</definedName>
    <definedName name="UtoSI">[1]Constructions!$H$10</definedName>
    <definedName name="WHSCh">[2]Schedules!#REF!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8" i="7" l="1"/>
  <c r="K127" i="7"/>
  <c r="K126" i="7"/>
  <c r="K125" i="7"/>
  <c r="K124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K5" i="7"/>
  <c r="I5" i="7"/>
  <c r="G5" i="7"/>
  <c r="S128" i="7" l="1"/>
  <c r="D128" i="7"/>
  <c r="S127" i="7"/>
  <c r="D127" i="7"/>
  <c r="S126" i="7"/>
  <c r="D126" i="7"/>
  <c r="S125" i="7"/>
  <c r="D125" i="7"/>
  <c r="S124" i="7"/>
  <c r="D124" i="7"/>
  <c r="S123" i="7"/>
  <c r="D123" i="7"/>
  <c r="S122" i="7"/>
  <c r="D122" i="7"/>
  <c r="S121" i="7"/>
  <c r="D121" i="7"/>
  <c r="AP122" i="4"/>
  <c r="AP123" i="4"/>
  <c r="AP124" i="4"/>
  <c r="AP125" i="4"/>
  <c r="V125" i="4" s="1"/>
  <c r="AP126" i="4"/>
  <c r="AP127" i="4"/>
  <c r="X127" i="4" s="1"/>
  <c r="AP128" i="4"/>
  <c r="R128" i="4" s="1"/>
  <c r="AP121" i="4"/>
  <c r="V121" i="4" s="1"/>
  <c r="AF128" i="4"/>
  <c r="AD128" i="4"/>
  <c r="T128" i="4"/>
  <c r="P128" i="4"/>
  <c r="N128" i="4"/>
  <c r="D128" i="4"/>
  <c r="AF127" i="4"/>
  <c r="AD127" i="4"/>
  <c r="D127" i="4"/>
  <c r="Z126" i="4"/>
  <c r="AF126" i="4"/>
  <c r="AD126" i="4"/>
  <c r="D126" i="4"/>
  <c r="AF125" i="4"/>
  <c r="AD125" i="4"/>
  <c r="D125" i="4"/>
  <c r="AI128" i="4" s="1"/>
  <c r="R124" i="4"/>
  <c r="AF124" i="4"/>
  <c r="AD124" i="4"/>
  <c r="T124" i="4"/>
  <c r="D124" i="4"/>
  <c r="X123" i="4"/>
  <c r="AF123" i="4"/>
  <c r="AD123" i="4"/>
  <c r="D123" i="4"/>
  <c r="V122" i="4"/>
  <c r="AF122" i="4"/>
  <c r="AD122" i="4"/>
  <c r="D122" i="4"/>
  <c r="AF121" i="4"/>
  <c r="AD121" i="4"/>
  <c r="D121" i="4"/>
  <c r="V128" i="4" l="1"/>
  <c r="X128" i="4"/>
  <c r="F128" i="4"/>
  <c r="H128" i="4"/>
  <c r="L128" i="4"/>
  <c r="AI124" i="4"/>
  <c r="M123" i="7"/>
  <c r="AI127" i="4"/>
  <c r="AH123" i="4"/>
  <c r="AH126" i="4"/>
  <c r="AH128" i="4"/>
  <c r="L122" i="7"/>
  <c r="L124" i="7"/>
  <c r="L127" i="7"/>
  <c r="AI126" i="4"/>
  <c r="M122" i="7"/>
  <c r="M124" i="7"/>
  <c r="M127" i="7"/>
  <c r="F128" i="7"/>
  <c r="AH122" i="4"/>
  <c r="AH124" i="4"/>
  <c r="AH127" i="4"/>
  <c r="H128" i="7"/>
  <c r="L123" i="7"/>
  <c r="L126" i="7"/>
  <c r="L128" i="7"/>
  <c r="AI122" i="4"/>
  <c r="M128" i="7"/>
  <c r="M126" i="7"/>
  <c r="F124" i="4"/>
  <c r="H124" i="4"/>
  <c r="X124" i="4"/>
  <c r="H126" i="4"/>
  <c r="Z128" i="4"/>
  <c r="Z124" i="4"/>
  <c r="H125" i="4"/>
  <c r="P126" i="4"/>
  <c r="AB128" i="4"/>
  <c r="L124" i="4"/>
  <c r="AB124" i="4"/>
  <c r="P125" i="4"/>
  <c r="X126" i="4"/>
  <c r="AI123" i="4"/>
  <c r="AM123" i="4" s="1"/>
  <c r="V124" i="4"/>
  <c r="H121" i="4"/>
  <c r="P121" i="4"/>
  <c r="N124" i="4"/>
  <c r="X125" i="4"/>
  <c r="X121" i="4"/>
  <c r="P124" i="4"/>
  <c r="AM128" i="4"/>
  <c r="R127" i="4"/>
  <c r="Z127" i="4"/>
  <c r="L125" i="4"/>
  <c r="AB125" i="4"/>
  <c r="L126" i="4"/>
  <c r="T126" i="4"/>
  <c r="AB126" i="4"/>
  <c r="R126" i="4"/>
  <c r="L127" i="4"/>
  <c r="AB127" i="4"/>
  <c r="T125" i="4"/>
  <c r="F127" i="4"/>
  <c r="N127" i="4"/>
  <c r="V127" i="4"/>
  <c r="R125" i="4"/>
  <c r="Z125" i="4"/>
  <c r="F126" i="4"/>
  <c r="N126" i="4"/>
  <c r="V126" i="4"/>
  <c r="AL126" i="4"/>
  <c r="T127" i="4"/>
  <c r="F125" i="4"/>
  <c r="N125" i="4"/>
  <c r="H127" i="4"/>
  <c r="P127" i="4"/>
  <c r="H122" i="4"/>
  <c r="P122" i="4"/>
  <c r="X122" i="4"/>
  <c r="R123" i="4"/>
  <c r="L123" i="4"/>
  <c r="T123" i="4"/>
  <c r="AB123" i="4"/>
  <c r="R122" i="4"/>
  <c r="L122" i="4"/>
  <c r="AB122" i="4"/>
  <c r="L121" i="4"/>
  <c r="T121" i="4"/>
  <c r="AB121" i="4"/>
  <c r="T122" i="4"/>
  <c r="F123" i="4"/>
  <c r="N123" i="4"/>
  <c r="V123" i="4"/>
  <c r="R121" i="4"/>
  <c r="Z121" i="4"/>
  <c r="Z122" i="4"/>
  <c r="F121" i="4"/>
  <c r="N121" i="4"/>
  <c r="Z123" i="4"/>
  <c r="F122" i="4"/>
  <c r="N122" i="4"/>
  <c r="H123" i="4"/>
  <c r="P123" i="4"/>
  <c r="AM124" i="4" l="1"/>
  <c r="AM126" i="4"/>
  <c r="Q128" i="7"/>
  <c r="AM127" i="4"/>
  <c r="Q127" i="7"/>
  <c r="AM122" i="4"/>
  <c r="P124" i="7"/>
  <c r="AL124" i="4"/>
  <c r="AL122" i="4"/>
  <c r="Q124" i="7"/>
  <c r="P128" i="7"/>
  <c r="AL123" i="4"/>
  <c r="AL127" i="4"/>
  <c r="P127" i="7"/>
  <c r="H122" i="7"/>
  <c r="F121" i="7"/>
  <c r="F123" i="7"/>
  <c r="F127" i="7"/>
  <c r="H126" i="7"/>
  <c r="F126" i="7"/>
  <c r="H124" i="7"/>
  <c r="H127" i="7"/>
  <c r="F124" i="7"/>
  <c r="H123" i="7"/>
  <c r="H121" i="7"/>
  <c r="F122" i="7"/>
  <c r="F125" i="7"/>
  <c r="H125" i="7"/>
  <c r="Q126" i="7"/>
  <c r="P126" i="7"/>
  <c r="Q123" i="7"/>
  <c r="P123" i="7"/>
  <c r="Q122" i="7"/>
  <c r="P122" i="7"/>
  <c r="J128" i="4"/>
  <c r="AL128" i="4"/>
  <c r="J124" i="4"/>
  <c r="J124" i="7" s="1"/>
  <c r="J126" i="4"/>
  <c r="J126" i="7" s="1"/>
  <c r="J125" i="4"/>
  <c r="J127" i="4"/>
  <c r="J127" i="7" s="1"/>
  <c r="J121" i="4"/>
  <c r="J122" i="4"/>
  <c r="J122" i="7" s="1"/>
  <c r="J123" i="4"/>
  <c r="J123" i="7" s="1"/>
  <c r="AJ127" i="4" l="1"/>
  <c r="J125" i="7"/>
  <c r="AJ128" i="4"/>
  <c r="AJ126" i="4"/>
  <c r="AJ124" i="4"/>
  <c r="AJ122" i="4"/>
  <c r="AJ123" i="4"/>
  <c r="J121" i="7"/>
  <c r="J128" i="7"/>
  <c r="AK124" i="4" l="1"/>
  <c r="AK122" i="4"/>
  <c r="AK123" i="4"/>
  <c r="N128" i="7"/>
  <c r="N126" i="7"/>
  <c r="N127" i="7"/>
  <c r="N123" i="7"/>
  <c r="N124" i="7"/>
  <c r="N122" i="7"/>
  <c r="AK127" i="4"/>
  <c r="AK128" i="4"/>
  <c r="AK126" i="4"/>
  <c r="O128" i="7" l="1"/>
  <c r="O126" i="7"/>
  <c r="O127" i="7"/>
  <c r="O123" i="7"/>
  <c r="O124" i="7"/>
  <c r="O122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L46" i="7" s="1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L35" i="7" s="1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S120" i="7"/>
  <c r="S119" i="7"/>
  <c r="S118" i="7"/>
  <c r="S117" i="7"/>
  <c r="S116" i="7"/>
  <c r="S115" i="7"/>
  <c r="S114" i="7"/>
  <c r="S113" i="7"/>
  <c r="S112" i="7"/>
  <c r="S111" i="7"/>
  <c r="S110" i="7"/>
  <c r="S109" i="7"/>
  <c r="S108" i="7"/>
  <c r="S107" i="7"/>
  <c r="S106" i="7"/>
  <c r="S105" i="7"/>
  <c r="S104" i="7"/>
  <c r="S103" i="7"/>
  <c r="S102" i="7"/>
  <c r="S101" i="7"/>
  <c r="S100" i="7"/>
  <c r="S99" i="7"/>
  <c r="S98" i="7"/>
  <c r="S97" i="7"/>
  <c r="S96" i="7"/>
  <c r="S95" i="7"/>
  <c r="S94" i="7"/>
  <c r="S93" i="7"/>
  <c r="S92" i="7"/>
  <c r="S91" i="7"/>
  <c r="S90" i="7"/>
  <c r="S89" i="7"/>
  <c r="S88" i="7"/>
  <c r="S87" i="7"/>
  <c r="S86" i="7"/>
  <c r="S85" i="7"/>
  <c r="S84" i="7"/>
  <c r="S83" i="7"/>
  <c r="S82" i="7"/>
  <c r="S81" i="7"/>
  <c r="S80" i="7"/>
  <c r="S79" i="7"/>
  <c r="S78" i="7"/>
  <c r="S77" i="7"/>
  <c r="S76" i="7"/>
  <c r="S75" i="7"/>
  <c r="L76" i="7"/>
  <c r="S74" i="7"/>
  <c r="S73" i="7"/>
  <c r="S72" i="7"/>
  <c r="S71" i="7"/>
  <c r="S70" i="7"/>
  <c r="S69" i="7"/>
  <c r="S68" i="7"/>
  <c r="S67" i="7"/>
  <c r="S66" i="7"/>
  <c r="S65" i="7"/>
  <c r="S64" i="7"/>
  <c r="S63" i="7"/>
  <c r="S62" i="7"/>
  <c r="S61" i="7"/>
  <c r="S60" i="7"/>
  <c r="S59" i="7"/>
  <c r="S58" i="7"/>
  <c r="S57" i="7"/>
  <c r="S56" i="7"/>
  <c r="S55" i="7"/>
  <c r="S54" i="7"/>
  <c r="S53" i="7"/>
  <c r="S52" i="7"/>
  <c r="S51" i="7"/>
  <c r="S50" i="7"/>
  <c r="S49" i="7"/>
  <c r="S48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P13" i="7"/>
  <c r="S12" i="7"/>
  <c r="S11" i="7"/>
  <c r="S10" i="7"/>
  <c r="S9" i="7"/>
  <c r="S8" i="7"/>
  <c r="S7" i="7"/>
  <c r="S6" i="7"/>
  <c r="S5" i="7"/>
  <c r="B5" i="7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A4" i="7"/>
  <c r="AL13" i="4"/>
  <c r="AF120" i="4"/>
  <c r="AF119" i="4"/>
  <c r="AF118" i="4"/>
  <c r="AF117" i="4"/>
  <c r="AF116" i="4"/>
  <c r="AF115" i="4"/>
  <c r="AF114" i="4"/>
  <c r="AF113" i="4"/>
  <c r="AF112" i="4"/>
  <c r="AF111" i="4"/>
  <c r="AF110" i="4"/>
  <c r="AF109" i="4"/>
  <c r="AF108" i="4"/>
  <c r="AF107" i="4"/>
  <c r="AF106" i="4"/>
  <c r="AF105" i="4"/>
  <c r="AF104" i="4"/>
  <c r="AF103" i="4"/>
  <c r="AF102" i="4"/>
  <c r="AF101" i="4"/>
  <c r="AF100" i="4"/>
  <c r="AF99" i="4"/>
  <c r="AF98" i="4"/>
  <c r="AF97" i="4"/>
  <c r="AF96" i="4"/>
  <c r="AF95" i="4"/>
  <c r="AF94" i="4"/>
  <c r="AF93" i="4"/>
  <c r="AF92" i="4"/>
  <c r="AF91" i="4"/>
  <c r="AF90" i="4"/>
  <c r="AF89" i="4"/>
  <c r="AF88" i="4"/>
  <c r="AF87" i="4"/>
  <c r="AF86" i="4"/>
  <c r="AF85" i="4"/>
  <c r="AF84" i="4"/>
  <c r="AF83" i="4"/>
  <c r="AF82" i="4"/>
  <c r="AF81" i="4"/>
  <c r="AF80" i="4"/>
  <c r="AF79" i="4"/>
  <c r="AF78" i="4"/>
  <c r="AF77" i="4"/>
  <c r="AF76" i="4"/>
  <c r="AF75" i="4"/>
  <c r="AF74" i="4"/>
  <c r="AF73" i="4"/>
  <c r="AF72" i="4"/>
  <c r="AF71" i="4"/>
  <c r="AF70" i="4"/>
  <c r="AF69" i="4"/>
  <c r="AF68" i="4"/>
  <c r="AF67" i="4"/>
  <c r="AF66" i="4"/>
  <c r="AF65" i="4"/>
  <c r="AF64" i="4"/>
  <c r="AF63" i="4"/>
  <c r="AF62" i="4"/>
  <c r="AF61" i="4"/>
  <c r="AF60" i="4"/>
  <c r="AF59" i="4"/>
  <c r="AF58" i="4"/>
  <c r="AF57" i="4"/>
  <c r="AF56" i="4"/>
  <c r="AF55" i="4"/>
  <c r="AF54" i="4"/>
  <c r="AF53" i="4"/>
  <c r="AF52" i="4"/>
  <c r="AF51" i="4"/>
  <c r="AF50" i="4"/>
  <c r="AF49" i="4"/>
  <c r="AF48" i="4"/>
  <c r="AF47" i="4"/>
  <c r="AF46" i="4"/>
  <c r="AF45" i="4"/>
  <c r="AF44" i="4"/>
  <c r="AF43" i="4"/>
  <c r="AF42" i="4"/>
  <c r="AF41" i="4"/>
  <c r="AF40" i="4"/>
  <c r="AF39" i="4"/>
  <c r="AF38" i="4"/>
  <c r="AF37" i="4"/>
  <c r="AF36" i="4"/>
  <c r="AF35" i="4"/>
  <c r="AF34" i="4"/>
  <c r="AF33" i="4"/>
  <c r="AF32" i="4"/>
  <c r="AF31" i="4"/>
  <c r="AF30" i="4"/>
  <c r="AF29" i="4"/>
  <c r="AF28" i="4"/>
  <c r="AF27" i="4"/>
  <c r="AF26" i="4"/>
  <c r="AF25" i="4"/>
  <c r="AF24" i="4"/>
  <c r="AF23" i="4"/>
  <c r="AF22" i="4"/>
  <c r="AF21" i="4"/>
  <c r="AF20" i="4"/>
  <c r="AF19" i="4"/>
  <c r="AF18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5" i="4"/>
  <c r="AD120" i="4"/>
  <c r="AD119" i="4"/>
  <c r="AD118" i="4"/>
  <c r="AD117" i="4"/>
  <c r="AD116" i="4"/>
  <c r="AD115" i="4"/>
  <c r="AD114" i="4"/>
  <c r="AD113" i="4"/>
  <c r="AD112" i="4"/>
  <c r="AD111" i="4"/>
  <c r="AD110" i="4"/>
  <c r="AD109" i="4"/>
  <c r="AD108" i="4"/>
  <c r="AD107" i="4"/>
  <c r="AD106" i="4"/>
  <c r="AD105" i="4"/>
  <c r="AD104" i="4"/>
  <c r="AD103" i="4"/>
  <c r="AD102" i="4"/>
  <c r="AD101" i="4"/>
  <c r="AD100" i="4"/>
  <c r="AD99" i="4"/>
  <c r="AD98" i="4"/>
  <c r="AD97" i="4"/>
  <c r="AD96" i="4"/>
  <c r="AD95" i="4"/>
  <c r="AD94" i="4"/>
  <c r="AD93" i="4"/>
  <c r="AD92" i="4"/>
  <c r="AD91" i="4"/>
  <c r="AD90" i="4"/>
  <c r="AD89" i="4"/>
  <c r="AD88" i="4"/>
  <c r="AD87" i="4"/>
  <c r="AD86" i="4"/>
  <c r="AD85" i="4"/>
  <c r="AD84" i="4"/>
  <c r="AD83" i="4"/>
  <c r="AD82" i="4"/>
  <c r="AD81" i="4"/>
  <c r="AD80" i="4"/>
  <c r="AD79" i="4"/>
  <c r="AD78" i="4"/>
  <c r="AD77" i="4"/>
  <c r="AD76" i="4"/>
  <c r="AD75" i="4"/>
  <c r="AD74" i="4"/>
  <c r="AD73" i="4"/>
  <c r="AD72" i="4"/>
  <c r="AD71" i="4"/>
  <c r="AD70" i="4"/>
  <c r="AD69" i="4"/>
  <c r="AD68" i="4"/>
  <c r="AD67" i="4"/>
  <c r="AD66" i="4"/>
  <c r="AD65" i="4"/>
  <c r="AD64" i="4"/>
  <c r="AD63" i="4"/>
  <c r="AD62" i="4"/>
  <c r="AD61" i="4"/>
  <c r="AD60" i="4"/>
  <c r="AD59" i="4"/>
  <c r="AD58" i="4"/>
  <c r="AD57" i="4"/>
  <c r="AD56" i="4"/>
  <c r="AD55" i="4"/>
  <c r="AD54" i="4"/>
  <c r="AD53" i="4"/>
  <c r="AD52" i="4"/>
  <c r="AD51" i="4"/>
  <c r="AD50" i="4"/>
  <c r="AD49" i="4"/>
  <c r="AD48" i="4"/>
  <c r="AD47" i="4"/>
  <c r="AD46" i="4"/>
  <c r="AD45" i="4"/>
  <c r="AD44" i="4"/>
  <c r="AD43" i="4"/>
  <c r="AD42" i="4"/>
  <c r="AD41" i="4"/>
  <c r="AD40" i="4"/>
  <c r="AD39" i="4"/>
  <c r="AD38" i="4"/>
  <c r="AD37" i="4"/>
  <c r="AD36" i="4"/>
  <c r="AD35" i="4"/>
  <c r="AD34" i="4"/>
  <c r="AD33" i="4"/>
  <c r="AD32" i="4"/>
  <c r="AD31" i="4"/>
  <c r="AD30" i="4"/>
  <c r="AD29" i="4"/>
  <c r="AD28" i="4"/>
  <c r="AD27" i="4"/>
  <c r="AD26" i="4"/>
  <c r="AD25" i="4"/>
  <c r="AD24" i="4"/>
  <c r="AD23" i="4"/>
  <c r="AD22" i="4"/>
  <c r="AD21" i="4"/>
  <c r="AD20" i="4"/>
  <c r="AD19" i="4"/>
  <c r="AD18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5" i="4"/>
  <c r="M120" i="7" l="1"/>
  <c r="L120" i="7"/>
  <c r="L112" i="7"/>
  <c r="M116" i="7"/>
  <c r="L116" i="7"/>
  <c r="Q116" i="7" s="1"/>
  <c r="L74" i="7"/>
  <c r="Q74" i="7" s="1"/>
  <c r="M118" i="7"/>
  <c r="L118" i="7"/>
  <c r="P118" i="7" s="1"/>
  <c r="L48" i="7"/>
  <c r="L40" i="7"/>
  <c r="M27" i="7"/>
  <c r="L11" i="7"/>
  <c r="L111" i="7"/>
  <c r="L7" i="7"/>
  <c r="L15" i="7"/>
  <c r="L95" i="7"/>
  <c r="M102" i="7"/>
  <c r="L32" i="7"/>
  <c r="M113" i="7"/>
  <c r="M111" i="7"/>
  <c r="L84" i="7"/>
  <c r="M76" i="7"/>
  <c r="Q76" i="7" s="1"/>
  <c r="L37" i="7"/>
  <c r="M50" i="7"/>
  <c r="M74" i="7"/>
  <c r="L98" i="7"/>
  <c r="L102" i="7"/>
  <c r="P102" i="7" s="1"/>
  <c r="M112" i="7"/>
  <c r="M91" i="7"/>
  <c r="M11" i="7"/>
  <c r="M104" i="7"/>
  <c r="M100" i="7"/>
  <c r="M89" i="7"/>
  <c r="L51" i="7"/>
  <c r="L55" i="7"/>
  <c r="L99" i="7"/>
  <c r="L78" i="7"/>
  <c r="M38" i="7"/>
  <c r="L6" i="7"/>
  <c r="M7" i="7"/>
  <c r="L8" i="7"/>
  <c r="B30" i="7"/>
  <c r="B31" i="7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L12" i="7"/>
  <c r="L14" i="7"/>
  <c r="M12" i="7"/>
  <c r="L19" i="7"/>
  <c r="L18" i="7"/>
  <c r="L20" i="7"/>
  <c r="L9" i="7"/>
  <c r="L17" i="7"/>
  <c r="L23" i="7"/>
  <c r="L28" i="7"/>
  <c r="M28" i="7"/>
  <c r="L33" i="7"/>
  <c r="L34" i="7"/>
  <c r="L29" i="7"/>
  <c r="L30" i="7"/>
  <c r="M29" i="7"/>
  <c r="M30" i="7"/>
  <c r="M41" i="7"/>
  <c r="M43" i="7"/>
  <c r="M40" i="7"/>
  <c r="P40" i="7" s="1"/>
  <c r="M42" i="7"/>
  <c r="L24" i="7"/>
  <c r="L27" i="7"/>
  <c r="L22" i="7"/>
  <c r="M37" i="7"/>
  <c r="L25" i="7"/>
  <c r="L38" i="7"/>
  <c r="L69" i="7"/>
  <c r="L63" i="7"/>
  <c r="L72" i="7"/>
  <c r="L66" i="7"/>
  <c r="L71" i="7"/>
  <c r="L65" i="7"/>
  <c r="L62" i="7"/>
  <c r="L68" i="7"/>
  <c r="L70" i="7"/>
  <c r="L67" i="7"/>
  <c r="L64" i="7"/>
  <c r="L42" i="7"/>
  <c r="L54" i="7"/>
  <c r="L56" i="7"/>
  <c r="L58" i="7"/>
  <c r="L50" i="7"/>
  <c r="M55" i="7"/>
  <c r="M57" i="7"/>
  <c r="M59" i="7"/>
  <c r="M51" i="7"/>
  <c r="L60" i="7"/>
  <c r="L43" i="7"/>
  <c r="L45" i="7"/>
  <c r="L52" i="7"/>
  <c r="L53" i="7"/>
  <c r="M56" i="7"/>
  <c r="L57" i="7"/>
  <c r="M60" i="7"/>
  <c r="L47" i="7"/>
  <c r="M52" i="7"/>
  <c r="M53" i="7"/>
  <c r="L41" i="7"/>
  <c r="M54" i="7"/>
  <c r="M58" i="7"/>
  <c r="L59" i="7"/>
  <c r="M78" i="7"/>
  <c r="M79" i="7"/>
  <c r="L82" i="7"/>
  <c r="L79" i="7"/>
  <c r="L85" i="7"/>
  <c r="L87" i="7"/>
  <c r="L86" i="7"/>
  <c r="L81" i="7"/>
  <c r="L90" i="7"/>
  <c r="L94" i="7"/>
  <c r="L89" i="7"/>
  <c r="M90" i="7"/>
  <c r="L92" i="7"/>
  <c r="L100" i="7"/>
  <c r="M107" i="7"/>
  <c r="M108" i="7"/>
  <c r="M109" i="7"/>
  <c r="M106" i="7"/>
  <c r="L91" i="7"/>
  <c r="M92" i="7"/>
  <c r="L96" i="7"/>
  <c r="L104" i="7"/>
  <c r="L109" i="7"/>
  <c r="L106" i="7"/>
  <c r="L107" i="7"/>
  <c r="L108" i="7"/>
  <c r="L115" i="7"/>
  <c r="L113" i="7"/>
  <c r="D120" i="4"/>
  <c r="D119" i="4"/>
  <c r="AH120" i="4" s="1"/>
  <c r="D118" i="4"/>
  <c r="D117" i="4"/>
  <c r="AH118" i="4" s="1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AH104" i="4" s="1"/>
  <c r="D102" i="4"/>
  <c r="D101" i="4"/>
  <c r="AH102" i="4" s="1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P116" i="7" l="1"/>
  <c r="AN128" i="4"/>
  <c r="AN126" i="4"/>
  <c r="AN122" i="4"/>
  <c r="AN123" i="4"/>
  <c r="AN127" i="4"/>
  <c r="AN124" i="4"/>
  <c r="Q112" i="7"/>
  <c r="P74" i="7"/>
  <c r="P11" i="7"/>
  <c r="AH108" i="4"/>
  <c r="AH106" i="4"/>
  <c r="AH107" i="4"/>
  <c r="AH115" i="4"/>
  <c r="AH116" i="4"/>
  <c r="Q111" i="7"/>
  <c r="Q11" i="7"/>
  <c r="P55" i="7"/>
  <c r="M115" i="7"/>
  <c r="Q115" i="7" s="1"/>
  <c r="AH112" i="4"/>
  <c r="AH113" i="4"/>
  <c r="AH111" i="4"/>
  <c r="P112" i="7"/>
  <c r="Q102" i="7"/>
  <c r="P37" i="7"/>
  <c r="Q118" i="7"/>
  <c r="Q7" i="7"/>
  <c r="P111" i="7"/>
  <c r="Q78" i="7"/>
  <c r="Q51" i="7"/>
  <c r="M99" i="7"/>
  <c r="P99" i="7" s="1"/>
  <c r="P76" i="7"/>
  <c r="M98" i="7"/>
  <c r="P98" i="7" s="1"/>
  <c r="Q55" i="7"/>
  <c r="P51" i="7"/>
  <c r="M9" i="7"/>
  <c r="Q9" i="7" s="1"/>
  <c r="M6" i="7"/>
  <c r="P6" i="7" s="1"/>
  <c r="M8" i="7"/>
  <c r="P8" i="7" s="1"/>
  <c r="P7" i="7"/>
  <c r="Q107" i="7"/>
  <c r="P107" i="7"/>
  <c r="Q113" i="7"/>
  <c r="P113" i="7"/>
  <c r="Q57" i="7"/>
  <c r="P57" i="7"/>
  <c r="P58" i="7"/>
  <c r="Q58" i="7"/>
  <c r="Q40" i="7"/>
  <c r="M34" i="7"/>
  <c r="Q34" i="7" s="1"/>
  <c r="M35" i="7"/>
  <c r="M33" i="7"/>
  <c r="P33" i="7" s="1"/>
  <c r="M32" i="7"/>
  <c r="Q108" i="7"/>
  <c r="P108" i="7"/>
  <c r="M96" i="7"/>
  <c r="P96" i="7" s="1"/>
  <c r="M95" i="7"/>
  <c r="M94" i="7"/>
  <c r="Q94" i="7" s="1"/>
  <c r="Q79" i="7"/>
  <c r="P79" i="7"/>
  <c r="Q56" i="7"/>
  <c r="P56" i="7"/>
  <c r="Q38" i="7"/>
  <c r="P38" i="7"/>
  <c r="Q30" i="7"/>
  <c r="P30" i="7"/>
  <c r="P28" i="7"/>
  <c r="Q28" i="7"/>
  <c r="Q91" i="7"/>
  <c r="P91" i="7"/>
  <c r="P92" i="7"/>
  <c r="Q92" i="7"/>
  <c r="P41" i="7"/>
  <c r="Q41" i="7"/>
  <c r="Q53" i="7"/>
  <c r="P53" i="7"/>
  <c r="P54" i="7"/>
  <c r="Q54" i="7"/>
  <c r="Q29" i="7"/>
  <c r="P29" i="7"/>
  <c r="P90" i="7"/>
  <c r="Q90" i="7"/>
  <c r="P52" i="7"/>
  <c r="Q52" i="7"/>
  <c r="Q120" i="7"/>
  <c r="P120" i="7"/>
  <c r="P109" i="7"/>
  <c r="Q109" i="7"/>
  <c r="P60" i="7"/>
  <c r="Q60" i="7"/>
  <c r="Q42" i="7"/>
  <c r="P42" i="7"/>
  <c r="M24" i="7"/>
  <c r="P24" i="7" s="1"/>
  <c r="M22" i="7"/>
  <c r="Q22" i="7" s="1"/>
  <c r="M23" i="7"/>
  <c r="P23" i="7" s="1"/>
  <c r="M25" i="7"/>
  <c r="Q25" i="7" s="1"/>
  <c r="Q104" i="7"/>
  <c r="P104" i="7"/>
  <c r="Q89" i="7"/>
  <c r="P89" i="7"/>
  <c r="M46" i="7"/>
  <c r="M47" i="7"/>
  <c r="P47" i="7" s="1"/>
  <c r="M48" i="7"/>
  <c r="M45" i="7"/>
  <c r="P45" i="7" s="1"/>
  <c r="Q106" i="7"/>
  <c r="P106" i="7"/>
  <c r="M70" i="7"/>
  <c r="P70" i="7" s="1"/>
  <c r="M62" i="7"/>
  <c r="P62" i="7" s="1"/>
  <c r="M72" i="7"/>
  <c r="Q72" i="7" s="1"/>
  <c r="M69" i="7"/>
  <c r="P69" i="7" s="1"/>
  <c r="M66" i="7"/>
  <c r="Q66" i="7" s="1"/>
  <c r="M71" i="7"/>
  <c r="P71" i="7" s="1"/>
  <c r="M68" i="7"/>
  <c r="P68" i="7" s="1"/>
  <c r="M67" i="7"/>
  <c r="Q67" i="7" s="1"/>
  <c r="M64" i="7"/>
  <c r="P64" i="7" s="1"/>
  <c r="M63" i="7"/>
  <c r="Q63" i="7" s="1"/>
  <c r="M65" i="7"/>
  <c r="P65" i="7" s="1"/>
  <c r="M82" i="7"/>
  <c r="P82" i="7" s="1"/>
  <c r="M81" i="7"/>
  <c r="Q81" i="7" s="1"/>
  <c r="Q59" i="7"/>
  <c r="P59" i="7"/>
  <c r="Q27" i="7"/>
  <c r="P27" i="7"/>
  <c r="M19" i="7"/>
  <c r="P19" i="7" s="1"/>
  <c r="M18" i="7"/>
  <c r="Q18" i="7" s="1"/>
  <c r="M20" i="7"/>
  <c r="Q20" i="7" s="1"/>
  <c r="M17" i="7"/>
  <c r="P17" i="7" s="1"/>
  <c r="M14" i="7"/>
  <c r="P14" i="7" s="1"/>
  <c r="M15" i="7"/>
  <c r="M86" i="7"/>
  <c r="Q86" i="7" s="1"/>
  <c r="M87" i="7"/>
  <c r="Q87" i="7" s="1"/>
  <c r="M84" i="7"/>
  <c r="M85" i="7"/>
  <c r="Q85" i="7" s="1"/>
  <c r="P78" i="7"/>
  <c r="P100" i="7"/>
  <c r="Q100" i="7"/>
  <c r="Q43" i="7"/>
  <c r="P43" i="7"/>
  <c r="P50" i="7"/>
  <c r="Q50" i="7"/>
  <c r="Q37" i="7"/>
  <c r="Q12" i="7"/>
  <c r="P12" i="7"/>
  <c r="AH6" i="4"/>
  <c r="AP120" i="4"/>
  <c r="AP119" i="4"/>
  <c r="AP118" i="4"/>
  <c r="AP117" i="4"/>
  <c r="AP116" i="4"/>
  <c r="F116" i="4" s="1"/>
  <c r="AP115" i="4"/>
  <c r="AP114" i="4"/>
  <c r="Q98" i="7" l="1"/>
  <c r="P115" i="7"/>
  <c r="AI120" i="4"/>
  <c r="Q33" i="7"/>
  <c r="AI115" i="4"/>
  <c r="AI116" i="4"/>
  <c r="Q99" i="7"/>
  <c r="P86" i="7"/>
  <c r="F116" i="7"/>
  <c r="Q96" i="7"/>
  <c r="Q23" i="7"/>
  <c r="Q45" i="7"/>
  <c r="Q68" i="7"/>
  <c r="P67" i="7"/>
  <c r="Q70" i="7"/>
  <c r="P63" i="7"/>
  <c r="P34" i="7"/>
  <c r="Q82" i="7"/>
  <c r="Q14" i="7"/>
  <c r="Q17" i="7"/>
  <c r="P18" i="7"/>
  <c r="P9" i="7"/>
  <c r="Q6" i="7"/>
  <c r="Q8" i="7"/>
  <c r="Q69" i="7"/>
  <c r="P81" i="7"/>
  <c r="P87" i="7"/>
  <c r="Q19" i="7"/>
  <c r="P72" i="7"/>
  <c r="Q24" i="7"/>
  <c r="Q62" i="7"/>
  <c r="P22" i="7"/>
  <c r="Q65" i="7"/>
  <c r="P15" i="7"/>
  <c r="Q15" i="7"/>
  <c r="Q48" i="7"/>
  <c r="P48" i="7"/>
  <c r="Q64" i="7"/>
  <c r="P94" i="7"/>
  <c r="P20" i="7"/>
  <c r="Q84" i="7"/>
  <c r="P84" i="7"/>
  <c r="P85" i="7"/>
  <c r="P32" i="7"/>
  <c r="Q32" i="7"/>
  <c r="Q46" i="7"/>
  <c r="P46" i="7"/>
  <c r="P25" i="7"/>
  <c r="P66" i="7"/>
  <c r="Q71" i="7"/>
  <c r="Q47" i="7"/>
  <c r="P35" i="7"/>
  <c r="Q35" i="7"/>
  <c r="Q95" i="7"/>
  <c r="P95" i="7"/>
  <c r="X114" i="4"/>
  <c r="P114" i="4"/>
  <c r="R114" i="4"/>
  <c r="AB114" i="4"/>
  <c r="L114" i="4"/>
  <c r="H114" i="4"/>
  <c r="V114" i="4"/>
  <c r="Z114" i="4"/>
  <c r="N114" i="4"/>
  <c r="X115" i="4"/>
  <c r="N115" i="4"/>
  <c r="L115" i="4"/>
  <c r="H115" i="4"/>
  <c r="H115" i="7" s="1"/>
  <c r="V115" i="4"/>
  <c r="Z115" i="4"/>
  <c r="AB115" i="4"/>
  <c r="R115" i="4"/>
  <c r="P115" i="4"/>
  <c r="Z119" i="4"/>
  <c r="R119" i="4"/>
  <c r="AB119" i="4"/>
  <c r="P119" i="4"/>
  <c r="V119" i="4"/>
  <c r="X119" i="4"/>
  <c r="N119" i="4"/>
  <c r="L119" i="4"/>
  <c r="H119" i="4"/>
  <c r="H119" i="7" s="1"/>
  <c r="Z117" i="4"/>
  <c r="V117" i="4"/>
  <c r="R117" i="4"/>
  <c r="X117" i="4"/>
  <c r="N117" i="4"/>
  <c r="H117" i="4"/>
  <c r="H117" i="7" s="1"/>
  <c r="P117" i="4"/>
  <c r="AB117" i="4"/>
  <c r="L117" i="4"/>
  <c r="F115" i="4"/>
  <c r="T116" i="4"/>
  <c r="X116" i="4"/>
  <c r="P116" i="4"/>
  <c r="L116" i="4"/>
  <c r="Z116" i="4"/>
  <c r="AB116" i="4"/>
  <c r="R116" i="4"/>
  <c r="H116" i="4"/>
  <c r="N116" i="4"/>
  <c r="V116" i="4"/>
  <c r="N120" i="4"/>
  <c r="V120" i="4"/>
  <c r="AB120" i="4"/>
  <c r="Z120" i="4"/>
  <c r="X120" i="4"/>
  <c r="H120" i="4"/>
  <c r="R120" i="4"/>
  <c r="P120" i="4"/>
  <c r="L120" i="4"/>
  <c r="N118" i="4"/>
  <c r="L118" i="4"/>
  <c r="AB118" i="4"/>
  <c r="Z118" i="4"/>
  <c r="V118" i="4"/>
  <c r="R118" i="4"/>
  <c r="X118" i="4"/>
  <c r="P118" i="4"/>
  <c r="H118" i="4"/>
  <c r="H118" i="7" s="1"/>
  <c r="T118" i="4"/>
  <c r="F114" i="4"/>
  <c r="F118" i="4"/>
  <c r="F120" i="4"/>
  <c r="F119" i="4"/>
  <c r="T117" i="4"/>
  <c r="F117" i="4"/>
  <c r="T119" i="4"/>
  <c r="T120" i="4"/>
  <c r="AI118" i="4"/>
  <c r="T114" i="4"/>
  <c r="T115" i="4"/>
  <c r="AP41" i="4"/>
  <c r="AP40" i="4"/>
  <c r="AP42" i="4"/>
  <c r="AP43" i="4"/>
  <c r="AP44" i="4"/>
  <c r="AP45" i="4"/>
  <c r="AP46" i="4"/>
  <c r="AP47" i="4"/>
  <c r="AP48" i="4"/>
  <c r="AP49" i="4"/>
  <c r="AP50" i="4"/>
  <c r="AP51" i="4"/>
  <c r="AP52" i="4"/>
  <c r="AP53" i="4"/>
  <c r="AP54" i="4"/>
  <c r="AP55" i="4"/>
  <c r="AP56" i="4"/>
  <c r="AP57" i="4"/>
  <c r="AP58" i="4"/>
  <c r="AP59" i="4"/>
  <c r="AP60" i="4"/>
  <c r="AP61" i="4"/>
  <c r="AP62" i="4"/>
  <c r="AP63" i="4"/>
  <c r="AP64" i="4"/>
  <c r="AP65" i="4"/>
  <c r="AP66" i="4"/>
  <c r="AP67" i="4"/>
  <c r="AP68" i="4"/>
  <c r="AP69" i="4"/>
  <c r="AP70" i="4"/>
  <c r="AP71" i="4"/>
  <c r="AP72" i="4"/>
  <c r="AP73" i="4"/>
  <c r="AP74" i="4"/>
  <c r="AP75" i="4"/>
  <c r="AP76" i="4"/>
  <c r="AP77" i="4"/>
  <c r="AP78" i="4"/>
  <c r="AP79" i="4"/>
  <c r="AP80" i="4"/>
  <c r="AP81" i="4"/>
  <c r="AP82" i="4"/>
  <c r="AP83" i="4"/>
  <c r="AP84" i="4"/>
  <c r="AP85" i="4"/>
  <c r="AP86" i="4"/>
  <c r="AP87" i="4"/>
  <c r="AP88" i="4"/>
  <c r="AP89" i="4"/>
  <c r="AP90" i="4"/>
  <c r="AP91" i="4"/>
  <c r="AP92" i="4"/>
  <c r="AP93" i="4"/>
  <c r="AP94" i="4"/>
  <c r="AP95" i="4"/>
  <c r="AP96" i="4"/>
  <c r="AP97" i="4"/>
  <c r="AP98" i="4"/>
  <c r="AP99" i="4"/>
  <c r="AP100" i="4"/>
  <c r="AP101" i="4"/>
  <c r="AP102" i="4"/>
  <c r="AP103" i="4"/>
  <c r="AP104" i="4"/>
  <c r="AP105" i="4"/>
  <c r="AP106" i="4"/>
  <c r="AP107" i="4"/>
  <c r="AP108" i="4"/>
  <c r="AP109" i="4"/>
  <c r="AP110" i="4"/>
  <c r="AP111" i="4"/>
  <c r="AP112" i="4"/>
  <c r="AP113" i="4"/>
  <c r="F117" i="7" l="1"/>
  <c r="F119" i="7"/>
  <c r="F120" i="7"/>
  <c r="F118" i="7"/>
  <c r="H114" i="7"/>
  <c r="H120" i="7"/>
  <c r="H116" i="7"/>
  <c r="F115" i="7"/>
  <c r="F114" i="7"/>
  <c r="J116" i="4"/>
  <c r="J118" i="4"/>
  <c r="AB65" i="4"/>
  <c r="X65" i="4"/>
  <c r="R65" i="4"/>
  <c r="V65" i="4"/>
  <c r="P65" i="4"/>
  <c r="Z65" i="4"/>
  <c r="N65" i="4"/>
  <c r="H65" i="4"/>
  <c r="L65" i="4"/>
  <c r="V87" i="4"/>
  <c r="P87" i="4"/>
  <c r="AB87" i="4"/>
  <c r="Z87" i="4"/>
  <c r="N87" i="4"/>
  <c r="R87" i="4"/>
  <c r="L87" i="4"/>
  <c r="H87" i="4"/>
  <c r="H87" i="7" s="1"/>
  <c r="X87" i="4"/>
  <c r="AB63" i="4"/>
  <c r="Z63" i="4"/>
  <c r="L63" i="4"/>
  <c r="P63" i="4"/>
  <c r="N63" i="4"/>
  <c r="X63" i="4"/>
  <c r="V63" i="4"/>
  <c r="H63" i="4"/>
  <c r="H63" i="7" s="1"/>
  <c r="R63" i="4"/>
  <c r="Z55" i="4"/>
  <c r="AB55" i="4"/>
  <c r="X55" i="4"/>
  <c r="P55" i="4"/>
  <c r="V55" i="4"/>
  <c r="R55" i="4"/>
  <c r="N55" i="4"/>
  <c r="L55" i="4"/>
  <c r="H55" i="4"/>
  <c r="V47" i="4"/>
  <c r="N47" i="4"/>
  <c r="AB47" i="4"/>
  <c r="Z47" i="4"/>
  <c r="X47" i="4"/>
  <c r="H47" i="4"/>
  <c r="H47" i="7" s="1"/>
  <c r="P47" i="4"/>
  <c r="L47" i="4"/>
  <c r="R47" i="4"/>
  <c r="AM116" i="4"/>
  <c r="AL116" i="4"/>
  <c r="AB97" i="4"/>
  <c r="X97" i="4"/>
  <c r="R97" i="4"/>
  <c r="P97" i="4"/>
  <c r="N97" i="4"/>
  <c r="L97" i="4"/>
  <c r="Z97" i="4"/>
  <c r="V97" i="4"/>
  <c r="H97" i="4"/>
  <c r="H97" i="7" s="1"/>
  <c r="AB57" i="4"/>
  <c r="X57" i="4"/>
  <c r="R57" i="4"/>
  <c r="N57" i="4"/>
  <c r="L57" i="4"/>
  <c r="P57" i="4"/>
  <c r="Z57" i="4"/>
  <c r="H57" i="4"/>
  <c r="V57" i="4"/>
  <c r="V95" i="4"/>
  <c r="X95" i="4"/>
  <c r="Z95" i="4"/>
  <c r="P95" i="4"/>
  <c r="AB95" i="4"/>
  <c r="R95" i="4"/>
  <c r="N95" i="4"/>
  <c r="H95" i="4"/>
  <c r="H95" i="7" s="1"/>
  <c r="L95" i="4"/>
  <c r="AB94" i="4"/>
  <c r="N94" i="4"/>
  <c r="L94" i="4"/>
  <c r="Z94" i="4"/>
  <c r="V94" i="4"/>
  <c r="R94" i="4"/>
  <c r="X94" i="4"/>
  <c r="P94" i="4"/>
  <c r="H94" i="4"/>
  <c r="H94" i="7" s="1"/>
  <c r="Z62" i="4"/>
  <c r="R62" i="4"/>
  <c r="V62" i="4"/>
  <c r="AB62" i="4"/>
  <c r="X62" i="4"/>
  <c r="N62" i="4"/>
  <c r="L62" i="4"/>
  <c r="H62" i="4"/>
  <c r="H62" i="7" s="1"/>
  <c r="P62" i="4"/>
  <c r="Z109" i="4"/>
  <c r="V109" i="4"/>
  <c r="P109" i="4"/>
  <c r="L109" i="4"/>
  <c r="H109" i="4"/>
  <c r="H109" i="7" s="1"/>
  <c r="X109" i="4"/>
  <c r="R109" i="4"/>
  <c r="AB109" i="4"/>
  <c r="N109" i="4"/>
  <c r="Z85" i="4"/>
  <c r="V85" i="4"/>
  <c r="AB85" i="4"/>
  <c r="N85" i="4"/>
  <c r="H85" i="4"/>
  <c r="H85" i="7" s="1"/>
  <c r="P85" i="4"/>
  <c r="R85" i="4"/>
  <c r="L85" i="4"/>
  <c r="X85" i="4"/>
  <c r="Z69" i="4"/>
  <c r="V69" i="4"/>
  <c r="H69" i="4"/>
  <c r="H69" i="7" s="1"/>
  <c r="AB69" i="4"/>
  <c r="N69" i="4"/>
  <c r="P69" i="4"/>
  <c r="L69" i="4"/>
  <c r="J69" i="4" s="1"/>
  <c r="J69" i="7" s="1"/>
  <c r="R69" i="4"/>
  <c r="X69" i="4"/>
  <c r="Z61" i="4"/>
  <c r="V61" i="4"/>
  <c r="X61" i="4"/>
  <c r="AB61" i="4"/>
  <c r="H61" i="4"/>
  <c r="H61" i="7" s="1"/>
  <c r="L61" i="4"/>
  <c r="R61" i="4"/>
  <c r="N61" i="4"/>
  <c r="P61" i="4"/>
  <c r="Z53" i="4"/>
  <c r="V53" i="4"/>
  <c r="H53" i="4"/>
  <c r="X53" i="4"/>
  <c r="R53" i="4"/>
  <c r="P53" i="4"/>
  <c r="AB53" i="4"/>
  <c r="N53" i="4"/>
  <c r="L53" i="4"/>
  <c r="Z45" i="4"/>
  <c r="V45" i="4"/>
  <c r="R45" i="4"/>
  <c r="P45" i="4"/>
  <c r="L45" i="4"/>
  <c r="H45" i="4"/>
  <c r="H45" i="7" s="1"/>
  <c r="AB45" i="4"/>
  <c r="N45" i="4"/>
  <c r="X45" i="4"/>
  <c r="AB41" i="4"/>
  <c r="X41" i="4"/>
  <c r="P41" i="4"/>
  <c r="Z41" i="4"/>
  <c r="L41" i="4"/>
  <c r="V41" i="4"/>
  <c r="N41" i="4"/>
  <c r="R41" i="4"/>
  <c r="H41" i="4"/>
  <c r="AM120" i="4"/>
  <c r="AL120" i="4"/>
  <c r="AM118" i="4"/>
  <c r="AL118" i="4"/>
  <c r="AB113" i="4"/>
  <c r="X113" i="4"/>
  <c r="R113" i="4"/>
  <c r="V113" i="4"/>
  <c r="Z113" i="4"/>
  <c r="L113" i="4"/>
  <c r="H113" i="4"/>
  <c r="H113" i="7" s="1"/>
  <c r="N113" i="4"/>
  <c r="P113" i="4"/>
  <c r="AB105" i="4"/>
  <c r="X105" i="4"/>
  <c r="R105" i="4"/>
  <c r="Z105" i="4"/>
  <c r="P105" i="4"/>
  <c r="N105" i="4"/>
  <c r="L105" i="4"/>
  <c r="H105" i="4"/>
  <c r="H105" i="7" s="1"/>
  <c r="V105" i="4"/>
  <c r="AB73" i="4"/>
  <c r="X73" i="4"/>
  <c r="R73" i="4"/>
  <c r="Z73" i="4"/>
  <c r="V73" i="4"/>
  <c r="P73" i="4"/>
  <c r="N73" i="4"/>
  <c r="H73" i="4"/>
  <c r="H73" i="7" s="1"/>
  <c r="L73" i="4"/>
  <c r="V104" i="4"/>
  <c r="N104" i="4"/>
  <c r="X104" i="4"/>
  <c r="Z104" i="4"/>
  <c r="R104" i="4"/>
  <c r="AB104" i="4"/>
  <c r="H104" i="4"/>
  <c r="H104" i="7" s="1"/>
  <c r="P104" i="4"/>
  <c r="L104" i="4"/>
  <c r="AB103" i="4"/>
  <c r="X103" i="4"/>
  <c r="Z103" i="4"/>
  <c r="V103" i="4"/>
  <c r="L103" i="4"/>
  <c r="H103" i="4"/>
  <c r="H103" i="7" s="1"/>
  <c r="P103" i="4"/>
  <c r="N103" i="4"/>
  <c r="R103" i="4"/>
  <c r="Z110" i="4"/>
  <c r="R110" i="4"/>
  <c r="AB110" i="4"/>
  <c r="N110" i="4"/>
  <c r="V110" i="4"/>
  <c r="P110" i="4"/>
  <c r="H110" i="4"/>
  <c r="H110" i="7" s="1"/>
  <c r="L110" i="4"/>
  <c r="X110" i="4"/>
  <c r="V102" i="4"/>
  <c r="N102" i="4"/>
  <c r="X102" i="4"/>
  <c r="R102" i="4"/>
  <c r="P102" i="4"/>
  <c r="H102" i="4"/>
  <c r="H102" i="7" s="1"/>
  <c r="AB102" i="4"/>
  <c r="Z102" i="4"/>
  <c r="L102" i="4"/>
  <c r="R54" i="4"/>
  <c r="L54" i="4"/>
  <c r="N54" i="4"/>
  <c r="AB54" i="4"/>
  <c r="Z54" i="4"/>
  <c r="V54" i="4"/>
  <c r="P54" i="4"/>
  <c r="X54" i="4"/>
  <c r="H54" i="4"/>
  <c r="H54" i="7" s="1"/>
  <c r="Z101" i="4"/>
  <c r="V101" i="4"/>
  <c r="R101" i="4"/>
  <c r="AB101" i="4"/>
  <c r="H101" i="4"/>
  <c r="H101" i="7" s="1"/>
  <c r="X101" i="4"/>
  <c r="L101" i="4"/>
  <c r="N101" i="4"/>
  <c r="P101" i="4"/>
  <c r="Z77" i="4"/>
  <c r="V77" i="4"/>
  <c r="X77" i="4"/>
  <c r="P77" i="4"/>
  <c r="H77" i="4"/>
  <c r="H77" i="7" s="1"/>
  <c r="AB77" i="4"/>
  <c r="R77" i="4"/>
  <c r="N77" i="4"/>
  <c r="L77" i="4"/>
  <c r="P108" i="4"/>
  <c r="L108" i="4"/>
  <c r="R108" i="4"/>
  <c r="AB108" i="4"/>
  <c r="Z108" i="4"/>
  <c r="V108" i="4"/>
  <c r="H108" i="4"/>
  <c r="H108" i="7" s="1"/>
  <c r="X108" i="4"/>
  <c r="N108" i="4"/>
  <c r="Z100" i="4"/>
  <c r="P100" i="4"/>
  <c r="L100" i="4"/>
  <c r="N100" i="4"/>
  <c r="V100" i="4"/>
  <c r="R100" i="4"/>
  <c r="X100" i="4"/>
  <c r="H100" i="4"/>
  <c r="AB100" i="4"/>
  <c r="R92" i="4"/>
  <c r="P92" i="4"/>
  <c r="L92" i="4"/>
  <c r="AB92" i="4"/>
  <c r="V92" i="4"/>
  <c r="Z92" i="4"/>
  <c r="X92" i="4"/>
  <c r="N92" i="4"/>
  <c r="H92" i="4"/>
  <c r="P84" i="4"/>
  <c r="L84" i="4"/>
  <c r="AB84" i="4"/>
  <c r="X84" i="4"/>
  <c r="Z84" i="4"/>
  <c r="N84" i="4"/>
  <c r="H84" i="4"/>
  <c r="V84" i="4"/>
  <c r="R84" i="4"/>
  <c r="AB76" i="4"/>
  <c r="V76" i="4"/>
  <c r="P76" i="4"/>
  <c r="L76" i="4"/>
  <c r="Z76" i="4"/>
  <c r="X76" i="4"/>
  <c r="R76" i="4"/>
  <c r="N76" i="4"/>
  <c r="H76" i="4"/>
  <c r="H76" i="7" s="1"/>
  <c r="P68" i="4"/>
  <c r="L68" i="4"/>
  <c r="X68" i="4"/>
  <c r="R68" i="4"/>
  <c r="Z68" i="4"/>
  <c r="H68" i="4"/>
  <c r="H68" i="7" s="1"/>
  <c r="N68" i="4"/>
  <c r="V68" i="4"/>
  <c r="AB68" i="4"/>
  <c r="P60" i="4"/>
  <c r="L60" i="4"/>
  <c r="Z60" i="4"/>
  <c r="AB60" i="4"/>
  <c r="X60" i="4"/>
  <c r="R60" i="4"/>
  <c r="N60" i="4"/>
  <c r="V60" i="4"/>
  <c r="H60" i="4"/>
  <c r="X52" i="4"/>
  <c r="P52" i="4"/>
  <c r="L52" i="4"/>
  <c r="Z52" i="4"/>
  <c r="AB52" i="4"/>
  <c r="V52" i="4"/>
  <c r="R52" i="4"/>
  <c r="H52" i="4"/>
  <c r="N52" i="4"/>
  <c r="P44" i="4"/>
  <c r="L44" i="4"/>
  <c r="X44" i="4"/>
  <c r="R44" i="4"/>
  <c r="AB44" i="4"/>
  <c r="Z44" i="4"/>
  <c r="V44" i="4"/>
  <c r="N44" i="4"/>
  <c r="H44" i="4"/>
  <c r="H44" i="7" s="1"/>
  <c r="AB89" i="4"/>
  <c r="X89" i="4"/>
  <c r="R89" i="4"/>
  <c r="Z89" i="4"/>
  <c r="N89" i="4"/>
  <c r="P89" i="4"/>
  <c r="H89" i="4"/>
  <c r="H89" i="7" s="1"/>
  <c r="V89" i="4"/>
  <c r="L89" i="4"/>
  <c r="V40" i="4"/>
  <c r="R40" i="4"/>
  <c r="N40" i="4"/>
  <c r="X40" i="4"/>
  <c r="AB40" i="4"/>
  <c r="P40" i="4"/>
  <c r="L40" i="4"/>
  <c r="H40" i="4"/>
  <c r="Z40" i="4"/>
  <c r="AB112" i="4"/>
  <c r="N112" i="4"/>
  <c r="X112" i="4"/>
  <c r="Z112" i="4"/>
  <c r="P112" i="4"/>
  <c r="L112" i="4"/>
  <c r="H112" i="4"/>
  <c r="R112" i="4"/>
  <c r="V112" i="4"/>
  <c r="X79" i="4"/>
  <c r="AB79" i="4"/>
  <c r="R79" i="4"/>
  <c r="L79" i="4"/>
  <c r="V79" i="4"/>
  <c r="N79" i="4"/>
  <c r="H79" i="4"/>
  <c r="H79" i="7" s="1"/>
  <c r="Z79" i="4"/>
  <c r="P79" i="4"/>
  <c r="Z71" i="4"/>
  <c r="R71" i="4"/>
  <c r="V71" i="4"/>
  <c r="N71" i="4"/>
  <c r="L71" i="4"/>
  <c r="P71" i="4"/>
  <c r="X71" i="4"/>
  <c r="AB71" i="4"/>
  <c r="H71" i="4"/>
  <c r="H71" i="7" s="1"/>
  <c r="N78" i="4"/>
  <c r="AB78" i="4"/>
  <c r="Z78" i="4"/>
  <c r="R78" i="4"/>
  <c r="H78" i="4"/>
  <c r="H78" i="7" s="1"/>
  <c r="X78" i="4"/>
  <c r="V78" i="4"/>
  <c r="L78" i="4"/>
  <c r="P78" i="4"/>
  <c r="Z46" i="4"/>
  <c r="AB46" i="4"/>
  <c r="R46" i="4"/>
  <c r="V46" i="4"/>
  <c r="H46" i="4"/>
  <c r="X46" i="4"/>
  <c r="L46" i="4"/>
  <c r="P46" i="4"/>
  <c r="N46" i="4"/>
  <c r="Z93" i="4"/>
  <c r="V93" i="4"/>
  <c r="AB93" i="4"/>
  <c r="R93" i="4"/>
  <c r="H93" i="4"/>
  <c r="H93" i="7" s="1"/>
  <c r="N93" i="4"/>
  <c r="P93" i="4"/>
  <c r="X93" i="4"/>
  <c r="L93" i="4"/>
  <c r="X107" i="4"/>
  <c r="Z107" i="4"/>
  <c r="AB107" i="4"/>
  <c r="N107" i="4"/>
  <c r="V107" i="4"/>
  <c r="H107" i="4"/>
  <c r="H107" i="7" s="1"/>
  <c r="P107" i="4"/>
  <c r="L107" i="4"/>
  <c r="R107" i="4"/>
  <c r="R99" i="4"/>
  <c r="L99" i="4"/>
  <c r="H99" i="4"/>
  <c r="H99" i="7" s="1"/>
  <c r="AB99" i="4"/>
  <c r="V99" i="4"/>
  <c r="N99" i="4"/>
  <c r="X99" i="4"/>
  <c r="P99" i="4"/>
  <c r="Z99" i="4"/>
  <c r="Z91" i="4"/>
  <c r="AB91" i="4"/>
  <c r="H91" i="4"/>
  <c r="H91" i="7" s="1"/>
  <c r="P91" i="4"/>
  <c r="V91" i="4"/>
  <c r="R91" i="4"/>
  <c r="X91" i="4"/>
  <c r="L91" i="4"/>
  <c r="N91" i="4"/>
  <c r="R83" i="4"/>
  <c r="AB83" i="4"/>
  <c r="V83" i="4"/>
  <c r="N83" i="4"/>
  <c r="H83" i="4"/>
  <c r="H83" i="7" s="1"/>
  <c r="Z83" i="4"/>
  <c r="X83" i="4"/>
  <c r="L83" i="4"/>
  <c r="P83" i="4"/>
  <c r="N75" i="4"/>
  <c r="Z75" i="4"/>
  <c r="AB75" i="4"/>
  <c r="H75" i="4"/>
  <c r="H75" i="7" s="1"/>
  <c r="L75" i="4"/>
  <c r="P75" i="4"/>
  <c r="X75" i="4"/>
  <c r="V75" i="4"/>
  <c r="R75" i="4"/>
  <c r="AB67" i="4"/>
  <c r="V67" i="4"/>
  <c r="Z67" i="4"/>
  <c r="X67" i="4"/>
  <c r="H67" i="4"/>
  <c r="N67" i="4"/>
  <c r="L67" i="4"/>
  <c r="P67" i="4"/>
  <c r="R67" i="4"/>
  <c r="X59" i="4"/>
  <c r="Z59" i="4"/>
  <c r="V59" i="4"/>
  <c r="H59" i="4"/>
  <c r="P59" i="4"/>
  <c r="AB59" i="4"/>
  <c r="R59" i="4"/>
  <c r="N59" i="4"/>
  <c r="L59" i="4"/>
  <c r="L51" i="4"/>
  <c r="H51" i="4"/>
  <c r="N51" i="4"/>
  <c r="Z51" i="4"/>
  <c r="P51" i="4"/>
  <c r="AB51" i="4"/>
  <c r="X51" i="4"/>
  <c r="V51" i="4"/>
  <c r="R51" i="4"/>
  <c r="X43" i="4"/>
  <c r="Z43" i="4"/>
  <c r="AB43" i="4"/>
  <c r="R43" i="4"/>
  <c r="V43" i="4"/>
  <c r="N43" i="4"/>
  <c r="H43" i="4"/>
  <c r="L43" i="4"/>
  <c r="P43" i="4"/>
  <c r="AB81" i="4"/>
  <c r="X81" i="4"/>
  <c r="R81" i="4"/>
  <c r="L81" i="4"/>
  <c r="V81" i="4"/>
  <c r="Z81" i="4"/>
  <c r="N81" i="4"/>
  <c r="P81" i="4"/>
  <c r="H81" i="4"/>
  <c r="H81" i="7" s="1"/>
  <c r="V111" i="4"/>
  <c r="N111" i="4"/>
  <c r="AB111" i="4"/>
  <c r="Z111" i="4"/>
  <c r="L111" i="4"/>
  <c r="R111" i="4"/>
  <c r="X111" i="4"/>
  <c r="H111" i="4"/>
  <c r="H111" i="7" s="1"/>
  <c r="P111" i="4"/>
  <c r="V86" i="4"/>
  <c r="X86" i="4"/>
  <c r="N86" i="4"/>
  <c r="Z86" i="4"/>
  <c r="L86" i="4"/>
  <c r="P86" i="4"/>
  <c r="AB86" i="4"/>
  <c r="H86" i="4"/>
  <c r="R86" i="4"/>
  <c r="X70" i="4"/>
  <c r="AB70" i="4"/>
  <c r="L70" i="4"/>
  <c r="P70" i="4"/>
  <c r="H70" i="4"/>
  <c r="H70" i="7" s="1"/>
  <c r="N70" i="4"/>
  <c r="R70" i="4"/>
  <c r="V70" i="4"/>
  <c r="Z70" i="4"/>
  <c r="P106" i="4"/>
  <c r="Z106" i="4"/>
  <c r="AB106" i="4"/>
  <c r="L106" i="4"/>
  <c r="X106" i="4"/>
  <c r="N106" i="4"/>
  <c r="R106" i="4"/>
  <c r="V106" i="4"/>
  <c r="H106" i="4"/>
  <c r="X98" i="4"/>
  <c r="Z98" i="4"/>
  <c r="P98" i="4"/>
  <c r="AB98" i="4"/>
  <c r="V98" i="4"/>
  <c r="R98" i="4"/>
  <c r="L98" i="4"/>
  <c r="N98" i="4"/>
  <c r="H98" i="4"/>
  <c r="R90" i="4"/>
  <c r="P90" i="4"/>
  <c r="L90" i="4"/>
  <c r="Z90" i="4"/>
  <c r="AB90" i="4"/>
  <c r="X90" i="4"/>
  <c r="V90" i="4"/>
  <c r="N90" i="4"/>
  <c r="H90" i="4"/>
  <c r="H90" i="7" s="1"/>
  <c r="Z82" i="4"/>
  <c r="P82" i="4"/>
  <c r="V82" i="4"/>
  <c r="R82" i="4"/>
  <c r="N82" i="4"/>
  <c r="X82" i="4"/>
  <c r="AB82" i="4"/>
  <c r="L82" i="4"/>
  <c r="H82" i="4"/>
  <c r="H82" i="7" s="1"/>
  <c r="R74" i="4"/>
  <c r="AB74" i="4"/>
  <c r="V74" i="4"/>
  <c r="P74" i="4"/>
  <c r="Z74" i="4"/>
  <c r="X74" i="4"/>
  <c r="H74" i="4"/>
  <c r="H74" i="7" s="1"/>
  <c r="N74" i="4"/>
  <c r="L74" i="4"/>
  <c r="P66" i="4"/>
  <c r="N66" i="4"/>
  <c r="R66" i="4"/>
  <c r="V66" i="4"/>
  <c r="L66" i="4"/>
  <c r="AB66" i="4"/>
  <c r="H66" i="4"/>
  <c r="H66" i="7" s="1"/>
  <c r="Z66" i="4"/>
  <c r="X66" i="4"/>
  <c r="AB58" i="4"/>
  <c r="V58" i="4"/>
  <c r="P58" i="4"/>
  <c r="Z58" i="4"/>
  <c r="N58" i="4"/>
  <c r="H58" i="4"/>
  <c r="H58" i="7" s="1"/>
  <c r="X58" i="4"/>
  <c r="R58" i="4"/>
  <c r="L58" i="4"/>
  <c r="X50" i="4"/>
  <c r="P50" i="4"/>
  <c r="AB50" i="4"/>
  <c r="V50" i="4"/>
  <c r="R50" i="4"/>
  <c r="Z50" i="4"/>
  <c r="N50" i="4"/>
  <c r="L50" i="4"/>
  <c r="H50" i="4"/>
  <c r="H50" i="7" s="1"/>
  <c r="P42" i="4"/>
  <c r="L42" i="4"/>
  <c r="V42" i="4"/>
  <c r="N42" i="4"/>
  <c r="X42" i="4"/>
  <c r="R42" i="4"/>
  <c r="H42" i="4"/>
  <c r="H42" i="7" s="1"/>
  <c r="Z42" i="4"/>
  <c r="AB42" i="4"/>
  <c r="AB49" i="4"/>
  <c r="X49" i="4"/>
  <c r="V49" i="4"/>
  <c r="Z49" i="4"/>
  <c r="P49" i="4"/>
  <c r="L49" i="4"/>
  <c r="N49" i="4"/>
  <c r="H49" i="4"/>
  <c r="H49" i="7" s="1"/>
  <c r="R49" i="4"/>
  <c r="N96" i="4"/>
  <c r="V96" i="4"/>
  <c r="X96" i="4"/>
  <c r="R96" i="4"/>
  <c r="H96" i="4"/>
  <c r="H96" i="7" s="1"/>
  <c r="L96" i="4"/>
  <c r="AB96" i="4"/>
  <c r="Z96" i="4"/>
  <c r="P96" i="4"/>
  <c r="X88" i="4"/>
  <c r="N88" i="4"/>
  <c r="AB88" i="4"/>
  <c r="Z88" i="4"/>
  <c r="R88" i="4"/>
  <c r="L88" i="4"/>
  <c r="P88" i="4"/>
  <c r="H88" i="4"/>
  <c r="H88" i="7" s="1"/>
  <c r="V88" i="4"/>
  <c r="N80" i="4"/>
  <c r="Z80" i="4"/>
  <c r="R80" i="4"/>
  <c r="X80" i="4"/>
  <c r="P80" i="4"/>
  <c r="H80" i="4"/>
  <c r="H80" i="7" s="1"/>
  <c r="V80" i="4"/>
  <c r="AB80" i="4"/>
  <c r="L80" i="4"/>
  <c r="N72" i="4"/>
  <c r="L72" i="4"/>
  <c r="X72" i="4"/>
  <c r="R72" i="4"/>
  <c r="P72" i="4"/>
  <c r="V72" i="4"/>
  <c r="AB72" i="4"/>
  <c r="Z72" i="4"/>
  <c r="H72" i="4"/>
  <c r="H72" i="7" s="1"/>
  <c r="Z64" i="4"/>
  <c r="R64" i="4"/>
  <c r="N64" i="4"/>
  <c r="AB64" i="4"/>
  <c r="X64" i="4"/>
  <c r="L64" i="4"/>
  <c r="H64" i="4"/>
  <c r="H64" i="7" s="1"/>
  <c r="P64" i="4"/>
  <c r="V64" i="4"/>
  <c r="R56" i="4"/>
  <c r="N56" i="4"/>
  <c r="V56" i="4"/>
  <c r="L56" i="4"/>
  <c r="X56" i="4"/>
  <c r="P56" i="4"/>
  <c r="AB56" i="4"/>
  <c r="Z56" i="4"/>
  <c r="H56" i="4"/>
  <c r="AB48" i="4"/>
  <c r="R48" i="4"/>
  <c r="N48" i="4"/>
  <c r="Z48" i="4"/>
  <c r="P48" i="4"/>
  <c r="L48" i="4"/>
  <c r="H48" i="4"/>
  <c r="X48" i="4"/>
  <c r="V48" i="4"/>
  <c r="AM115" i="4"/>
  <c r="AL115" i="4"/>
  <c r="T74" i="4"/>
  <c r="F87" i="4"/>
  <c r="J117" i="4"/>
  <c r="T62" i="4"/>
  <c r="T40" i="4"/>
  <c r="T76" i="4"/>
  <c r="F91" i="4"/>
  <c r="T109" i="4"/>
  <c r="F109" i="4"/>
  <c r="T70" i="4"/>
  <c r="F71" i="4"/>
  <c r="T58" i="4"/>
  <c r="T59" i="4"/>
  <c r="J120" i="4"/>
  <c r="J119" i="4"/>
  <c r="J115" i="4"/>
  <c r="J115" i="7" s="1"/>
  <c r="J114" i="4"/>
  <c r="T47" i="4"/>
  <c r="F41" i="4"/>
  <c r="T111" i="4"/>
  <c r="T113" i="4"/>
  <c r="T108" i="4"/>
  <c r="T100" i="4"/>
  <c r="F94" i="4"/>
  <c r="T92" i="4"/>
  <c r="T84" i="4"/>
  <c r="T81" i="4"/>
  <c r="F82" i="4"/>
  <c r="T79" i="4"/>
  <c r="F79" i="4"/>
  <c r="T104" i="4"/>
  <c r="F102" i="4"/>
  <c r="F62" i="4"/>
  <c r="T67" i="4"/>
  <c r="T64" i="4"/>
  <c r="F66" i="4"/>
  <c r="F53" i="4"/>
  <c r="T50" i="4"/>
  <c r="T55" i="4"/>
  <c r="F76" i="4"/>
  <c r="F112" i="4"/>
  <c r="F111" i="4"/>
  <c r="T112" i="4"/>
  <c r="F113" i="4"/>
  <c r="F106" i="4"/>
  <c r="T107" i="4"/>
  <c r="T106" i="4"/>
  <c r="F107" i="4"/>
  <c r="F108" i="4"/>
  <c r="J109" i="4"/>
  <c r="F104" i="4"/>
  <c r="T102" i="4"/>
  <c r="T98" i="4"/>
  <c r="F99" i="4"/>
  <c r="F98" i="4"/>
  <c r="T99" i="4"/>
  <c r="F100" i="4"/>
  <c r="T95" i="4"/>
  <c r="F96" i="4"/>
  <c r="T94" i="4"/>
  <c r="F95" i="4"/>
  <c r="T96" i="4"/>
  <c r="T89" i="4"/>
  <c r="F90" i="4"/>
  <c r="T90" i="4"/>
  <c r="F89" i="4"/>
  <c r="T91" i="4"/>
  <c r="F92" i="4"/>
  <c r="F85" i="4"/>
  <c r="T86" i="4"/>
  <c r="F84" i="4"/>
  <c r="T85" i="4"/>
  <c r="F86" i="4"/>
  <c r="T87" i="4"/>
  <c r="F81" i="4"/>
  <c r="T82" i="4"/>
  <c r="T78" i="4"/>
  <c r="F78" i="4"/>
  <c r="F74" i="4"/>
  <c r="F65" i="4"/>
  <c r="T65" i="4"/>
  <c r="F69" i="4"/>
  <c r="T69" i="4"/>
  <c r="F72" i="4"/>
  <c r="F68" i="4"/>
  <c r="F64" i="4"/>
  <c r="T72" i="4"/>
  <c r="T68" i="4"/>
  <c r="T71" i="4"/>
  <c r="F67" i="4"/>
  <c r="T63" i="4"/>
  <c r="F70" i="4"/>
  <c r="T66" i="4"/>
  <c r="F63" i="4"/>
  <c r="F56" i="4"/>
  <c r="T60" i="4"/>
  <c r="F51" i="4"/>
  <c r="F50" i="4"/>
  <c r="T54" i="4"/>
  <c r="F55" i="4"/>
  <c r="T56" i="4"/>
  <c r="T57" i="4"/>
  <c r="F58" i="4"/>
  <c r="F59" i="4"/>
  <c r="F52" i="4"/>
  <c r="F60" i="4"/>
  <c r="T51" i="4"/>
  <c r="T52" i="4"/>
  <c r="T53" i="4"/>
  <c r="F54" i="4"/>
  <c r="F57" i="4"/>
  <c r="F48" i="4"/>
  <c r="F45" i="4"/>
  <c r="T46" i="4"/>
  <c r="F47" i="4"/>
  <c r="T48" i="4"/>
  <c r="T45" i="4"/>
  <c r="F46" i="4"/>
  <c r="F40" i="4"/>
  <c r="T41" i="4"/>
  <c r="F42" i="4"/>
  <c r="T43" i="4"/>
  <c r="T42" i="4"/>
  <c r="F43" i="4"/>
  <c r="J72" i="4" l="1"/>
  <c r="J72" i="7" s="1"/>
  <c r="J119" i="7"/>
  <c r="AJ120" i="4"/>
  <c r="J117" i="7"/>
  <c r="AJ118" i="4"/>
  <c r="J114" i="7"/>
  <c r="AJ116" i="4"/>
  <c r="AJ115" i="4"/>
  <c r="F58" i="7"/>
  <c r="F84" i="7"/>
  <c r="F106" i="7"/>
  <c r="F45" i="7"/>
  <c r="F56" i="7"/>
  <c r="F65" i="7"/>
  <c r="F89" i="7"/>
  <c r="F90" i="7"/>
  <c r="F96" i="7"/>
  <c r="F98" i="7"/>
  <c r="F76" i="7"/>
  <c r="H86" i="7"/>
  <c r="H46" i="7"/>
  <c r="F64" i="7"/>
  <c r="F63" i="7"/>
  <c r="F57" i="7"/>
  <c r="F52" i="7"/>
  <c r="F72" i="7"/>
  <c r="F69" i="7"/>
  <c r="F81" i="7"/>
  <c r="F85" i="7"/>
  <c r="F104" i="7"/>
  <c r="F79" i="7"/>
  <c r="F71" i="7"/>
  <c r="F109" i="7"/>
  <c r="H59" i="7"/>
  <c r="H67" i="7"/>
  <c r="H92" i="7"/>
  <c r="F48" i="7"/>
  <c r="F99" i="7"/>
  <c r="F111" i="7"/>
  <c r="F53" i="7"/>
  <c r="F102" i="7"/>
  <c r="H51" i="7"/>
  <c r="H112" i="7"/>
  <c r="H40" i="7"/>
  <c r="H84" i="7"/>
  <c r="H55" i="7"/>
  <c r="F91" i="7"/>
  <c r="H100" i="7"/>
  <c r="H41" i="7"/>
  <c r="H53" i="7"/>
  <c r="F92" i="7"/>
  <c r="F62" i="7"/>
  <c r="F46" i="7"/>
  <c r="F54" i="7"/>
  <c r="F59" i="7"/>
  <c r="F86" i="7"/>
  <c r="J109" i="7"/>
  <c r="F41" i="7"/>
  <c r="H98" i="7"/>
  <c r="H43" i="7"/>
  <c r="F113" i="7"/>
  <c r="F43" i="7"/>
  <c r="F74" i="7"/>
  <c r="F95" i="7"/>
  <c r="F108" i="7"/>
  <c r="F112" i="7"/>
  <c r="F82" i="7"/>
  <c r="F87" i="7"/>
  <c r="H106" i="7"/>
  <c r="H52" i="7"/>
  <c r="H60" i="7"/>
  <c r="F42" i="7"/>
  <c r="F68" i="7"/>
  <c r="F66" i="7"/>
  <c r="F40" i="7"/>
  <c r="F60" i="7"/>
  <c r="F55" i="7"/>
  <c r="F67" i="7"/>
  <c r="F78" i="7"/>
  <c r="F100" i="7"/>
  <c r="F107" i="7"/>
  <c r="J120" i="7"/>
  <c r="H56" i="7"/>
  <c r="H57" i="7"/>
  <c r="H65" i="7"/>
  <c r="J118" i="7"/>
  <c r="F47" i="7"/>
  <c r="F51" i="7"/>
  <c r="F50" i="7"/>
  <c r="F70" i="7"/>
  <c r="F94" i="7"/>
  <c r="H48" i="7"/>
  <c r="J116" i="7"/>
  <c r="J84" i="4"/>
  <c r="J104" i="4"/>
  <c r="J51" i="4"/>
  <c r="J62" i="4"/>
  <c r="AK118" i="4"/>
  <c r="J56" i="4"/>
  <c r="J71" i="4"/>
  <c r="J55" i="4"/>
  <c r="J86" i="4"/>
  <c r="J42" i="4"/>
  <c r="J74" i="4"/>
  <c r="J67" i="4"/>
  <c r="J90" i="4"/>
  <c r="J108" i="4"/>
  <c r="J47" i="4"/>
  <c r="J46" i="4"/>
  <c r="J79" i="4"/>
  <c r="J95" i="4"/>
  <c r="J111" i="4"/>
  <c r="J111" i="7" s="1"/>
  <c r="J102" i="4"/>
  <c r="J40" i="4"/>
  <c r="J65" i="4"/>
  <c r="J100" i="4"/>
  <c r="J70" i="4"/>
  <c r="J59" i="4"/>
  <c r="J58" i="4"/>
  <c r="J45" i="4"/>
  <c r="J113" i="4"/>
  <c r="J98" i="4"/>
  <c r="J99" i="4"/>
  <c r="J96" i="4"/>
  <c r="J92" i="4"/>
  <c r="J81" i="4"/>
  <c r="J78" i="4"/>
  <c r="J64" i="4"/>
  <c r="J50" i="4"/>
  <c r="J76" i="4"/>
  <c r="J112" i="4"/>
  <c r="J107" i="4"/>
  <c r="J106" i="4"/>
  <c r="J94" i="4"/>
  <c r="J91" i="4"/>
  <c r="J89" i="4"/>
  <c r="J85" i="4"/>
  <c r="J87" i="4"/>
  <c r="J82" i="4"/>
  <c r="J68" i="4"/>
  <c r="J63" i="4"/>
  <c r="J66" i="4"/>
  <c r="J66" i="7" s="1"/>
  <c r="J54" i="4"/>
  <c r="J53" i="4"/>
  <c r="J60" i="4"/>
  <c r="J60" i="7" s="1"/>
  <c r="J57" i="4"/>
  <c r="J52" i="4"/>
  <c r="J48" i="4"/>
  <c r="J41" i="4"/>
  <c r="J43" i="4"/>
  <c r="AK120" i="4" l="1"/>
  <c r="AN120" i="4" s="1"/>
  <c r="O118" i="7"/>
  <c r="O120" i="7"/>
  <c r="N116" i="7"/>
  <c r="N118" i="7"/>
  <c r="N120" i="7"/>
  <c r="O116" i="7"/>
  <c r="N115" i="7"/>
  <c r="AK115" i="4"/>
  <c r="AK116" i="4"/>
  <c r="J46" i="7"/>
  <c r="J50" i="7"/>
  <c r="J71" i="7"/>
  <c r="J85" i="7"/>
  <c r="J64" i="7"/>
  <c r="J40" i="7"/>
  <c r="J90" i="7"/>
  <c r="J89" i="7"/>
  <c r="J78" i="7"/>
  <c r="J58" i="7"/>
  <c r="J102" i="7"/>
  <c r="J67" i="7"/>
  <c r="J96" i="7"/>
  <c r="J54" i="7"/>
  <c r="J47" i="7"/>
  <c r="J113" i="7"/>
  <c r="J63" i="7"/>
  <c r="J81" i="7"/>
  <c r="J62" i="7"/>
  <c r="J51" i="7"/>
  <c r="J82" i="7"/>
  <c r="J100" i="7"/>
  <c r="J107" i="7"/>
  <c r="J112" i="7"/>
  <c r="J45" i="7"/>
  <c r="J74" i="7"/>
  <c r="J43" i="7"/>
  <c r="J53" i="7"/>
  <c r="J91" i="7"/>
  <c r="J59" i="7"/>
  <c r="J95" i="7"/>
  <c r="J42" i="7"/>
  <c r="J41" i="7"/>
  <c r="J68" i="7"/>
  <c r="J76" i="7"/>
  <c r="J92" i="7"/>
  <c r="J70" i="7"/>
  <c r="J79" i="7"/>
  <c r="J86" i="7"/>
  <c r="J104" i="7"/>
  <c r="J55" i="7"/>
  <c r="J84" i="7"/>
  <c r="J94" i="7"/>
  <c r="J99" i="7"/>
  <c r="J48" i="7"/>
  <c r="J52" i="7"/>
  <c r="J57" i="7"/>
  <c r="J87" i="7"/>
  <c r="J106" i="7"/>
  <c r="J98" i="7"/>
  <c r="J65" i="7"/>
  <c r="J108" i="7"/>
  <c r="J56" i="7"/>
  <c r="AN118" i="4"/>
  <c r="O115" i="7" l="1"/>
  <c r="T110" i="4"/>
  <c r="F110" i="4"/>
  <c r="T105" i="4"/>
  <c r="F105" i="4"/>
  <c r="T103" i="4"/>
  <c r="F103" i="4"/>
  <c r="F101" i="4"/>
  <c r="T97" i="4"/>
  <c r="F97" i="4"/>
  <c r="F93" i="4"/>
  <c r="T88" i="4"/>
  <c r="F88" i="4"/>
  <c r="T83" i="4"/>
  <c r="F83" i="4"/>
  <c r="T80" i="4"/>
  <c r="F80" i="4"/>
  <c r="T77" i="4"/>
  <c r="F77" i="4"/>
  <c r="F75" i="4"/>
  <c r="F73" i="4"/>
  <c r="F61" i="4"/>
  <c r="F49" i="4"/>
  <c r="T44" i="4"/>
  <c r="F44" i="4"/>
  <c r="AP39" i="4"/>
  <c r="AI107" i="4" l="1"/>
  <c r="AI106" i="4"/>
  <c r="AI108" i="4"/>
  <c r="F44" i="7"/>
  <c r="F73" i="7"/>
  <c r="F75" i="7"/>
  <c r="F77" i="7"/>
  <c r="F103" i="7"/>
  <c r="F83" i="7"/>
  <c r="F97" i="7"/>
  <c r="F110" i="7"/>
  <c r="F93" i="7"/>
  <c r="F49" i="7"/>
  <c r="F61" i="7"/>
  <c r="F80" i="7"/>
  <c r="F88" i="7"/>
  <c r="F101" i="7"/>
  <c r="F105" i="7"/>
  <c r="AB39" i="4"/>
  <c r="X39" i="4"/>
  <c r="R39" i="4"/>
  <c r="L39" i="4"/>
  <c r="Z39" i="4"/>
  <c r="H39" i="4"/>
  <c r="P39" i="4"/>
  <c r="V39" i="4"/>
  <c r="N39" i="4"/>
  <c r="AN116" i="4"/>
  <c r="AN115" i="4"/>
  <c r="AH99" i="4"/>
  <c r="AH100" i="4"/>
  <c r="AH98" i="4"/>
  <c r="AH94" i="4"/>
  <c r="AH96" i="4"/>
  <c r="AH95" i="4"/>
  <c r="AH91" i="4"/>
  <c r="AH90" i="4"/>
  <c r="AH92" i="4"/>
  <c r="AH89" i="4"/>
  <c r="AH85" i="4"/>
  <c r="AH87" i="4"/>
  <c r="AH84" i="4"/>
  <c r="AH86" i="4"/>
  <c r="AH82" i="4"/>
  <c r="AH81" i="4"/>
  <c r="AH79" i="4"/>
  <c r="AH78" i="4"/>
  <c r="AH70" i="4"/>
  <c r="AH65" i="4"/>
  <c r="AH64" i="4"/>
  <c r="AH66" i="4"/>
  <c r="AH71" i="4"/>
  <c r="AH62" i="4"/>
  <c r="AH68" i="4"/>
  <c r="AH67" i="4"/>
  <c r="AH63" i="4"/>
  <c r="AH69" i="4"/>
  <c r="AH72" i="4"/>
  <c r="AH59" i="4"/>
  <c r="AH53" i="4"/>
  <c r="AH58" i="4"/>
  <c r="AH52" i="4"/>
  <c r="AH56" i="4"/>
  <c r="AH51" i="4"/>
  <c r="AH60" i="4"/>
  <c r="AH55" i="4"/>
  <c r="AH50" i="4"/>
  <c r="AH54" i="4"/>
  <c r="AH57" i="4"/>
  <c r="AH48" i="4"/>
  <c r="AH47" i="4"/>
  <c r="AH45" i="4"/>
  <c r="AH46" i="4"/>
  <c r="AH42" i="4"/>
  <c r="AH43" i="4"/>
  <c r="AH41" i="4"/>
  <c r="AH40" i="4"/>
  <c r="T39" i="4"/>
  <c r="J77" i="4"/>
  <c r="J77" i="7" s="1"/>
  <c r="AI76" i="4"/>
  <c r="AH76" i="4"/>
  <c r="J105" i="4"/>
  <c r="AI102" i="4"/>
  <c r="AI104" i="4"/>
  <c r="J103" i="4"/>
  <c r="AJ104" i="4" s="1"/>
  <c r="J110" i="4"/>
  <c r="AH109" i="4"/>
  <c r="AI109" i="4"/>
  <c r="F39" i="4"/>
  <c r="J44" i="4"/>
  <c r="J44" i="7" s="1"/>
  <c r="AI74" i="4"/>
  <c r="AH74" i="4"/>
  <c r="J88" i="4"/>
  <c r="J88" i="7" s="1"/>
  <c r="J97" i="4"/>
  <c r="J97" i="7" s="1"/>
  <c r="T101" i="4"/>
  <c r="T93" i="4"/>
  <c r="T75" i="4"/>
  <c r="T73" i="4"/>
  <c r="T61" i="4"/>
  <c r="T49" i="4"/>
  <c r="AJ107" i="4" l="1"/>
  <c r="AJ106" i="4"/>
  <c r="AJ108" i="4"/>
  <c r="J110" i="7"/>
  <c r="AJ113" i="4"/>
  <c r="AJ111" i="4"/>
  <c r="AJ112" i="4"/>
  <c r="AI112" i="4"/>
  <c r="AM112" i="4" s="1"/>
  <c r="AI113" i="4"/>
  <c r="AI111" i="4"/>
  <c r="AM111" i="4" s="1"/>
  <c r="N45" i="7"/>
  <c r="N47" i="7"/>
  <c r="N46" i="7"/>
  <c r="N48" i="7"/>
  <c r="F39" i="7"/>
  <c r="AK109" i="4"/>
  <c r="J105" i="7"/>
  <c r="N90" i="7"/>
  <c r="N91" i="7"/>
  <c r="N89" i="7"/>
  <c r="N92" i="7"/>
  <c r="N79" i="7"/>
  <c r="N78" i="7"/>
  <c r="H39" i="7"/>
  <c r="AK104" i="4"/>
  <c r="J103" i="7"/>
  <c r="N100" i="7"/>
  <c r="N98" i="7"/>
  <c r="N99" i="7"/>
  <c r="AM74" i="4"/>
  <c r="AL74" i="4"/>
  <c r="AL76" i="4"/>
  <c r="AM76" i="4"/>
  <c r="AM109" i="4"/>
  <c r="AL109" i="4"/>
  <c r="AM102" i="4"/>
  <c r="AL102" i="4"/>
  <c r="AM104" i="4"/>
  <c r="AL104" i="4"/>
  <c r="AM107" i="4"/>
  <c r="AL107" i="4"/>
  <c r="AL113" i="4"/>
  <c r="AJ109" i="4"/>
  <c r="AI99" i="4"/>
  <c r="AL99" i="4" s="1"/>
  <c r="AI98" i="4"/>
  <c r="AM98" i="4" s="1"/>
  <c r="AI100" i="4"/>
  <c r="AM100" i="4" s="1"/>
  <c r="AJ99" i="4"/>
  <c r="AJ100" i="4"/>
  <c r="AJ98" i="4"/>
  <c r="AI94" i="4"/>
  <c r="AM94" i="4" s="1"/>
  <c r="AI95" i="4"/>
  <c r="AL95" i="4" s="1"/>
  <c r="AI96" i="4"/>
  <c r="AM96" i="4" s="1"/>
  <c r="AJ91" i="4"/>
  <c r="AJ89" i="4"/>
  <c r="AJ92" i="4"/>
  <c r="AJ90" i="4"/>
  <c r="AI89" i="4"/>
  <c r="AL89" i="4" s="1"/>
  <c r="AI92" i="4"/>
  <c r="AL92" i="4" s="1"/>
  <c r="AI91" i="4"/>
  <c r="AL91" i="4" s="1"/>
  <c r="AI90" i="4"/>
  <c r="AL90" i="4" s="1"/>
  <c r="AI86" i="4"/>
  <c r="AM86" i="4" s="1"/>
  <c r="AI87" i="4"/>
  <c r="AL87" i="4" s="1"/>
  <c r="AI84" i="4"/>
  <c r="AL84" i="4" s="1"/>
  <c r="AI85" i="4"/>
  <c r="AL85" i="4" s="1"/>
  <c r="AI81" i="4"/>
  <c r="AL81" i="4" s="1"/>
  <c r="AI82" i="4"/>
  <c r="AL82" i="4" s="1"/>
  <c r="AJ79" i="4"/>
  <c r="AJ78" i="4"/>
  <c r="AI78" i="4"/>
  <c r="AL78" i="4" s="1"/>
  <c r="AI79" i="4"/>
  <c r="AL79" i="4" s="1"/>
  <c r="AI72" i="4"/>
  <c r="AL72" i="4" s="1"/>
  <c r="AI63" i="4"/>
  <c r="AL63" i="4" s="1"/>
  <c r="AI62" i="4"/>
  <c r="AL62" i="4" s="1"/>
  <c r="AI67" i="4"/>
  <c r="AL67" i="4" s="1"/>
  <c r="AI70" i="4"/>
  <c r="AL70" i="4" s="1"/>
  <c r="AI71" i="4"/>
  <c r="AM71" i="4" s="1"/>
  <c r="AI69" i="4"/>
  <c r="AL69" i="4" s="1"/>
  <c r="AI65" i="4"/>
  <c r="AM65" i="4" s="1"/>
  <c r="AI68" i="4"/>
  <c r="AL68" i="4" s="1"/>
  <c r="AI64" i="4"/>
  <c r="AL64" i="4" s="1"/>
  <c r="AI66" i="4"/>
  <c r="AL66" i="4" s="1"/>
  <c r="AI51" i="4"/>
  <c r="AL51" i="4" s="1"/>
  <c r="AI60" i="4"/>
  <c r="AL60" i="4" s="1"/>
  <c r="AI58" i="4"/>
  <c r="AM58" i="4" s="1"/>
  <c r="AI57" i="4"/>
  <c r="AL57" i="4" s="1"/>
  <c r="AI50" i="4"/>
  <c r="AL50" i="4" s="1"/>
  <c r="AI56" i="4"/>
  <c r="AM56" i="4" s="1"/>
  <c r="AI52" i="4"/>
  <c r="AL52" i="4" s="1"/>
  <c r="AI55" i="4"/>
  <c r="AL55" i="4" s="1"/>
  <c r="AI53" i="4"/>
  <c r="AL53" i="4" s="1"/>
  <c r="AI54" i="4"/>
  <c r="AL54" i="4" s="1"/>
  <c r="AI59" i="4"/>
  <c r="AL59" i="4" s="1"/>
  <c r="AI47" i="4"/>
  <c r="AM47" i="4" s="1"/>
  <c r="AI45" i="4"/>
  <c r="AL45" i="4" s="1"/>
  <c r="AI46" i="4"/>
  <c r="AL46" i="4" s="1"/>
  <c r="AI48" i="4"/>
  <c r="AL48" i="4" s="1"/>
  <c r="AJ46" i="4"/>
  <c r="AJ47" i="4"/>
  <c r="AJ48" i="4"/>
  <c r="AJ45" i="4"/>
  <c r="AI40" i="4"/>
  <c r="AL40" i="4" s="1"/>
  <c r="AI41" i="4"/>
  <c r="AL41" i="4" s="1"/>
  <c r="AI42" i="4"/>
  <c r="AL42" i="4" s="1"/>
  <c r="AI43" i="4"/>
  <c r="AL43" i="4" s="1"/>
  <c r="AM108" i="4"/>
  <c r="J39" i="4"/>
  <c r="J39" i="7" s="1"/>
  <c r="AM106" i="4"/>
  <c r="J101" i="4"/>
  <c r="J93" i="4"/>
  <c r="J93" i="7" s="1"/>
  <c r="J83" i="4"/>
  <c r="J83" i="7" s="1"/>
  <c r="J80" i="4"/>
  <c r="J80" i="7" s="1"/>
  <c r="J75" i="4"/>
  <c r="J75" i="7" s="1"/>
  <c r="J73" i="4"/>
  <c r="J73" i="7" s="1"/>
  <c r="J61" i="4"/>
  <c r="J61" i="7" s="1"/>
  <c r="J49" i="4"/>
  <c r="J49" i="7" s="1"/>
  <c r="N112" i="7" l="1"/>
  <c r="AK112" i="4"/>
  <c r="AK113" i="4"/>
  <c r="AK111" i="4"/>
  <c r="J101" i="7"/>
  <c r="N102" i="7" s="1"/>
  <c r="AJ102" i="4"/>
  <c r="N111" i="7"/>
  <c r="N113" i="7"/>
  <c r="AK108" i="4"/>
  <c r="AK106" i="4"/>
  <c r="AK107" i="4"/>
  <c r="AN107" i="4" s="1"/>
  <c r="N64" i="7"/>
  <c r="N70" i="7"/>
  <c r="N72" i="7"/>
  <c r="N71" i="7"/>
  <c r="N69" i="7"/>
  <c r="N63" i="7"/>
  <c r="N66" i="7"/>
  <c r="N65" i="7"/>
  <c r="N62" i="7"/>
  <c r="N68" i="7"/>
  <c r="N67" i="7"/>
  <c r="N43" i="7"/>
  <c r="N41" i="7"/>
  <c r="N42" i="7"/>
  <c r="N40" i="7"/>
  <c r="N74" i="7"/>
  <c r="O74" i="7"/>
  <c r="O112" i="7"/>
  <c r="O113" i="7"/>
  <c r="O111" i="7"/>
  <c r="O76" i="7"/>
  <c r="N76" i="7"/>
  <c r="O102" i="7"/>
  <c r="N55" i="7"/>
  <c r="N57" i="7"/>
  <c r="N59" i="7"/>
  <c r="N53" i="7"/>
  <c r="N51" i="7"/>
  <c r="N54" i="7"/>
  <c r="N56" i="7"/>
  <c r="N50" i="7"/>
  <c r="N52" i="7"/>
  <c r="N58" i="7"/>
  <c r="N60" i="7"/>
  <c r="O100" i="7"/>
  <c r="O99" i="7"/>
  <c r="O98" i="7"/>
  <c r="O79" i="7"/>
  <c r="O78" i="7"/>
  <c r="O89" i="7"/>
  <c r="O91" i="7"/>
  <c r="O92" i="7"/>
  <c r="O90" i="7"/>
  <c r="N81" i="7"/>
  <c r="N82" i="7"/>
  <c r="N87" i="7"/>
  <c r="N86" i="7"/>
  <c r="N85" i="7"/>
  <c r="N84" i="7"/>
  <c r="O48" i="7"/>
  <c r="O46" i="7"/>
  <c r="O47" i="7"/>
  <c r="O45" i="7"/>
  <c r="N96" i="7"/>
  <c r="N94" i="7"/>
  <c r="N95" i="7"/>
  <c r="N104" i="7"/>
  <c r="O104" i="7"/>
  <c r="N108" i="7"/>
  <c r="N109" i="7"/>
  <c r="N106" i="7"/>
  <c r="N107" i="7"/>
  <c r="AN109" i="4"/>
  <c r="AL65" i="4"/>
  <c r="AL100" i="4"/>
  <c r="AN104" i="4"/>
  <c r="AM62" i="4"/>
  <c r="AM50" i="4"/>
  <c r="AM91" i="4"/>
  <c r="AL94" i="4"/>
  <c r="AM87" i="4"/>
  <c r="AM67" i="4"/>
  <c r="AM60" i="4"/>
  <c r="AM113" i="4"/>
  <c r="AM92" i="4"/>
  <c r="AM85" i="4"/>
  <c r="AM84" i="4"/>
  <c r="AL112" i="4"/>
  <c r="AM68" i="4"/>
  <c r="AL56" i="4"/>
  <c r="AM51" i="4"/>
  <c r="AM46" i="4"/>
  <c r="AL111" i="4"/>
  <c r="AM72" i="4"/>
  <c r="AM64" i="4"/>
  <c r="AM52" i="4"/>
  <c r="AM45" i="4"/>
  <c r="AM82" i="4"/>
  <c r="AL98" i="4"/>
  <c r="AL108" i="4"/>
  <c r="AN108" i="4" s="1"/>
  <c r="AL86" i="4"/>
  <c r="AL58" i="4"/>
  <c r="AM99" i="4"/>
  <c r="AL71" i="4"/>
  <c r="AM90" i="4"/>
  <c r="AM57" i="4"/>
  <c r="AM48" i="4"/>
  <c r="AM89" i="4"/>
  <c r="AL47" i="4"/>
  <c r="AM43" i="4"/>
  <c r="AM54" i="4"/>
  <c r="AM70" i="4"/>
  <c r="AM55" i="4"/>
  <c r="AM66" i="4"/>
  <c r="AM53" i="4"/>
  <c r="AM81" i="4"/>
  <c r="AM40" i="4"/>
  <c r="AM79" i="4"/>
  <c r="AM95" i="4"/>
  <c r="AM78" i="4"/>
  <c r="AL96" i="4"/>
  <c r="AL106" i="4"/>
  <c r="AN106" i="4" s="1"/>
  <c r="AM63" i="4"/>
  <c r="AM42" i="4"/>
  <c r="AM69" i="4"/>
  <c r="AM59" i="4"/>
  <c r="AM41" i="4"/>
  <c r="AK98" i="4"/>
  <c r="AK100" i="4"/>
  <c r="AK99" i="4"/>
  <c r="AJ95" i="4"/>
  <c r="AJ96" i="4"/>
  <c r="AJ94" i="4"/>
  <c r="AK91" i="4"/>
  <c r="AK90" i="4"/>
  <c r="AK89" i="4"/>
  <c r="AK92" i="4"/>
  <c r="AJ85" i="4"/>
  <c r="AJ87" i="4"/>
  <c r="AJ86" i="4"/>
  <c r="AJ84" i="4"/>
  <c r="AJ81" i="4"/>
  <c r="AJ82" i="4"/>
  <c r="AK78" i="4"/>
  <c r="AK79" i="4"/>
  <c r="AJ68" i="4"/>
  <c r="AJ70" i="4"/>
  <c r="AJ63" i="4"/>
  <c r="AJ62" i="4"/>
  <c r="AJ65" i="4"/>
  <c r="AJ69" i="4"/>
  <c r="AJ72" i="4"/>
  <c r="AJ64" i="4"/>
  <c r="AJ67" i="4"/>
  <c r="AJ71" i="4"/>
  <c r="AJ66" i="4"/>
  <c r="AJ54" i="4"/>
  <c r="AJ50" i="4"/>
  <c r="AJ56" i="4"/>
  <c r="AJ57" i="4"/>
  <c r="AJ58" i="4"/>
  <c r="AJ53" i="4"/>
  <c r="AJ52" i="4"/>
  <c r="AJ55" i="4"/>
  <c r="AJ59" i="4"/>
  <c r="AJ51" i="4"/>
  <c r="AJ60" i="4"/>
  <c r="AK47" i="4"/>
  <c r="AK45" i="4"/>
  <c r="AK48" i="4"/>
  <c r="AK46" i="4"/>
  <c r="AJ40" i="4"/>
  <c r="AJ42" i="4"/>
  <c r="AJ43" i="4"/>
  <c r="AJ41" i="4"/>
  <c r="AK76" i="4"/>
  <c r="AJ76" i="4"/>
  <c r="AK102" i="4"/>
  <c r="AK74" i="4"/>
  <c r="AJ74" i="4"/>
  <c r="AN113" i="4" l="1"/>
  <c r="AN100" i="4"/>
  <c r="AN91" i="4"/>
  <c r="AN89" i="4"/>
  <c r="AN92" i="4"/>
  <c r="O71" i="7"/>
  <c r="O68" i="7"/>
  <c r="O62" i="7"/>
  <c r="O67" i="7"/>
  <c r="O70" i="7"/>
  <c r="O72" i="7"/>
  <c r="O69" i="7"/>
  <c r="O64" i="7"/>
  <c r="O66" i="7"/>
  <c r="O65" i="7"/>
  <c r="O63" i="7"/>
  <c r="AN111" i="4"/>
  <c r="O81" i="7"/>
  <c r="O82" i="7"/>
  <c r="O43" i="7"/>
  <c r="O41" i="7"/>
  <c r="O42" i="7"/>
  <c r="O40" i="7"/>
  <c r="AN47" i="4"/>
  <c r="O85" i="7"/>
  <c r="O86" i="7"/>
  <c r="O87" i="7"/>
  <c r="O84" i="7"/>
  <c r="AN46" i="4"/>
  <c r="O108" i="7"/>
  <c r="O109" i="7"/>
  <c r="O106" i="7"/>
  <c r="O107" i="7"/>
  <c r="O94" i="7"/>
  <c r="O96" i="7"/>
  <c r="O95" i="7"/>
  <c r="O55" i="7"/>
  <c r="O51" i="7"/>
  <c r="O60" i="7"/>
  <c r="O59" i="7"/>
  <c r="O50" i="7"/>
  <c r="O54" i="7"/>
  <c r="O58" i="7"/>
  <c r="O56" i="7"/>
  <c r="O52" i="7"/>
  <c r="O57" i="7"/>
  <c r="O53" i="7"/>
  <c r="AN79" i="4"/>
  <c r="AN112" i="4"/>
  <c r="AN48" i="4"/>
  <c r="AN45" i="4"/>
  <c r="AN78" i="4"/>
  <c r="AN99" i="4"/>
  <c r="AN98" i="4"/>
  <c r="AN90" i="4"/>
  <c r="AN74" i="4"/>
  <c r="AK96" i="4"/>
  <c r="AN96" i="4" s="1"/>
  <c r="AK95" i="4"/>
  <c r="AN95" i="4" s="1"/>
  <c r="AK94" i="4"/>
  <c r="AN94" i="4" s="1"/>
  <c r="AK86" i="4"/>
  <c r="AN86" i="4" s="1"/>
  <c r="AK85" i="4"/>
  <c r="AN85" i="4" s="1"/>
  <c r="AK87" i="4"/>
  <c r="AN87" i="4" s="1"/>
  <c r="AK84" i="4"/>
  <c r="AN84" i="4" s="1"/>
  <c r="AK81" i="4"/>
  <c r="AN81" i="4" s="1"/>
  <c r="AK82" i="4"/>
  <c r="AN82" i="4" s="1"/>
  <c r="AK70" i="4"/>
  <c r="AN70" i="4" s="1"/>
  <c r="AK62" i="4"/>
  <c r="AN62" i="4" s="1"/>
  <c r="AK67" i="4"/>
  <c r="AN67" i="4" s="1"/>
  <c r="AK65" i="4"/>
  <c r="AK68" i="4"/>
  <c r="AN68" i="4" s="1"/>
  <c r="AK72" i="4"/>
  <c r="AN72" i="4" s="1"/>
  <c r="AK64" i="4"/>
  <c r="AN64" i="4" s="1"/>
  <c r="AK63" i="4"/>
  <c r="AN63" i="4" s="1"/>
  <c r="AK69" i="4"/>
  <c r="AN69" i="4" s="1"/>
  <c r="AK71" i="4"/>
  <c r="AN71" i="4" s="1"/>
  <c r="AK66" i="4"/>
  <c r="AN66" i="4" s="1"/>
  <c r="AN65" i="4"/>
  <c r="AK56" i="4"/>
  <c r="AN56" i="4" s="1"/>
  <c r="AK58" i="4"/>
  <c r="AN58" i="4" s="1"/>
  <c r="AK50" i="4"/>
  <c r="AN50" i="4" s="1"/>
  <c r="AK59" i="4"/>
  <c r="AN59" i="4" s="1"/>
  <c r="AK52" i="4"/>
  <c r="AN52" i="4" s="1"/>
  <c r="AK57" i="4"/>
  <c r="AN57" i="4" s="1"/>
  <c r="AK51" i="4"/>
  <c r="AN51" i="4" s="1"/>
  <c r="AK54" i="4"/>
  <c r="AN54" i="4" s="1"/>
  <c r="AK53" i="4"/>
  <c r="AN53" i="4" s="1"/>
  <c r="AK55" i="4"/>
  <c r="AN55" i="4" s="1"/>
  <c r="AK60" i="4"/>
  <c r="AN60" i="4" s="1"/>
  <c r="AK40" i="4"/>
  <c r="AN40" i="4" s="1"/>
  <c r="AK43" i="4"/>
  <c r="AN43" i="4" s="1"/>
  <c r="AK42" i="4"/>
  <c r="AN42" i="4" s="1"/>
  <c r="AK41" i="4"/>
  <c r="AN41" i="4" s="1"/>
  <c r="AN102" i="4"/>
  <c r="AN76" i="4"/>
  <c r="AP35" i="4" l="1"/>
  <c r="AP30" i="4"/>
  <c r="B5" i="4"/>
  <c r="AB35" i="4" l="1"/>
  <c r="R35" i="4"/>
  <c r="L35" i="4"/>
  <c r="Z35" i="4"/>
  <c r="P35" i="4"/>
  <c r="V35" i="4"/>
  <c r="X35" i="4"/>
  <c r="N35" i="4"/>
  <c r="H35" i="4"/>
  <c r="AB30" i="4"/>
  <c r="R30" i="4"/>
  <c r="X30" i="4"/>
  <c r="Z30" i="4"/>
  <c r="V30" i="4"/>
  <c r="L30" i="4"/>
  <c r="H30" i="4"/>
  <c r="P30" i="4"/>
  <c r="N30" i="4"/>
  <c r="F35" i="4"/>
  <c r="T35" i="4"/>
  <c r="T30" i="4"/>
  <c r="F30" i="4"/>
  <c r="A4" i="4"/>
  <c r="F30" i="7" l="1"/>
  <c r="H30" i="7"/>
  <c r="F35" i="7"/>
  <c r="H35" i="7"/>
  <c r="J35" i="4"/>
  <c r="J30" i="4"/>
  <c r="J30" i="7" l="1"/>
  <c r="J35" i="7"/>
  <c r="B6" i="4"/>
  <c r="B7" i="4" s="1"/>
  <c r="B8" i="4" s="1"/>
  <c r="B9" i="4" s="1"/>
  <c r="B10" i="4" l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AP38" i="4"/>
  <c r="AP37" i="4"/>
  <c r="AP36" i="4"/>
  <c r="Z36" i="4" l="1"/>
  <c r="P36" i="4"/>
  <c r="L36" i="4"/>
  <c r="V36" i="4"/>
  <c r="N36" i="4"/>
  <c r="X36" i="4"/>
  <c r="AB36" i="4"/>
  <c r="R36" i="4"/>
  <c r="H36" i="4"/>
  <c r="H36" i="7" s="1"/>
  <c r="Z37" i="4"/>
  <c r="V37" i="4"/>
  <c r="AB37" i="4"/>
  <c r="N37" i="4"/>
  <c r="H37" i="4"/>
  <c r="X37" i="4"/>
  <c r="R37" i="4"/>
  <c r="P37" i="4"/>
  <c r="L37" i="4"/>
  <c r="V38" i="4"/>
  <c r="R38" i="4"/>
  <c r="Z38" i="4"/>
  <c r="N38" i="4"/>
  <c r="P38" i="4"/>
  <c r="H38" i="4"/>
  <c r="X38" i="4"/>
  <c r="L38" i="4"/>
  <c r="AB38" i="4"/>
  <c r="T36" i="4"/>
  <c r="F36" i="4"/>
  <c r="T38" i="4"/>
  <c r="F38" i="4"/>
  <c r="F37" i="4"/>
  <c r="T37" i="4"/>
  <c r="B31" i="4"/>
  <c r="B32" i="4" s="1"/>
  <c r="B33" i="4" s="1"/>
  <c r="B34" i="4" s="1"/>
  <c r="B30" i="4"/>
  <c r="AI38" i="4"/>
  <c r="AI37" i="4"/>
  <c r="AH38" i="4"/>
  <c r="AH37" i="4"/>
  <c r="AL38" i="4" l="1"/>
  <c r="H38" i="7"/>
  <c r="F37" i="7"/>
  <c r="H37" i="7"/>
  <c r="F38" i="7"/>
  <c r="F36" i="7"/>
  <c r="AL37" i="4"/>
  <c r="J36" i="4"/>
  <c r="J38" i="4"/>
  <c r="J37" i="4"/>
  <c r="B35" i="4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AM37" i="4"/>
  <c r="AM38" i="4"/>
  <c r="J36" i="7" l="1"/>
  <c r="J37" i="7"/>
  <c r="J38" i="7"/>
  <c r="AJ37" i="4"/>
  <c r="AJ38" i="4"/>
  <c r="AP14" i="4"/>
  <c r="AP15" i="4"/>
  <c r="AP16" i="4"/>
  <c r="AP17" i="4"/>
  <c r="AP13" i="4"/>
  <c r="AP12" i="4"/>
  <c r="AP10" i="4"/>
  <c r="AP11" i="4"/>
  <c r="AP5" i="4"/>
  <c r="AP6" i="4"/>
  <c r="AP7" i="4"/>
  <c r="AP8" i="4"/>
  <c r="AP9" i="4"/>
  <c r="AK38" i="4" l="1"/>
  <c r="AN38" i="4" s="1"/>
  <c r="AK37" i="4"/>
  <c r="AN37" i="4" s="1"/>
  <c r="N38" i="7"/>
  <c r="N37" i="7"/>
  <c r="Z5" i="4"/>
  <c r="V5" i="4"/>
  <c r="AB5" i="4"/>
  <c r="N5" i="4"/>
  <c r="X5" i="4"/>
  <c r="H5" i="4"/>
  <c r="H5" i="7" s="1"/>
  <c r="P5" i="4"/>
  <c r="R5" i="4"/>
  <c r="L5" i="4"/>
  <c r="N11" i="4"/>
  <c r="Z11" i="4"/>
  <c r="R11" i="4"/>
  <c r="AB11" i="4"/>
  <c r="X11" i="4"/>
  <c r="L11" i="4"/>
  <c r="H11" i="4"/>
  <c r="V11" i="4"/>
  <c r="P11" i="4"/>
  <c r="AB10" i="4"/>
  <c r="V10" i="4"/>
  <c r="P10" i="4"/>
  <c r="Z10" i="4"/>
  <c r="R10" i="4"/>
  <c r="N10" i="4"/>
  <c r="L10" i="4"/>
  <c r="H10" i="4"/>
  <c r="H10" i="7" s="1"/>
  <c r="X10" i="4"/>
  <c r="AB12" i="4"/>
  <c r="V12" i="4"/>
  <c r="P12" i="4"/>
  <c r="Z12" i="4"/>
  <c r="L12" i="4"/>
  <c r="N12" i="4"/>
  <c r="X12" i="4"/>
  <c r="H12" i="4"/>
  <c r="H12" i="7" s="1"/>
  <c r="R12" i="4"/>
  <c r="R8" i="4"/>
  <c r="N8" i="4"/>
  <c r="Z8" i="4"/>
  <c r="AB8" i="4"/>
  <c r="V8" i="4"/>
  <c r="L8" i="4"/>
  <c r="H8" i="4"/>
  <c r="H8" i="7" s="1"/>
  <c r="P8" i="4"/>
  <c r="X8" i="4"/>
  <c r="AB17" i="4"/>
  <c r="X17" i="4"/>
  <c r="L17" i="4"/>
  <c r="Z17" i="4"/>
  <c r="V17" i="4"/>
  <c r="P17" i="4"/>
  <c r="R17" i="4"/>
  <c r="N17" i="4"/>
  <c r="H17" i="4"/>
  <c r="H17" i="7" s="1"/>
  <c r="AB9" i="4"/>
  <c r="X9" i="4"/>
  <c r="Z9" i="4"/>
  <c r="L9" i="4"/>
  <c r="V9" i="4"/>
  <c r="P9" i="4"/>
  <c r="N9" i="4"/>
  <c r="R9" i="4"/>
  <c r="H9" i="4"/>
  <c r="Z7" i="4"/>
  <c r="X7" i="4"/>
  <c r="L7" i="4"/>
  <c r="R7" i="4"/>
  <c r="AB7" i="4"/>
  <c r="P7" i="4"/>
  <c r="H7" i="4"/>
  <c r="H7" i="7" s="1"/>
  <c r="N7" i="4"/>
  <c r="V7" i="4"/>
  <c r="R16" i="4"/>
  <c r="N16" i="4"/>
  <c r="Z16" i="4"/>
  <c r="AB16" i="4"/>
  <c r="X16" i="4"/>
  <c r="P16" i="4"/>
  <c r="V16" i="4"/>
  <c r="L16" i="4"/>
  <c r="H16" i="4"/>
  <c r="H16" i="7" s="1"/>
  <c r="R14" i="4"/>
  <c r="V14" i="4"/>
  <c r="N14" i="4"/>
  <c r="Z14" i="4"/>
  <c r="H14" i="4"/>
  <c r="H14" i="7" s="1"/>
  <c r="X14" i="4"/>
  <c r="AB14" i="4"/>
  <c r="P14" i="4"/>
  <c r="L14" i="4"/>
  <c r="Z13" i="4"/>
  <c r="V13" i="4"/>
  <c r="X13" i="4"/>
  <c r="R13" i="4"/>
  <c r="P13" i="4"/>
  <c r="N13" i="4"/>
  <c r="L13" i="4"/>
  <c r="H13" i="4"/>
  <c r="H13" i="7" s="1"/>
  <c r="AB13" i="4"/>
  <c r="X6" i="4"/>
  <c r="R6" i="4"/>
  <c r="AB6" i="4"/>
  <c r="V6" i="4"/>
  <c r="P6" i="4"/>
  <c r="H6" i="4"/>
  <c r="H6" i="7" s="1"/>
  <c r="Z6" i="4"/>
  <c r="N6" i="4"/>
  <c r="L6" i="4"/>
  <c r="X15" i="4"/>
  <c r="AB15" i="4"/>
  <c r="L15" i="4"/>
  <c r="H15" i="4"/>
  <c r="V15" i="4"/>
  <c r="P15" i="4"/>
  <c r="Z15" i="4"/>
  <c r="N15" i="4"/>
  <c r="R15" i="4"/>
  <c r="T6" i="4"/>
  <c r="F6" i="4"/>
  <c r="T12" i="4"/>
  <c r="F12" i="4"/>
  <c r="T15" i="4"/>
  <c r="F15" i="4"/>
  <c r="F9" i="4"/>
  <c r="T9" i="4"/>
  <c r="F13" i="4"/>
  <c r="T13" i="4"/>
  <c r="T14" i="4"/>
  <c r="F14" i="4"/>
  <c r="T8" i="4"/>
  <c r="F8" i="4"/>
  <c r="F11" i="4"/>
  <c r="T11" i="4"/>
  <c r="F17" i="4"/>
  <c r="T17" i="4"/>
  <c r="T7" i="4"/>
  <c r="F7" i="4"/>
  <c r="T10" i="4"/>
  <c r="F10" i="4"/>
  <c r="T16" i="4"/>
  <c r="F16" i="4"/>
  <c r="T5" i="4"/>
  <c r="F5" i="4"/>
  <c r="AI7" i="4"/>
  <c r="AI8" i="4"/>
  <c r="AI6" i="4"/>
  <c r="AL6" i="4" s="1"/>
  <c r="AI9" i="4"/>
  <c r="AI14" i="4"/>
  <c r="AI15" i="4"/>
  <c r="AI11" i="4"/>
  <c r="AI12" i="4"/>
  <c r="AI17" i="4"/>
  <c r="AH12" i="4"/>
  <c r="AH11" i="4"/>
  <c r="AH14" i="4"/>
  <c r="AH15" i="4"/>
  <c r="AH17" i="4"/>
  <c r="AH8" i="4"/>
  <c r="AH9" i="4"/>
  <c r="AH7" i="4"/>
  <c r="AL7" i="4" s="1"/>
  <c r="AL11" i="4" l="1"/>
  <c r="F10" i="7"/>
  <c r="F11" i="7"/>
  <c r="F8" i="7"/>
  <c r="F14" i="7"/>
  <c r="F9" i="7"/>
  <c r="F12" i="7"/>
  <c r="F6" i="7"/>
  <c r="F7" i="7"/>
  <c r="F13" i="7"/>
  <c r="H15" i="7"/>
  <c r="F17" i="7"/>
  <c r="H9" i="7"/>
  <c r="H11" i="7"/>
  <c r="F5" i="7"/>
  <c r="O37" i="7"/>
  <c r="O38" i="7"/>
  <c r="F16" i="7"/>
  <c r="F15" i="7"/>
  <c r="AL9" i="4"/>
  <c r="AL8" i="4"/>
  <c r="AL17" i="4"/>
  <c r="AL15" i="4"/>
  <c r="AL14" i="4"/>
  <c r="AL12" i="4"/>
  <c r="J16" i="4"/>
  <c r="J13" i="4"/>
  <c r="J6" i="4"/>
  <c r="J8" i="4"/>
  <c r="J9" i="4"/>
  <c r="J11" i="4"/>
  <c r="J15" i="4"/>
  <c r="J17" i="4"/>
  <c r="J10" i="4"/>
  <c r="J10" i="7" s="1"/>
  <c r="J14" i="4"/>
  <c r="J12" i="4"/>
  <c r="J7" i="4"/>
  <c r="J5" i="4"/>
  <c r="J5" i="7" s="1"/>
  <c r="AM11" i="4"/>
  <c r="AM17" i="4"/>
  <c r="AM15" i="4"/>
  <c r="AM9" i="4"/>
  <c r="AM12" i="4"/>
  <c r="AM7" i="4"/>
  <c r="AM6" i="4"/>
  <c r="AM14" i="4"/>
  <c r="J15" i="7" l="1"/>
  <c r="J11" i="7"/>
  <c r="J12" i="7"/>
  <c r="J14" i="7"/>
  <c r="J8" i="7"/>
  <c r="J6" i="7"/>
  <c r="J9" i="7"/>
  <c r="J13" i="7"/>
  <c r="J7" i="7"/>
  <c r="J17" i="7"/>
  <c r="AK17" i="4"/>
  <c r="J16" i="7"/>
  <c r="AJ7" i="4"/>
  <c r="AJ9" i="4"/>
  <c r="AJ6" i="4"/>
  <c r="AJ8" i="4"/>
  <c r="AJ11" i="4"/>
  <c r="AJ12" i="4"/>
  <c r="AJ15" i="4"/>
  <c r="AJ14" i="4"/>
  <c r="AJ17" i="4"/>
  <c r="AM8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1" i="4"/>
  <c r="AP32" i="4"/>
  <c r="AP33" i="4"/>
  <c r="AP34" i="4"/>
  <c r="AK14" i="4" l="1"/>
  <c r="AN14" i="4" s="1"/>
  <c r="N8" i="7"/>
  <c r="AK15" i="4"/>
  <c r="AN15" i="4" s="1"/>
  <c r="N11" i="7"/>
  <c r="N15" i="7"/>
  <c r="N14" i="7"/>
  <c r="N6" i="7"/>
  <c r="N9" i="7"/>
  <c r="N12" i="7"/>
  <c r="O17" i="7"/>
  <c r="N17" i="7"/>
  <c r="O8" i="7"/>
  <c r="O7" i="7"/>
  <c r="O6" i="7"/>
  <c r="O9" i="7"/>
  <c r="O12" i="7"/>
  <c r="O11" i="7"/>
  <c r="N7" i="7"/>
  <c r="AB33" i="4"/>
  <c r="X33" i="4"/>
  <c r="P33" i="4"/>
  <c r="Z33" i="4"/>
  <c r="R33" i="4"/>
  <c r="L33" i="4"/>
  <c r="N33" i="4"/>
  <c r="V33" i="4"/>
  <c r="H33" i="4"/>
  <c r="H33" i="7" s="1"/>
  <c r="X24" i="4"/>
  <c r="R24" i="4"/>
  <c r="N24" i="4"/>
  <c r="AB24" i="4"/>
  <c r="Z24" i="4"/>
  <c r="L24" i="4"/>
  <c r="V24" i="4"/>
  <c r="P24" i="4"/>
  <c r="H24" i="4"/>
  <c r="H24" i="7" s="1"/>
  <c r="AB25" i="4"/>
  <c r="X25" i="4"/>
  <c r="Z25" i="4"/>
  <c r="V25" i="4"/>
  <c r="R25" i="4"/>
  <c r="L25" i="4"/>
  <c r="N25" i="4"/>
  <c r="P25" i="4"/>
  <c r="H25" i="4"/>
  <c r="H25" i="7" s="1"/>
  <c r="R32" i="4"/>
  <c r="N32" i="4"/>
  <c r="AB32" i="4"/>
  <c r="Z32" i="4"/>
  <c r="P32" i="4"/>
  <c r="X32" i="4"/>
  <c r="V32" i="4"/>
  <c r="L32" i="4"/>
  <c r="H32" i="4"/>
  <c r="H32" i="7" s="1"/>
  <c r="V31" i="4"/>
  <c r="X31" i="4"/>
  <c r="AB31" i="4"/>
  <c r="P31" i="4"/>
  <c r="H31" i="4"/>
  <c r="H31" i="7" s="1"/>
  <c r="Z31" i="4"/>
  <c r="R31" i="4"/>
  <c r="L31" i="4"/>
  <c r="N31" i="4"/>
  <c r="V22" i="4"/>
  <c r="X22" i="4"/>
  <c r="R22" i="4"/>
  <c r="Z22" i="4"/>
  <c r="P22" i="4"/>
  <c r="H22" i="4"/>
  <c r="H22" i="7" s="1"/>
  <c r="N22" i="4"/>
  <c r="AB22" i="4"/>
  <c r="L22" i="4"/>
  <c r="Z29" i="4"/>
  <c r="V29" i="4"/>
  <c r="N29" i="4"/>
  <c r="H29" i="4"/>
  <c r="H29" i="7" s="1"/>
  <c r="AB29" i="4"/>
  <c r="L29" i="4"/>
  <c r="X29" i="4"/>
  <c r="R29" i="4"/>
  <c r="P29" i="4"/>
  <c r="Z21" i="4"/>
  <c r="V21" i="4"/>
  <c r="AB21" i="4"/>
  <c r="R21" i="4"/>
  <c r="P21" i="4"/>
  <c r="L21" i="4"/>
  <c r="X21" i="4"/>
  <c r="H21" i="4"/>
  <c r="H21" i="7" s="1"/>
  <c r="N21" i="4"/>
  <c r="P23" i="4"/>
  <c r="Z23" i="4"/>
  <c r="V23" i="4"/>
  <c r="X23" i="4"/>
  <c r="N23" i="4"/>
  <c r="H23" i="4"/>
  <c r="H23" i="7" s="1"/>
  <c r="AB23" i="4"/>
  <c r="R23" i="4"/>
  <c r="L23" i="4"/>
  <c r="P28" i="4"/>
  <c r="L28" i="4"/>
  <c r="AB28" i="4"/>
  <c r="V28" i="4"/>
  <c r="X28" i="4"/>
  <c r="R28" i="4"/>
  <c r="N28" i="4"/>
  <c r="Z28" i="4"/>
  <c r="H28" i="4"/>
  <c r="H28" i="7" s="1"/>
  <c r="P20" i="4"/>
  <c r="L20" i="4"/>
  <c r="AB20" i="4"/>
  <c r="N20" i="4"/>
  <c r="R20" i="4"/>
  <c r="V20" i="4"/>
  <c r="X20" i="4"/>
  <c r="Z20" i="4"/>
  <c r="H20" i="4"/>
  <c r="H20" i="7" s="1"/>
  <c r="X34" i="4"/>
  <c r="Z34" i="4"/>
  <c r="P34" i="4"/>
  <c r="AB34" i="4"/>
  <c r="V34" i="4"/>
  <c r="L34" i="4"/>
  <c r="R34" i="4"/>
  <c r="N34" i="4"/>
  <c r="H34" i="4"/>
  <c r="Z27" i="4"/>
  <c r="N27" i="4"/>
  <c r="P27" i="4"/>
  <c r="R27" i="4"/>
  <c r="L27" i="4"/>
  <c r="AB27" i="4"/>
  <c r="H27" i="4"/>
  <c r="H27" i="7" s="1"/>
  <c r="V27" i="4"/>
  <c r="X27" i="4"/>
  <c r="AB19" i="4"/>
  <c r="V19" i="4"/>
  <c r="X19" i="4"/>
  <c r="P19" i="4"/>
  <c r="R19" i="4"/>
  <c r="L19" i="4"/>
  <c r="H19" i="4"/>
  <c r="H19" i="7" s="1"/>
  <c r="N19" i="4"/>
  <c r="Z19" i="4"/>
  <c r="P26" i="4"/>
  <c r="L26" i="4"/>
  <c r="AB26" i="4"/>
  <c r="X26" i="4"/>
  <c r="R26" i="4"/>
  <c r="N26" i="4"/>
  <c r="Z26" i="4"/>
  <c r="H26" i="4"/>
  <c r="H26" i="7" s="1"/>
  <c r="V26" i="4"/>
  <c r="Z18" i="4"/>
  <c r="P18" i="4"/>
  <c r="AB18" i="4"/>
  <c r="N18" i="4"/>
  <c r="R18" i="4"/>
  <c r="X18" i="4"/>
  <c r="V18" i="4"/>
  <c r="L18" i="4"/>
  <c r="H18" i="4"/>
  <c r="H18" i="7" s="1"/>
  <c r="AN17" i="4"/>
  <c r="AK12" i="4"/>
  <c r="AN12" i="4" s="1"/>
  <c r="AK11" i="4"/>
  <c r="AN11" i="4" s="1"/>
  <c r="AK9" i="4"/>
  <c r="AN9" i="4" s="1"/>
  <c r="AK8" i="4"/>
  <c r="AN8" i="4" s="1"/>
  <c r="AK7" i="4"/>
  <c r="AN7" i="4" s="1"/>
  <c r="AK6" i="4"/>
  <c r="AN6" i="4" s="1"/>
  <c r="T20" i="4"/>
  <c r="F20" i="4"/>
  <c r="F20" i="7" s="1"/>
  <c r="T19" i="4"/>
  <c r="F19" i="4"/>
  <c r="F19" i="7" s="1"/>
  <c r="T31" i="4"/>
  <c r="F31" i="4"/>
  <c r="F31" i="7" s="1"/>
  <c r="T22" i="4"/>
  <c r="F22" i="4"/>
  <c r="F22" i="7" s="1"/>
  <c r="T18" i="4"/>
  <c r="F18" i="4"/>
  <c r="F18" i="7" s="1"/>
  <c r="F33" i="4"/>
  <c r="F33" i="7" s="1"/>
  <c r="T33" i="4"/>
  <c r="T28" i="4"/>
  <c r="F28" i="4"/>
  <c r="F28" i="7" s="1"/>
  <c r="T24" i="4"/>
  <c r="F24" i="4"/>
  <c r="F24" i="7" s="1"/>
  <c r="T32" i="4"/>
  <c r="F32" i="4"/>
  <c r="F32" i="7" s="1"/>
  <c r="T27" i="4"/>
  <c r="F27" i="4"/>
  <c r="F27" i="7" s="1"/>
  <c r="T23" i="4"/>
  <c r="F23" i="4"/>
  <c r="F23" i="7" s="1"/>
  <c r="T26" i="4"/>
  <c r="F26" i="4"/>
  <c r="F26" i="7" s="1"/>
  <c r="T34" i="4"/>
  <c r="F34" i="4"/>
  <c r="F29" i="4"/>
  <c r="F29" i="7" s="1"/>
  <c r="T29" i="4"/>
  <c r="F25" i="4"/>
  <c r="F25" i="7" s="1"/>
  <c r="T25" i="4"/>
  <c r="F21" i="4"/>
  <c r="F21" i="7" s="1"/>
  <c r="T21" i="4"/>
  <c r="H34" i="7" l="1"/>
  <c r="O15" i="7"/>
  <c r="O14" i="7"/>
  <c r="F34" i="7"/>
  <c r="J32" i="4"/>
  <c r="J32" i="7" s="1"/>
  <c r="J21" i="4"/>
  <c r="J21" i="7" s="1"/>
  <c r="J18" i="4"/>
  <c r="J22" i="4"/>
  <c r="J22" i="7" s="1"/>
  <c r="J33" i="4"/>
  <c r="J33" i="7" s="1"/>
  <c r="J25" i="4"/>
  <c r="J25" i="7" s="1"/>
  <c r="J26" i="4"/>
  <c r="J26" i="7" s="1"/>
  <c r="J27" i="4"/>
  <c r="J27" i="7" s="1"/>
  <c r="J24" i="4"/>
  <c r="J24" i="7" s="1"/>
  <c r="J19" i="4"/>
  <c r="J34" i="4"/>
  <c r="J29" i="4"/>
  <c r="J29" i="7" s="1"/>
  <c r="J23" i="4"/>
  <c r="J23" i="7" s="1"/>
  <c r="J28" i="4"/>
  <c r="J28" i="7" s="1"/>
  <c r="J31" i="4"/>
  <c r="J31" i="7" s="1"/>
  <c r="J20" i="4"/>
  <c r="N33" i="7" l="1"/>
  <c r="N35" i="7"/>
  <c r="N32" i="7"/>
  <c r="N25" i="7"/>
  <c r="N24" i="7"/>
  <c r="N23" i="7"/>
  <c r="N22" i="7"/>
  <c r="AJ19" i="4"/>
  <c r="J19" i="7"/>
  <c r="AJ20" i="4"/>
  <c r="J20" i="7"/>
  <c r="N29" i="7"/>
  <c r="N28" i="7"/>
  <c r="N30" i="7"/>
  <c r="N27" i="7"/>
  <c r="J34" i="7"/>
  <c r="AJ18" i="4"/>
  <c r="J18" i="7"/>
  <c r="AJ35" i="4"/>
  <c r="AJ33" i="4"/>
  <c r="AJ32" i="4"/>
  <c r="AJ34" i="4"/>
  <c r="AJ29" i="4"/>
  <c r="AJ28" i="4"/>
  <c r="AJ27" i="4"/>
  <c r="AJ30" i="4"/>
  <c r="AJ24" i="4"/>
  <c r="AJ22" i="4"/>
  <c r="AJ23" i="4"/>
  <c r="AJ25" i="4"/>
  <c r="O18" i="7" l="1"/>
  <c r="N18" i="7"/>
  <c r="O24" i="7"/>
  <c r="O23" i="7"/>
  <c r="O25" i="7"/>
  <c r="O22" i="7"/>
  <c r="O20" i="7"/>
  <c r="N20" i="7"/>
  <c r="O19" i="7"/>
  <c r="N19" i="7"/>
  <c r="N34" i="7"/>
  <c r="O28" i="7"/>
  <c r="O27" i="7"/>
  <c r="O29" i="7"/>
  <c r="O30" i="7"/>
  <c r="O34" i="7"/>
  <c r="O32" i="7"/>
  <c r="O33" i="7"/>
  <c r="O35" i="7"/>
  <c r="AH35" i="4" l="1"/>
  <c r="AI30" i="4"/>
  <c r="AH30" i="4"/>
  <c r="AH19" i="4"/>
  <c r="AI19" i="4"/>
  <c r="AI24" i="4"/>
  <c r="AI22" i="4"/>
  <c r="AI23" i="4"/>
  <c r="AI25" i="4"/>
  <c r="AH18" i="4"/>
  <c r="AI18" i="4"/>
  <c r="AH20" i="4"/>
  <c r="AI20" i="4"/>
  <c r="AH24" i="4"/>
  <c r="AH23" i="4"/>
  <c r="AH22" i="4"/>
  <c r="AH25" i="4"/>
  <c r="AL25" i="4" s="1"/>
  <c r="AH34" i="4"/>
  <c r="AH33" i="4"/>
  <c r="AH32" i="4"/>
  <c r="AH28" i="4"/>
  <c r="AH27" i="4"/>
  <c r="AH29" i="4"/>
  <c r="AL24" i="4" l="1"/>
  <c r="AL23" i="4"/>
  <c r="AL30" i="4"/>
  <c r="AL20" i="4"/>
  <c r="AL19" i="4"/>
  <c r="AL18" i="4"/>
  <c r="AL22" i="4"/>
  <c r="AI35" i="4"/>
  <c r="AL35" i="4" s="1"/>
  <c r="AI32" i="4"/>
  <c r="AM32" i="4" s="1"/>
  <c r="AI27" i="4"/>
  <c r="AM27" i="4" s="1"/>
  <c r="AI34" i="4"/>
  <c r="AM34" i="4" s="1"/>
  <c r="AI33" i="4"/>
  <c r="AM33" i="4" s="1"/>
  <c r="AI29" i="4"/>
  <c r="AL29" i="4" s="1"/>
  <c r="AI28" i="4"/>
  <c r="AM28" i="4" s="1"/>
  <c r="AM30" i="4"/>
  <c r="AM25" i="4"/>
  <c r="AM20" i="4"/>
  <c r="AM18" i="4"/>
  <c r="AM19" i="4"/>
  <c r="AM24" i="4"/>
  <c r="AM23" i="4"/>
  <c r="AM22" i="4"/>
  <c r="AK19" i="4"/>
  <c r="AK20" i="4"/>
  <c r="AK18" i="4"/>
  <c r="AL27" i="4" l="1"/>
  <c r="AL34" i="4"/>
  <c r="AL33" i="4"/>
  <c r="AM35" i="4"/>
  <c r="AL32" i="4"/>
  <c r="AL28" i="4"/>
  <c r="AN19" i="4"/>
  <c r="AK35" i="4"/>
  <c r="AK33" i="4"/>
  <c r="AK32" i="4"/>
  <c r="AK34" i="4"/>
  <c r="AK27" i="4"/>
  <c r="AK30" i="4"/>
  <c r="AN30" i="4" s="1"/>
  <c r="AK29" i="4"/>
  <c r="AK28" i="4"/>
  <c r="AK24" i="4"/>
  <c r="AN24" i="4" s="1"/>
  <c r="AK22" i="4"/>
  <c r="AN22" i="4" s="1"/>
  <c r="AK25" i="4"/>
  <c r="AN25" i="4" s="1"/>
  <c r="AK23" i="4"/>
  <c r="AN23" i="4" s="1"/>
  <c r="AN18" i="4"/>
  <c r="AN20" i="4"/>
  <c r="AM29" i="4"/>
  <c r="AN32" i="4" l="1"/>
  <c r="AN33" i="4"/>
  <c r="AN35" i="4"/>
  <c r="AN29" i="4"/>
  <c r="AN27" i="4"/>
  <c r="AN34" i="4"/>
  <c r="AN28" i="4"/>
</calcChain>
</file>

<file path=xl/sharedStrings.xml><?xml version="1.0" encoding="utf-8"?>
<sst xmlns="http://schemas.openxmlformats.org/spreadsheetml/2006/main" count="2811" uniqueCount="316">
  <si>
    <t>TEST RESULTS</t>
  </si>
  <si>
    <t xml:space="preserve">Test Case </t>
  </si>
  <si>
    <t>Annual  End Use Site Energy EUI</t>
  </si>
  <si>
    <t>Variation from Baseline</t>
  </si>
  <si>
    <t xml:space="preserve"> (kBtu/sqft)</t>
  </si>
  <si>
    <t xml:space="preserve"> (kwh/sqft)</t>
  </si>
  <si>
    <t xml:space="preserve"> (therm/sqft)</t>
  </si>
  <si>
    <t>Heating (kBtu/sqft)</t>
  </si>
  <si>
    <t>Cooling (kBtu/sqft)</t>
  </si>
  <si>
    <t>Interior Lighting (kBtu/sqft)</t>
  </si>
  <si>
    <t>Fans (kBtu/sqft)</t>
  </si>
  <si>
    <t>Pumps (kBtu/sqft)</t>
  </si>
  <si>
    <t>Water Heating (kBtu/sqft)</t>
  </si>
  <si>
    <t>TDV % variation</t>
  </si>
  <si>
    <t>Total End Use Site Energy % Variation</t>
  </si>
  <si>
    <t>Reference Model</t>
  </si>
  <si>
    <t>Applicant Model</t>
  </si>
  <si>
    <t>Tower (kBtu/sqft)</t>
  </si>
  <si>
    <t>Gas Equipment (kBtu/sqft)</t>
  </si>
  <si>
    <t>Electric Equipment (kBtu/sqft)</t>
  </si>
  <si>
    <t>Pass/Fail</t>
  </si>
  <si>
    <t>Unmet Load Hours (UMLH)
(Heating + Cooling)</t>
  </si>
  <si>
    <t>Number of Zones with
Total UMLH &gt; 150</t>
  </si>
  <si>
    <t>Zone Max Total UMLH
(Hr/yr)</t>
  </si>
  <si>
    <t>Analysis:</t>
  </si>
  <si>
    <t>Proposed Model:</t>
  </si>
  <si>
    <t>Proposed Model</t>
  </si>
  <si>
    <t>Standard Model:</t>
  </si>
  <si>
    <t>Standard Model</t>
  </si>
  <si>
    <t>Calling</t>
  </si>
  <si>
    <t>Compliance</t>
  </si>
  <si>
    <t>Secondary</t>
  </si>
  <si>
    <t>Pass /</t>
  </si>
  <si>
    <t>Elapsed</t>
  </si>
  <si>
    <t>Electric Energy Consumption (kWh)</t>
  </si>
  <si>
    <t>Natural Gas Energy Consumption (therms)</t>
  </si>
  <si>
    <t>Time Dependent Valuation (kTDV/ft2)</t>
  </si>
  <si>
    <t>Cooling Unmet Load Hours</t>
  </si>
  <si>
    <t>Heating Unmet Load Hours</t>
  </si>
  <si>
    <t>Application</t>
  </si>
  <si>
    <t>Manager</t>
  </si>
  <si>
    <t>Ruleset</t>
  </si>
  <si>
    <t>OpenStudio</t>
  </si>
  <si>
    <t>EnergyPlus</t>
  </si>
  <si>
    <t>Simulation</t>
  </si>
  <si>
    <t>Start Date &amp; Time</t>
  </si>
  <si>
    <t>Filename (saved to)</t>
  </si>
  <si>
    <t>Run Title</t>
  </si>
  <si>
    <t>Weather Station</t>
  </si>
  <si>
    <t>Analysis Type</t>
  </si>
  <si>
    <t>Elapsed Time</t>
  </si>
  <si>
    <t>Fail</t>
  </si>
  <si>
    <t>Margin</t>
  </si>
  <si>
    <t>Time</t>
  </si>
  <si>
    <t>Rule Eval Status</t>
  </si>
  <si>
    <t>Simulation Status</t>
  </si>
  <si>
    <t>Spc Heating</t>
  </si>
  <si>
    <t>Spc Cooling</t>
  </si>
  <si>
    <t>Indoor Fans</t>
  </si>
  <si>
    <t>Ht Reject</t>
  </si>
  <si>
    <t>Pumps &amp; Misc</t>
  </si>
  <si>
    <t>Comp Total</t>
  </si>
  <si>
    <t>Receptacle</t>
  </si>
  <si>
    <t>Process</t>
  </si>
  <si>
    <t>TOTAL</t>
  </si>
  <si>
    <t>Zone Max</t>
  </si>
  <si>
    <t>Zone Name</t>
  </si>
  <si>
    <t>Num Zones Exceed Max</t>
  </si>
  <si>
    <t>Version</t>
  </si>
  <si>
    <t>Floor Area</t>
  </si>
  <si>
    <t>Small Office Building (02000CZ-OffSml)</t>
  </si>
  <si>
    <t>Medium Office Building ((0300CZ-OffMed))</t>
  </si>
  <si>
    <t>Large Office Building (0400CZ-OffLrg)</t>
  </si>
  <si>
    <t>Stand-alone Retail (0500CZ-RetlMed)</t>
  </si>
  <si>
    <t>Strip Mall-PSZ System (1000CZ-RetlStrp)</t>
  </si>
  <si>
    <t>(90.8 ft x 60.5ft)</t>
  </si>
  <si>
    <t>(163.8 ft x 109.2 ft)</t>
  </si>
  <si>
    <t>(240 ft x 160 ft)</t>
  </si>
  <si>
    <t xml:space="preserve"> (178 ft x 139 ft)</t>
  </si>
  <si>
    <t>(300 ft x 75 ft)</t>
  </si>
  <si>
    <t>Version number</t>
  </si>
  <si>
    <t>COPY BatchResults.csv values from cell A1 and paste here @cell B2</t>
  </si>
  <si>
    <t>Propane Energy Consumption (MBtu)</t>
  </si>
  <si>
    <t>Domestic Hot Water</t>
  </si>
  <si>
    <t>Indoor Lighting</t>
  </si>
  <si>
    <t>Other Ltg</t>
  </si>
  <si>
    <t>Title24Compliance</t>
  </si>
  <si>
    <t>--</t>
  </si>
  <si>
    <t>FAIL</t>
  </si>
  <si>
    <t>x</t>
  </si>
  <si>
    <t>Perimeter_mid_ZN_1 Thermal Zone</t>
  </si>
  <si>
    <t>Core_mid Thermal Zone</t>
  </si>
  <si>
    <t>Conditioned Floor</t>
  </si>
  <si>
    <t>Total Floor</t>
  </si>
  <si>
    <t>TDV by Fuel (kTDV/ft2)</t>
  </si>
  <si>
    <t>Generation Coincident Peak Demand (kW)</t>
  </si>
  <si>
    <t>Area (SqFt)</t>
  </si>
  <si>
    <t>Proc Mtrs</t>
  </si>
  <si>
    <t>Electric</t>
  </si>
  <si>
    <t>Natural Gas</t>
  </si>
  <si>
    <t>Propane</t>
  </si>
  <si>
    <t>Perimeter_top_ZN_1 Thermal Zone</t>
  </si>
  <si>
    <t>Perimeter_mid_ZN_4 Thermal Zone</t>
  </si>
  <si>
    <t>0300006-OffMed-SG-Baseline</t>
  </si>
  <si>
    <t>0315006-OffMed-SG-BotOpWinNoInterlock</t>
  </si>
  <si>
    <t>0315106-OffMed-SG-BotMidOpWinNoInterlock</t>
  </si>
  <si>
    <t>0315206-OffMed-SG-BotMidTopOpWinNoInterlock</t>
  </si>
  <si>
    <t>0315306-OffMed-SG-BotMidOpWinNoInterlockTopInterlock</t>
  </si>
  <si>
    <t>0400006-OffLrg-Baserun_NDL</t>
  </si>
  <si>
    <t>0415006-OffLrg-TES-ChlrPriority_NDL</t>
  </si>
  <si>
    <t>0415106-OffLrg-TES-StoPriority_NDL</t>
  </si>
  <si>
    <t>0416006-OffLrg-ActiveBeam_NDL</t>
  </si>
  <si>
    <t>0416106-OffLrg-PassiveBeam_NDL</t>
  </si>
  <si>
    <t>0415206-OffLrg-TES-StoTnkShp_NDL</t>
  </si>
  <si>
    <t>0415306-OffLrg-TES-StoTnkLoc_NDL</t>
  </si>
  <si>
    <t>0415406-OffLrg-TES-StoTnkRval_NDL</t>
  </si>
  <si>
    <t>0415506-OffLrg-TES-StoTnkVol_NDL</t>
  </si>
  <si>
    <t>0500015-RetlMed-SG-Baseline</t>
  </si>
  <si>
    <t>0515015-RetlMed-SG-HPWtrHtrPckgdEF2x</t>
  </si>
  <si>
    <t>0515115-RetlMed-SG-HPWtrHtrPckgdEF3x</t>
  </si>
  <si>
    <t>0515215-RetlMed-SG-HPWtrHtrSplitTnkCprsrOut</t>
  </si>
  <si>
    <t>0515315-RetlMed-SG-HPWtrHtrSplitTnkOutCprsrIns</t>
  </si>
  <si>
    <t>0515415-RetlMed-SG-UEFConsumerStoGas</t>
  </si>
  <si>
    <t>0515515-RetlMed-SG-UEFConsumerInstGas</t>
  </si>
  <si>
    <t>0515615-RetlMed-SG-UEFConsumerStoElec</t>
  </si>
  <si>
    <t>0515715-RetlMed-SG-UEFConsumerInstElec</t>
  </si>
  <si>
    <t>0516015-RetlMed-SG-ExtWall-MtlFrmR0</t>
  </si>
  <si>
    <t>0516115-RetlMed-SG-ExtWall-WdFrmR0</t>
  </si>
  <si>
    <t>0516215-RetlMed-SG-ExtWall-MtlWallSingleLyrBatt-R10</t>
  </si>
  <si>
    <t>0516315-RetlMed-SG-ExtWall-MtlWallDoubleLyrBatt-R13-R13</t>
  </si>
  <si>
    <t>0517015-RetlMed-SG-MiniSplitAC-EER11.2</t>
  </si>
  <si>
    <t>0517115-RetlMed-SG-MiniSplitHP-COP3.3</t>
  </si>
  <si>
    <t>0500015-RetlMed-Baseline_NDL</t>
  </si>
  <si>
    <t>0512815-RetlMed-SZVAV_NDL</t>
  </si>
  <si>
    <t>0500006-RetlMed-Baseline_NDL</t>
  </si>
  <si>
    <t>0513006-RetlMed-SZVAV_NDL</t>
  </si>
  <si>
    <t>0300016-OffMed-Baseline_NDL</t>
  </si>
  <si>
    <t>0303216-OffMed-LightingLowLPD_NDL</t>
  </si>
  <si>
    <t>0303316-OffMed-LightingHighLPD_NDL</t>
  </si>
  <si>
    <t>0307216-OffMed-HVACPVAV Design_NDL</t>
  </si>
  <si>
    <t>0307316-OffMed-HVACPVAV SATControl_NDL</t>
  </si>
  <si>
    <t>0307516-OffMed-HVACPVAV EconomizerType_NDL</t>
  </si>
  <si>
    <t>0314116-OffMed-FanPwrBox_NDL</t>
  </si>
  <si>
    <t>0312616-OffMed-Plenum_NDL</t>
  </si>
  <si>
    <t>0300006-OffMed-Baseline_NDL</t>
  </si>
  <si>
    <t>0303406-OffMed-LightingLowLPD_NDL</t>
  </si>
  <si>
    <t>0303506-OffMed-LightingHighLPD_NDL</t>
  </si>
  <si>
    <t>0307606-OffMed-HVACPVAV Design_NDL</t>
  </si>
  <si>
    <t>0307706-OffMed-HVACPVAV SATControl_NDL</t>
  </si>
  <si>
    <t>0307906-OffMed-HVACPVAV EconomizerType_NDL</t>
  </si>
  <si>
    <t>0314206-OffMed-FanPwrBox_NDL</t>
  </si>
  <si>
    <t>0312706-OffMed-Plenum_NDL</t>
  </si>
  <si>
    <t>0314716-OffMed-LabwExhPVAV_NDL</t>
  </si>
  <si>
    <t>0313516-OffMed-LabwExhDOAS_NDL</t>
  </si>
  <si>
    <t>0314806-OffMed-LabwExhPVAV_NDL</t>
  </si>
  <si>
    <t>0313606-OffMed-LabwExhDOAS_NDL</t>
  </si>
  <si>
    <t>0400016-OffLrg-Baserun_NDL</t>
  </si>
  <si>
    <t>0408416-OffLrg-HVACChillerCOP_NDL</t>
  </si>
  <si>
    <t>0408516-OffLrg-HVACChWdeltaT_NDL</t>
  </si>
  <si>
    <t>0408806-OffLrg-HVACChillerCOP_NDL</t>
  </si>
  <si>
    <t>0408906-OffLrg-HVACChWdeltaT_NDL</t>
  </si>
  <si>
    <t>1000015-RetlStrp-BaselinePSZ_NDL</t>
  </si>
  <si>
    <t>1009215-RetlStrp-HVACPSZ DXCOP_NDL</t>
  </si>
  <si>
    <t>1009315-RetlStrp-HVACPSZ HeatEff_NDL</t>
  </si>
  <si>
    <t>1009415-RetlStrp-HVACPSZ EconomizerControl_NDL</t>
  </si>
  <si>
    <t>1013715-RetlStrp-EvapCooler_NDL</t>
  </si>
  <si>
    <t>1000006-RetlStrp-BaselinePSZ_NDL</t>
  </si>
  <si>
    <t>1009806-RetlStrp-HVACPSZ DXCOP_NDL</t>
  </si>
  <si>
    <t>1009906-RetlStrp-HVACPSZ HeatEff_NDL</t>
  </si>
  <si>
    <t>1010006-RetlStrp-HVACPSZ EconomizerControl_NDL</t>
  </si>
  <si>
    <t>1013906-RetlStrp-EvapCooler_NDL</t>
  </si>
  <si>
    <t>1000015-RetlStrp-BaselinePTAC_NDL</t>
  </si>
  <si>
    <t>1010115-RetlStrp-HVACPTAC DXCOP_NDL</t>
  </si>
  <si>
    <t>1010515-RetlStrp-FPFC_NDL</t>
  </si>
  <si>
    <t>1014315-RetlStrp-WSHP_NDL</t>
  </si>
  <si>
    <t>1000006-RetlStrp-BaselinePTAC_NDL</t>
  </si>
  <si>
    <t>1010306-RetlStrp-HVACPTAC DXCOP_NDL</t>
  </si>
  <si>
    <t>1010606-RetlStrp-FPFC_NDL</t>
  </si>
  <si>
    <t>1014506-RetlStrp-WSHP_NDL</t>
  </si>
  <si>
    <t>0300016-OffMed-SG-Baseline</t>
  </si>
  <si>
    <t>0311816-OffMed-SG-WWR40</t>
  </si>
  <si>
    <t>0311916-OffMed-SG-WWR20</t>
  </si>
  <si>
    <t>0312316-OffMed-SG-WinUSHGC</t>
  </si>
  <si>
    <t>0312006-OffMed-SG-WWR40</t>
  </si>
  <si>
    <t>0312106-OffMed-SG-WWR20</t>
  </si>
  <si>
    <t>0312406-OffMed-SG-WinUSHGC</t>
  </si>
  <si>
    <t>0511615-RetlMed-SG-SRR5</t>
  </si>
  <si>
    <t>0511915-RetlMed-SG-SRR1</t>
  </si>
  <si>
    <t>0512215-RetlMed-SG-SkyU</t>
  </si>
  <si>
    <t>0500006-RetlMed-SG-Baseline</t>
  </si>
  <si>
    <t>0511806-RetlMed-SG-SRR5</t>
  </si>
  <si>
    <t>0512106-RetlMed-SG-SRR1</t>
  </si>
  <si>
    <t>0512406-RetlMed-SG-SkyU</t>
  </si>
  <si>
    <t>0400016-OffLrg-CRAH_NDL</t>
  </si>
  <si>
    <t>0413216-OffLrg-CRAC_NDL</t>
  </si>
  <si>
    <t>0400006-OffLrg-CRAH_NDL</t>
  </si>
  <si>
    <t>0413306-OffLrg-CRAC_NDL</t>
  </si>
  <si>
    <t>0511015-RetlMed-SG-EnvRoofInsulation</t>
  </si>
  <si>
    <t>0511315-RetlMed-SG-EnvWallInsulation</t>
  </si>
  <si>
    <t>Perimeter_top_ZN_4 Thermal Zone</t>
  </si>
  <si>
    <t>PV</t>
  </si>
  <si>
    <t>Battery</t>
  </si>
  <si>
    <t>Report Generation</t>
  </si>
  <si>
    <t>NRCC PRF Processing</t>
  </si>
  <si>
    <t>Site Electric CO2 Emissions (tonne)</t>
  </si>
  <si>
    <t>Site Fuel CO2 Emissions (tonne)</t>
  </si>
  <si>
    <t>Source Energy Use (kBtu/ft2)</t>
  </si>
  <si>
    <t>Weather File Path</t>
  </si>
  <si>
    <t>Project Path</t>
  </si>
  <si>
    <t>Transaction ID</t>
  </si>
  <si>
    <t>Date/Time</t>
  </si>
  <si>
    <t>E+ Successful (191 warnings)</t>
  </si>
  <si>
    <t>CSE Successful, E+ Successful (176 warnings)</t>
  </si>
  <si>
    <t>Perimeter_top_ZN_3 Thermal Zone</t>
  </si>
  <si>
    <t>CA 2022 Nonresidential, Vers. 1.0 Alpha</t>
  </si>
  <si>
    <t>9.4.0-998c4b761e</t>
  </si>
  <si>
    <t>E:\svn-CBECC-MFam-Test4\CBECC-Com64\Data\EPW\</t>
  </si>
  <si>
    <t>E+ Successful (198 warnings)</t>
  </si>
  <si>
    <t>Perimeter_bot_ZN_4 Thermal Zone</t>
  </si>
  <si>
    <t>CSE Successful, E+ Successful (179 warnings)</t>
  </si>
  <si>
    <t>Perimeter_bot_ZN_3 Thermal Zone</t>
  </si>
  <si>
    <t>E+ Successful (199 warnings)</t>
  </si>
  <si>
    <t>CSE Successful, E+ Successful (180 warnings)</t>
  </si>
  <si>
    <t>E+ Successful (6 severe errors, 199 warnings)</t>
  </si>
  <si>
    <t>Perimeter_top_ZN_2 Thermal Zone</t>
  </si>
  <si>
    <t>E+ Successful (197 warnings)</t>
  </si>
  <si>
    <t>E+ Successful (188 warnings)</t>
  </si>
  <si>
    <t>CSE Successful, E+ Successful (175 warnings)</t>
  </si>
  <si>
    <t>E+ Successful (1 severe error, 178 warnings)</t>
  </si>
  <si>
    <t>E+ Successful (171 warnings)</t>
  </si>
  <si>
    <t>E+ Successful (1 severe error, 197 warnings)</t>
  </si>
  <si>
    <t>E+ Successful (190 warnings)</t>
  </si>
  <si>
    <t>E+ Successful (222 warnings)</t>
  </si>
  <si>
    <t>Core_top Thermal Zone</t>
  </si>
  <si>
    <t>Perimeter_hi_ZN_4 Thermal Zone</t>
  </si>
  <si>
    <t>E+ Successful (228 warnings)</t>
  </si>
  <si>
    <t>Perimeter_hi_ZN_3 Thermal Zone</t>
  </si>
  <si>
    <t>E+ Successful (232 warnings)</t>
  </si>
  <si>
    <t>CSE Successful, E+ Successful (235 warnings)</t>
  </si>
  <si>
    <t>E+ Successful (226 warnings)</t>
  </si>
  <si>
    <t>E+ Successful (104 warnings)</t>
  </si>
  <si>
    <t>E+ Successful (103 warnings)</t>
  </si>
  <si>
    <t>E+ Successful (120 warnings)</t>
  </si>
  <si>
    <t>E+ Successful (122 warnings)</t>
  </si>
  <si>
    <t>LGstore1 Thermal Zone</t>
  </si>
  <si>
    <t>E+ Successful (147 warnings)</t>
  </si>
  <si>
    <t>E+ Successful (134 warnings)</t>
  </si>
  <si>
    <t>E+ Successful (221 warnings)</t>
  </si>
  <si>
    <t>E+ Successful (231 warnings)</t>
  </si>
  <si>
    <t>E+ Successful (224 warnings)</t>
  </si>
  <si>
    <t>Front_Retail Thermal Zone</t>
  </si>
  <si>
    <t>Annual  TDV EUI (Efficiency)
(excludes Receptacle, Process, Other Ltg, Process Motor, PV and Battery)</t>
  </si>
  <si>
    <t>Annual SOURCE EUI (Efficiency)
(excludes Receptacle, Process, Other Ltg, Process Motor, PV and Battery)</t>
  </si>
  <si>
    <t>Site Energy EUI - Electricity
(excludes Receptacle, Process, Other Ltg, Process Motor, PV and Battery)</t>
  </si>
  <si>
    <t xml:space="preserve"> Site Energy EUI - Natural Gas
(excludes Receptacle, Process, Other Ltg, Process Motor, PV and Battery)</t>
  </si>
  <si>
    <t>Annual Total End Use Site Energy EUI
(excludes Receptacle, Process, Other Ltg, Process Motor, PV and Battery)</t>
  </si>
  <si>
    <t>SOURCE Energy % variation</t>
  </si>
  <si>
    <t>MultiFamily Building 36 Units (MF36Unit)</t>
  </si>
  <si>
    <t>MultiFamily Building 36 Units (MF88Unit)</t>
  </si>
  <si>
    <t>MF36Unit_3Story_NGAS-CZ12</t>
  </si>
  <si>
    <t>MF36 Restructure Prototype</t>
  </si>
  <si>
    <t>CSE Successful</t>
  </si>
  <si>
    <t>MF36Unit_3Story_NGAS-CZ12_HighEffDHW</t>
  </si>
  <si>
    <t>PASS</t>
  </si>
  <si>
    <t>MF36Unit_3Story_NGAS-CZ12_HighEffHVAC</t>
  </si>
  <si>
    <t>MF36Unit_3Story_NGAS-CZ12_LowEffGlazing</t>
  </si>
  <si>
    <t>MF88Unit_5Story_ELEC-CZ12</t>
  </si>
  <si>
    <t>MF88 Restructure Prototype</t>
  </si>
  <si>
    <t>CSE Successful, E+ Successful (137 warnings)</t>
  </si>
  <si>
    <t>MF88Unit_5Story_ELEC-CZ12_HighEffDHW</t>
  </si>
  <si>
    <t>MF88Unit_5Story_ELEC-CZ12_HighEffHVAC</t>
  </si>
  <si>
    <t>MF88Unit_5Story_ELEC-CZ12_LowEffGlazing</t>
  </si>
  <si>
    <t>TORRANCE-MUNI-AP</t>
  </si>
  <si>
    <t>CBECC 2022.2.0 (1273)</t>
  </si>
  <si>
    <t>BEMCmpMgr 2022.2.0 (7693)</t>
  </si>
  <si>
    <t>3.1.1-alpha+67ce318787</t>
  </si>
  <si>
    <t>CSE19 0.909.0 EXE</t>
  </si>
  <si>
    <t>E:\svn-CBECC-MFam-Test4\Projects-2022\BatchOut_101822_r7688_SSTSG\</t>
  </si>
  <si>
    <t>BLUE CANYON</t>
  </si>
  <si>
    <t>CSE Successful, E+ Successful (6 severe errors, 180 warnings)</t>
  </si>
  <si>
    <t>E+ Successful (4 severe errors, 198 warnings)</t>
  </si>
  <si>
    <t>CSE Successful, E+ Successful (1 severe error, 173 warnings)</t>
  </si>
  <si>
    <t>Perimeter_mid_ZN_2 Thermal Zone</t>
  </si>
  <si>
    <t>E+ Successful (229 warnings)</t>
  </si>
  <si>
    <t>CSE Successful, E+ Successful (236 warnings)</t>
  </si>
  <si>
    <t>CSE Successful, E+ Successful (10 severe errors, 235 warnings)</t>
  </si>
  <si>
    <t>E+ Successful (223 warnings)</t>
  </si>
  <si>
    <t>E+ Successful (235 warnings)</t>
  </si>
  <si>
    <t>CSE Successful, E+ Successful (118 warnings)</t>
  </si>
  <si>
    <t>CSE Successful, E+ Successful (120 warnings)</t>
  </si>
  <si>
    <t>PALM SPRINGS</t>
  </si>
  <si>
    <t>CSE Successful, E+ Successful (126 warnings)</t>
  </si>
  <si>
    <t>E+ Successful (99 warnings)</t>
  </si>
  <si>
    <t>CSE Successful, E+ Successful (128 warnings)</t>
  </si>
  <si>
    <t>E+ Successful (101 warnings)</t>
  </si>
  <si>
    <t>CSE Successful, E+ Successful (109 warnings)</t>
  </si>
  <si>
    <t>E+ Successful (121 warnings)</t>
  </si>
  <si>
    <t>E+ Successful (128 warnings)</t>
  </si>
  <si>
    <t>CSE Successful, E+ Successful (147 warnings)</t>
  </si>
  <si>
    <t>CSE Successful, E+ Successful (165 warnings)</t>
  </si>
  <si>
    <t>E+ Successful (125 warnings)</t>
  </si>
  <si>
    <t>E+ Successful (173 warnings)</t>
  </si>
  <si>
    <t>E+ Successful (131 warnings)</t>
  </si>
  <si>
    <t>E+ Successful (151 warnings)</t>
  </si>
  <si>
    <t>E+ Successful (107 warnings)</t>
  </si>
  <si>
    <t>E+ Successful (2 severe errors, 115 warnings)</t>
  </si>
  <si>
    <t>E+ Successful (97 warnings)</t>
  </si>
  <si>
    <t>CSE Successful, E+ Successful (132 warnings)</t>
  </si>
  <si>
    <t>SACRAMENTO EXECUTIVE</t>
  </si>
  <si>
    <t>C:\CBECC\_svn-CBECCMF_v2\CBECC-Com64\Data\EPW\</t>
  </si>
  <si>
    <t>C:\CBECC\7693\</t>
  </si>
  <si>
    <t>CSE Successful, E+ Successful (138 warnings)</t>
  </si>
  <si>
    <t>C:\CBECC\svn_CBECC\CBECC-Com64\Data\EPW\</t>
  </si>
  <si>
    <t>CBECC 2022.2.0</t>
  </si>
  <si>
    <t>Notes</t>
  </si>
  <si>
    <t>Thermal energy storage (TES) not included in EnergyPro. Test is excluded from review.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</si>
</sst>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&quot;$&quot;#,##0"/>
    <numFmt numFmtId="166" formatCode="0.0%"/>
  </numFmts>
  <fonts count="7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8"/>
      <color indexed="8"/>
      <name val="MS Sans Serif"/>
      <family val="2"/>
    </font>
    <font>
      <u/>
      <sz val="9.35"/>
      <color theme="10"/>
      <name val="Calibri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rgb="FF9C0006"/>
      <name val="Calibri"/>
      <family val="2"/>
    </font>
    <font>
      <b/>
      <sz val="10"/>
      <color rgb="FFFA7D00"/>
      <name val="Calibri"/>
      <family val="2"/>
    </font>
    <font>
      <b/>
      <sz val="10"/>
      <color theme="0"/>
      <name val="Calibri"/>
      <family val="2"/>
    </font>
    <font>
      <i/>
      <sz val="10"/>
      <color rgb="FF7F7F7F"/>
      <name val="Calibri"/>
      <family val="2"/>
    </font>
    <font>
      <sz val="10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3F3F76"/>
      <name val="Calibri"/>
      <family val="2"/>
    </font>
    <font>
      <sz val="10"/>
      <color rgb="FFFA7D00"/>
      <name val="Calibri"/>
      <family val="2"/>
    </font>
    <font>
      <sz val="10"/>
      <color rgb="FF9C6500"/>
      <name val="Calibri"/>
      <family val="2"/>
    </font>
    <font>
      <b/>
      <sz val="10"/>
      <color rgb="FF3F3F3F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1"/>
      <color rgb="FF0070C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065">
    <xf numFmtId="0" fontId="0" fillId="0" borderId="0"/>
    <xf numFmtId="9" fontId="7" fillId="0" borderId="0" applyFont="0" applyFill="0" applyBorder="0" applyAlignment="0" applyProtection="0"/>
    <xf numFmtId="0" fontId="9" fillId="0" borderId="0"/>
    <xf numFmtId="164" fontId="13" fillId="0" borderId="0" applyFont="0" applyFill="0" applyBorder="0" applyAlignment="0" applyProtection="0">
      <alignment horizontal="right"/>
    </xf>
    <xf numFmtId="2" fontId="13" fillId="0" borderId="0" applyFont="0" applyFill="0" applyBorder="0" applyAlignment="0" applyProtection="0">
      <alignment horizontal="right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13" fillId="0" borderId="0" applyFont="0" applyFill="0" applyBorder="0" applyAlignment="0" applyProtection="0">
      <alignment horizontal="right"/>
    </xf>
    <xf numFmtId="165" fontId="13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2" borderId="1" applyNumberFormat="0" applyFont="0" applyAlignment="0" applyProtection="0"/>
    <xf numFmtId="0" fontId="16" fillId="0" borderId="7" applyFill="0" applyProtection="0">
      <alignment horizontal="right" wrapText="1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0" applyFill="0" applyBorder="0" applyProtection="0">
      <alignment horizontal="left" wrapText="1"/>
    </xf>
    <xf numFmtId="0" fontId="10" fillId="0" borderId="0"/>
    <xf numFmtId="0" fontId="18" fillId="0" borderId="0"/>
    <xf numFmtId="9" fontId="9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9" fillId="0" borderId="0"/>
    <xf numFmtId="9" fontId="9" fillId="0" borderId="0" applyFont="0" applyFill="0" applyBorder="0" applyAlignment="0" applyProtection="0"/>
    <xf numFmtId="0" fontId="7" fillId="0" borderId="0"/>
    <xf numFmtId="9" fontId="1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7" fillId="0" borderId="0"/>
    <xf numFmtId="9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2" applyNumberFormat="0" applyAlignment="0" applyProtection="0"/>
    <xf numFmtId="0" fontId="27" fillId="8" borderId="13" applyNumberFormat="0" applyAlignment="0" applyProtection="0"/>
    <xf numFmtId="0" fontId="28" fillId="8" borderId="12" applyNumberFormat="0" applyAlignment="0" applyProtection="0"/>
    <xf numFmtId="0" fontId="29" fillId="0" borderId="14" applyNumberFormat="0" applyFill="0" applyAlignment="0" applyProtection="0"/>
    <xf numFmtId="0" fontId="30" fillId="9" borderId="15" applyNumberFormat="0" applyAlignment="0" applyProtection="0"/>
    <xf numFmtId="0" fontId="31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32" fillId="0" borderId="0" applyNumberFormat="0" applyFill="0" applyBorder="0" applyAlignment="0" applyProtection="0"/>
    <xf numFmtId="0" fontId="8" fillId="0" borderId="16" applyNumberFormat="0" applyFill="0" applyAlignment="0" applyProtection="0"/>
    <xf numFmtId="0" fontId="3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3" fillId="3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" fillId="0" borderId="0"/>
    <xf numFmtId="0" fontId="9" fillId="0" borderId="0"/>
    <xf numFmtId="0" fontId="36" fillId="0" borderId="0"/>
    <xf numFmtId="9" fontId="36" fillId="0" borderId="0" applyFont="0" applyFill="0" applyBorder="0" applyAlignment="0" applyProtection="0"/>
    <xf numFmtId="0" fontId="36" fillId="0" borderId="0"/>
    <xf numFmtId="0" fontId="36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" fillId="0" borderId="0"/>
    <xf numFmtId="0" fontId="9" fillId="0" borderId="0"/>
    <xf numFmtId="43" fontId="7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38" fillId="0" borderId="0" applyNumberForma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42" fillId="0" borderId="9" applyNumberFormat="0" applyFill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12" applyNumberFormat="0" applyAlignment="0" applyProtection="0"/>
    <xf numFmtId="0" fontId="49" fillId="8" borderId="13" applyNumberFormat="0" applyAlignment="0" applyProtection="0"/>
    <xf numFmtId="0" fontId="50" fillId="8" borderId="12" applyNumberFormat="0" applyAlignment="0" applyProtection="0"/>
    <xf numFmtId="0" fontId="51" fillId="0" borderId="14" applyNumberFormat="0" applyFill="0" applyAlignment="0" applyProtection="0"/>
    <xf numFmtId="0" fontId="52" fillId="9" borderId="15" applyNumberFormat="0" applyAlignment="0" applyProtection="0"/>
    <xf numFmtId="0" fontId="53" fillId="0" borderId="0" applyNumberFormat="0" applyFill="0" applyBorder="0" applyAlignment="0" applyProtection="0"/>
    <xf numFmtId="0" fontId="6" fillId="2" borderId="1" applyNumberFormat="0" applyFont="0" applyAlignment="0" applyProtection="0"/>
    <xf numFmtId="0" fontId="54" fillId="0" borderId="0" applyNumberFormat="0" applyFill="0" applyBorder="0" applyAlignment="0" applyProtection="0"/>
    <xf numFmtId="0" fontId="55" fillId="0" borderId="16" applyNumberFormat="0" applyFill="0" applyAlignment="0" applyProtection="0"/>
    <xf numFmtId="0" fontId="5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56" fillId="25" borderId="0" applyNumberFormat="0" applyBorder="0" applyAlignment="0" applyProtection="0"/>
    <xf numFmtId="0" fontId="5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6" fillId="3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6" fillId="0" borderId="0"/>
    <xf numFmtId="0" fontId="5" fillId="0" borderId="0"/>
    <xf numFmtId="0" fontId="5" fillId="2" borderId="1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2" applyNumberFormat="0" applyAlignment="0" applyProtection="0"/>
    <xf numFmtId="0" fontId="27" fillId="8" borderId="13" applyNumberFormat="0" applyAlignment="0" applyProtection="0"/>
    <xf numFmtId="0" fontId="28" fillId="8" borderId="12" applyNumberFormat="0" applyAlignment="0" applyProtection="0"/>
    <xf numFmtId="0" fontId="29" fillId="0" borderId="14" applyNumberFormat="0" applyFill="0" applyAlignment="0" applyProtection="0"/>
    <xf numFmtId="0" fontId="30" fillId="9" borderId="15" applyNumberFormat="0" applyAlignment="0" applyProtection="0"/>
    <xf numFmtId="0" fontId="31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32" fillId="0" borderId="0" applyNumberFormat="0" applyFill="0" applyBorder="0" applyAlignment="0" applyProtection="0"/>
    <xf numFmtId="0" fontId="8" fillId="0" borderId="16" applyNumberFormat="0" applyFill="0" applyAlignment="0" applyProtection="0"/>
    <xf numFmtId="0" fontId="3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3" fillId="3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2" applyNumberFormat="0" applyAlignment="0" applyProtection="0"/>
    <xf numFmtId="0" fontId="27" fillId="8" borderId="13" applyNumberFormat="0" applyAlignment="0" applyProtection="0"/>
    <xf numFmtId="0" fontId="28" fillId="8" borderId="12" applyNumberFormat="0" applyAlignment="0" applyProtection="0"/>
    <xf numFmtId="0" fontId="29" fillId="0" borderId="14" applyNumberFormat="0" applyFill="0" applyAlignment="0" applyProtection="0"/>
    <xf numFmtId="0" fontId="30" fillId="9" borderId="15" applyNumberFormat="0" applyAlignment="0" applyProtection="0"/>
    <xf numFmtId="0" fontId="31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32" fillId="0" borderId="0" applyNumberFormat="0" applyFill="0" applyBorder="0" applyAlignment="0" applyProtection="0"/>
    <xf numFmtId="0" fontId="8" fillId="0" borderId="16" applyNumberFormat="0" applyFill="0" applyAlignment="0" applyProtection="0"/>
    <xf numFmtId="0" fontId="3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7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8" fillId="0" borderId="0" applyNumberFormat="0" applyFill="0" applyBorder="0" applyAlignment="0" applyProtection="0"/>
    <xf numFmtId="0" fontId="7" fillId="2" borderId="1" applyNumberFormat="0" applyFont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9" fillId="11" borderId="0" applyNumberFormat="0" applyBorder="0" applyAlignment="0" applyProtection="0"/>
    <xf numFmtId="0" fontId="59" fillId="15" borderId="0" applyNumberFormat="0" applyBorder="0" applyAlignment="0" applyProtection="0"/>
    <xf numFmtId="0" fontId="59" fillId="19" borderId="0" applyNumberFormat="0" applyBorder="0" applyAlignment="0" applyProtection="0"/>
    <xf numFmtId="0" fontId="59" fillId="23" borderId="0" applyNumberFormat="0" applyBorder="0" applyAlignment="0" applyProtection="0"/>
    <xf numFmtId="0" fontId="59" fillId="27" borderId="0" applyNumberFormat="0" applyBorder="0" applyAlignment="0" applyProtection="0"/>
    <xf numFmtId="0" fontId="59" fillId="31" borderId="0" applyNumberFormat="0" applyBorder="0" applyAlignment="0" applyProtection="0"/>
    <xf numFmtId="0" fontId="59" fillId="12" borderId="0" applyNumberFormat="0" applyBorder="0" applyAlignment="0" applyProtection="0"/>
    <xf numFmtId="0" fontId="59" fillId="16" borderId="0" applyNumberFormat="0" applyBorder="0" applyAlignment="0" applyProtection="0"/>
    <xf numFmtId="0" fontId="59" fillId="20" borderId="0" applyNumberFormat="0" applyBorder="0" applyAlignment="0" applyProtection="0"/>
    <xf numFmtId="0" fontId="59" fillId="24" borderId="0" applyNumberFormat="0" applyBorder="0" applyAlignment="0" applyProtection="0"/>
    <xf numFmtId="0" fontId="59" fillId="28" borderId="0" applyNumberFormat="0" applyBorder="0" applyAlignment="0" applyProtection="0"/>
    <xf numFmtId="0" fontId="59" fillId="32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60" fillId="33" borderId="0" applyNumberFormat="0" applyBorder="0" applyAlignment="0" applyProtection="0"/>
    <xf numFmtId="0" fontId="60" fillId="10" borderId="0" applyNumberFormat="0" applyBorder="0" applyAlignment="0" applyProtection="0"/>
    <xf numFmtId="0" fontId="60" fillId="14" borderId="0" applyNumberFormat="0" applyBorder="0" applyAlignment="0" applyProtection="0"/>
    <xf numFmtId="0" fontId="60" fillId="18" borderId="0" applyNumberFormat="0" applyBorder="0" applyAlignment="0" applyProtection="0"/>
    <xf numFmtId="0" fontId="60" fillId="22" borderId="0" applyNumberFormat="0" applyBorder="0" applyAlignment="0" applyProtection="0"/>
    <xf numFmtId="0" fontId="60" fillId="26" borderId="0" applyNumberFormat="0" applyBorder="0" applyAlignment="0" applyProtection="0"/>
    <xf numFmtId="0" fontId="60" fillId="30" borderId="0" applyNumberFormat="0" applyBorder="0" applyAlignment="0" applyProtection="0"/>
    <xf numFmtId="0" fontId="61" fillId="5" borderId="0" applyNumberFormat="0" applyBorder="0" applyAlignment="0" applyProtection="0"/>
    <xf numFmtId="0" fontId="62" fillId="8" borderId="12" applyNumberFormat="0" applyAlignment="0" applyProtection="0"/>
    <xf numFmtId="0" fontId="63" fillId="9" borderId="15" applyNumberFormat="0" applyAlignment="0" applyProtection="0"/>
    <xf numFmtId="0" fontId="64" fillId="0" borderId="0" applyNumberFormat="0" applyFill="0" applyBorder="0" applyAlignment="0" applyProtection="0"/>
    <xf numFmtId="0" fontId="65" fillId="4" borderId="0" applyNumberFormat="0" applyBorder="0" applyAlignment="0" applyProtection="0"/>
    <xf numFmtId="0" fontId="66" fillId="0" borderId="9" applyNumberFormat="0" applyFill="0" applyAlignment="0" applyProtection="0"/>
    <xf numFmtId="0" fontId="67" fillId="0" borderId="10" applyNumberFormat="0" applyFill="0" applyAlignment="0" applyProtection="0"/>
    <xf numFmtId="0" fontId="68" fillId="0" borderId="11" applyNumberFormat="0" applyFill="0" applyAlignment="0" applyProtection="0"/>
    <xf numFmtId="0" fontId="68" fillId="0" borderId="0" applyNumberFormat="0" applyFill="0" applyBorder="0" applyAlignment="0" applyProtection="0"/>
    <xf numFmtId="0" fontId="69" fillId="7" borderId="12" applyNumberFormat="0" applyAlignment="0" applyProtection="0"/>
    <xf numFmtId="0" fontId="70" fillId="0" borderId="14" applyNumberFormat="0" applyFill="0" applyAlignment="0" applyProtection="0"/>
    <xf numFmtId="0" fontId="71" fillId="6" borderId="0" applyNumberFormat="0" applyBorder="0" applyAlignment="0" applyProtection="0"/>
    <xf numFmtId="0" fontId="59" fillId="0" borderId="0"/>
    <xf numFmtId="0" fontId="59" fillId="2" borderId="1" applyNumberFormat="0" applyFont="0" applyAlignment="0" applyProtection="0"/>
    <xf numFmtId="0" fontId="72" fillId="8" borderId="13" applyNumberFormat="0" applyAlignment="0" applyProtection="0"/>
    <xf numFmtId="0" fontId="73" fillId="0" borderId="16" applyNumberFormat="0" applyFill="0" applyAlignment="0" applyProtection="0"/>
    <xf numFmtId="0" fontId="74" fillId="0" borderId="0" applyNumberFormat="0" applyFill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7" fillId="0" borderId="0"/>
  </cellStyleXfs>
  <cellXfs count="135">
    <xf numFmtId="0" fontId="0" fillId="0" borderId="0" xfId="0"/>
    <xf numFmtId="0" fontId="10" fillId="0" borderId="0" xfId="0" applyFont="1"/>
    <xf numFmtId="0" fontId="8" fillId="0" borderId="0" xfId="0" applyFont="1"/>
    <xf numFmtId="0" fontId="10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10" fillId="0" borderId="0" xfId="0" applyFont="1" applyFill="1"/>
    <xf numFmtId="2" fontId="0" fillId="0" borderId="3" xfId="0" applyNumberFormat="1" applyFont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0" fontId="0" fillId="0" borderId="0" xfId="0" applyFont="1"/>
    <xf numFmtId="164" fontId="0" fillId="0" borderId="3" xfId="0" applyNumberFormat="1" applyFont="1" applyFill="1" applyBorder="1" applyAlignment="1" applyProtection="1">
      <alignment vertical="center"/>
      <protection hidden="1"/>
    </xf>
    <xf numFmtId="1" fontId="10" fillId="0" borderId="0" xfId="1" applyNumberFormat="1" applyFont="1" applyAlignment="1">
      <alignment horizontal="center"/>
    </xf>
    <xf numFmtId="10" fontId="10" fillId="0" borderId="0" xfId="1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vertical="top"/>
    </xf>
    <xf numFmtId="10" fontId="0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Font="1" applyFill="1"/>
    <xf numFmtId="10" fontId="8" fillId="0" borderId="0" xfId="0" applyNumberFormat="1" applyFont="1" applyFill="1" applyBorder="1" applyAlignment="1" applyProtection="1">
      <alignment vertical="center"/>
      <protection hidden="1"/>
    </xf>
    <xf numFmtId="0" fontId="8" fillId="0" borderId="0" xfId="0" applyFont="1" applyFill="1"/>
    <xf numFmtId="0" fontId="0" fillId="0" borderId="0" xfId="0" applyFill="1"/>
    <xf numFmtId="0" fontId="0" fillId="0" borderId="0" xfId="0" applyAlignment="1">
      <alignment horizontal="center"/>
    </xf>
    <xf numFmtId="2" fontId="0" fillId="0" borderId="0" xfId="0" applyNumberFormat="1"/>
    <xf numFmtId="21" fontId="0" fillId="0" borderId="0" xfId="0" applyNumberFormat="1"/>
    <xf numFmtId="0" fontId="11" fillId="0" borderId="3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3" xfId="0" applyFont="1" applyFill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3" fontId="40" fillId="0" borderId="3" xfId="149" applyNumberFormat="1" applyFont="1" applyFill="1" applyBorder="1" applyAlignment="1">
      <alignment horizontal="left" vertical="top" wrapText="1"/>
    </xf>
    <xf numFmtId="3" fontId="10" fillId="0" borderId="3" xfId="0" applyNumberFormat="1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3" fontId="10" fillId="0" borderId="3" xfId="0" applyNumberFormat="1" applyFont="1" applyFill="1" applyBorder="1" applyAlignment="1">
      <alignment horizontal="left" vertical="top" wrapText="1"/>
    </xf>
    <xf numFmtId="3" fontId="10" fillId="0" borderId="3" xfId="0" applyNumberFormat="1" applyFont="1" applyFill="1" applyBorder="1" applyAlignment="1">
      <alignment horizontal="left" vertical="top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Alignment="1">
      <alignment horizontal="right" vertical="top"/>
    </xf>
    <xf numFmtId="3" fontId="8" fillId="0" borderId="0" xfId="0" applyNumberFormat="1" applyFont="1" applyFill="1" applyBorder="1" applyAlignment="1" applyProtection="1">
      <alignment horizontal="right" vertical="center"/>
      <protection hidden="1"/>
    </xf>
    <xf numFmtId="11" fontId="0" fillId="0" borderId="0" xfId="0" applyNumberFormat="1"/>
    <xf numFmtId="0" fontId="0" fillId="0" borderId="0" xfId="0"/>
    <xf numFmtId="20" fontId="0" fillId="0" borderId="0" xfId="0" applyNumberFormat="1"/>
    <xf numFmtId="0" fontId="0" fillId="0" borderId="0" xfId="0" applyFont="1" applyAlignment="1">
      <alignment vertical="center"/>
    </xf>
    <xf numFmtId="10" fontId="0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Font="1" applyFill="1" applyAlignment="1">
      <alignment vertical="center"/>
    </xf>
    <xf numFmtId="0" fontId="41" fillId="0" borderId="0" xfId="0" applyFont="1" applyFill="1" applyBorder="1" applyAlignment="1" applyProtection="1">
      <alignment horizontal="center" wrapText="1"/>
      <protection hidden="1"/>
    </xf>
    <xf numFmtId="2" fontId="0" fillId="0" borderId="3" xfId="0" applyNumberFormat="1" applyFont="1" applyFill="1" applyBorder="1" applyAlignment="1" applyProtection="1">
      <alignment vertical="center"/>
      <protection hidden="1"/>
    </xf>
    <xf numFmtId="3" fontId="8" fillId="0" borderId="0" xfId="0" applyNumberFormat="1" applyFont="1" applyFill="1" applyBorder="1" applyAlignment="1" applyProtection="1">
      <alignment horizontal="right" vertical="center"/>
      <protection hidden="1"/>
    </xf>
    <xf numFmtId="10" fontId="7" fillId="0" borderId="3" xfId="1" applyNumberFormat="1" applyFont="1" applyBorder="1" applyAlignment="1" applyProtection="1">
      <alignment vertical="center"/>
      <protection hidden="1"/>
    </xf>
    <xf numFmtId="10" fontId="0" fillId="0" borderId="3" xfId="0" applyNumberFormat="1" applyFont="1" applyFill="1" applyBorder="1" applyAlignment="1" applyProtection="1">
      <alignment vertical="center"/>
      <protection hidden="1"/>
    </xf>
    <xf numFmtId="46" fontId="0" fillId="0" borderId="0" xfId="0" applyNumberFormat="1"/>
    <xf numFmtId="0" fontId="11" fillId="0" borderId="6" xfId="0" applyFont="1" applyBorder="1" applyAlignment="1" applyProtection="1">
      <alignment horizontal="center" vertical="center" wrapText="1"/>
      <protection hidden="1"/>
    </xf>
    <xf numFmtId="2" fontId="0" fillId="35" borderId="3" xfId="0" applyNumberFormat="1" applyFont="1" applyFill="1" applyBorder="1" applyAlignment="1" applyProtection="1">
      <alignment vertical="center"/>
      <protection hidden="1"/>
    </xf>
    <xf numFmtId="164" fontId="0" fillId="35" borderId="3" xfId="0" applyNumberFormat="1" applyFont="1" applyFill="1" applyBorder="1" applyAlignment="1" applyProtection="1">
      <alignment vertical="center"/>
      <protection hidden="1"/>
    </xf>
    <xf numFmtId="10" fontId="7" fillId="35" borderId="3" xfId="1" applyNumberFormat="1" applyFont="1" applyFill="1" applyBorder="1" applyAlignment="1" applyProtection="1">
      <alignment vertical="center"/>
      <protection hidden="1"/>
    </xf>
    <xf numFmtId="0" fontId="11" fillId="0" borderId="22" xfId="0" applyFont="1" applyBorder="1" applyAlignment="1" applyProtection="1">
      <alignment horizontal="center" vertical="top" wrapText="1"/>
      <protection hidden="1"/>
    </xf>
    <xf numFmtId="0" fontId="11" fillId="3" borderId="21" xfId="0" applyFont="1" applyFill="1" applyBorder="1" applyAlignment="1" applyProtection="1">
      <alignment horizontal="center" vertical="top" wrapText="1"/>
      <protection hidden="1"/>
    </xf>
    <xf numFmtId="0" fontId="11" fillId="0" borderId="21" xfId="0" applyFont="1" applyBorder="1" applyAlignment="1" applyProtection="1">
      <alignment horizontal="center" vertical="top" wrapText="1"/>
      <protection hidden="1"/>
    </xf>
    <xf numFmtId="0" fontId="11" fillId="3" borderId="24" xfId="0" applyFont="1" applyFill="1" applyBorder="1" applyAlignment="1" applyProtection="1">
      <alignment horizontal="center" vertical="top" wrapText="1"/>
      <protection hidden="1"/>
    </xf>
    <xf numFmtId="0" fontId="11" fillId="0" borderId="24" xfId="0" applyFont="1" applyBorder="1" applyAlignment="1" applyProtection="1">
      <alignment horizontal="center" vertical="top" wrapText="1"/>
      <protection hidden="1"/>
    </xf>
    <xf numFmtId="0" fontId="11" fillId="3" borderId="26" xfId="0" applyFont="1" applyFill="1" applyBorder="1" applyAlignment="1" applyProtection="1">
      <alignment horizontal="center" vertical="top" wrapText="1"/>
      <protection hidden="1"/>
    </xf>
    <xf numFmtId="0" fontId="12" fillId="35" borderId="3" xfId="66" applyFont="1" applyFill="1" applyBorder="1" applyProtection="1">
      <protection hidden="1"/>
    </xf>
    <xf numFmtId="0" fontId="9" fillId="0" borderId="3" xfId="66" applyFont="1" applyFill="1" applyBorder="1" applyProtection="1">
      <protection hidden="1"/>
    </xf>
    <xf numFmtId="0" fontId="9" fillId="0" borderId="3" xfId="37" applyFont="1" applyFill="1" applyBorder="1" applyProtection="1">
      <protection hidden="1"/>
    </xf>
    <xf numFmtId="0" fontId="11" fillId="0" borderId="28" xfId="0" applyFont="1" applyFill="1" applyBorder="1" applyAlignment="1" applyProtection="1">
      <alignment horizontal="center"/>
      <protection hidden="1"/>
    </xf>
    <xf numFmtId="0" fontId="11" fillId="0" borderId="18" xfId="0" applyFont="1" applyFill="1" applyBorder="1" applyAlignment="1" applyProtection="1">
      <alignment horizontal="center"/>
      <protection hidden="1"/>
    </xf>
    <xf numFmtId="0" fontId="10" fillId="0" borderId="27" xfId="0" applyFont="1" applyFill="1" applyBorder="1" applyAlignment="1" applyProtection="1">
      <alignment horizontal="center" vertical="top" wrapText="1"/>
      <protection hidden="1"/>
    </xf>
    <xf numFmtId="0" fontId="10" fillId="0" borderId="29" xfId="0" applyFont="1" applyFill="1" applyBorder="1" applyAlignment="1" applyProtection="1">
      <alignment horizontal="center" vertical="top" wrapText="1"/>
      <protection hidden="1"/>
    </xf>
    <xf numFmtId="0" fontId="10" fillId="0" borderId="24" xfId="0" applyFont="1" applyBorder="1" applyAlignment="1" applyProtection="1">
      <alignment horizontal="center" vertical="center" wrapText="1"/>
      <protection hidden="1"/>
    </xf>
    <xf numFmtId="0" fontId="10" fillId="0" borderId="25" xfId="0" applyFont="1" applyFill="1" applyBorder="1" applyAlignment="1" applyProtection="1">
      <alignment vertical="top" wrapText="1"/>
      <protection hidden="1"/>
    </xf>
    <xf numFmtId="0" fontId="10" fillId="0" borderId="23" xfId="0" applyFont="1" applyFill="1" applyBorder="1" applyAlignment="1" applyProtection="1">
      <alignment vertical="top" wrapText="1"/>
      <protection hidden="1"/>
    </xf>
    <xf numFmtId="2" fontId="0" fillId="3" borderId="3" xfId="0" applyNumberFormat="1" applyFont="1" applyFill="1" applyBorder="1" applyAlignment="1" applyProtection="1">
      <alignment vertical="center"/>
      <protection locked="0" hidden="1"/>
    </xf>
    <xf numFmtId="10" fontId="57" fillId="36" borderId="3" xfId="1" applyNumberFormat="1" applyFont="1" applyFill="1" applyBorder="1" applyAlignment="1" applyProtection="1">
      <alignment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0" fillId="35" borderId="20" xfId="0" applyFont="1" applyFill="1" applyBorder="1" applyAlignment="1" applyProtection="1">
      <alignment horizontal="center" vertical="center"/>
      <protection hidden="1"/>
    </xf>
    <xf numFmtId="0" fontId="58" fillId="36" borderId="24" xfId="0" applyFont="1" applyFill="1" applyBorder="1" applyAlignment="1" applyProtection="1">
      <alignment horizontal="center" vertical="top" wrapText="1"/>
      <protection hidden="1"/>
    </xf>
    <xf numFmtId="0" fontId="10" fillId="0" borderId="0" xfId="0" applyFont="1" applyFill="1" applyAlignment="1">
      <alignment horizontal="center" vertical="top"/>
    </xf>
    <xf numFmtId="0" fontId="10" fillId="0" borderId="0" xfId="0" applyFont="1" applyFill="1" applyAlignment="1" applyProtection="1">
      <alignment horizontal="center" vertical="top"/>
      <protection locked="0"/>
    </xf>
    <xf numFmtId="0" fontId="0" fillId="0" borderId="0" xfId="0" applyFill="1" applyAlignment="1">
      <alignment horizontal="center"/>
    </xf>
    <xf numFmtId="10" fontId="8" fillId="0" borderId="0" xfId="0" applyNumberFormat="1" applyFont="1" applyFill="1" applyBorder="1" applyAlignment="1" applyProtection="1">
      <alignment horizontal="center" vertical="center"/>
      <protection locked="0" hidden="1"/>
    </xf>
    <xf numFmtId="10" fontId="0" fillId="0" borderId="0" xfId="0" applyNumberFormat="1" applyFont="1" applyFill="1" applyBorder="1" applyAlignment="1" applyProtection="1">
      <alignment horizontal="center" vertical="center"/>
      <protection locked="0" hidden="1"/>
    </xf>
    <xf numFmtId="0" fontId="9" fillId="0" borderId="0" xfId="2" applyFill="1" applyAlignment="1">
      <alignment horizontal="center"/>
    </xf>
    <xf numFmtId="0" fontId="9" fillId="0" borderId="0" xfId="2" applyFill="1" applyAlignment="1">
      <alignment horizontal="center" wrapText="1"/>
    </xf>
    <xf numFmtId="0" fontId="9" fillId="0" borderId="0" xfId="2" applyFont="1" applyFill="1" applyAlignment="1">
      <alignment horizontal="center"/>
    </xf>
    <xf numFmtId="0" fontId="9" fillId="0" borderId="0" xfId="2" applyFont="1" applyFill="1" applyAlignment="1">
      <alignment horizontal="center" wrapText="1"/>
    </xf>
    <xf numFmtId="0" fontId="11" fillId="34" borderId="19" xfId="0" applyFont="1" applyFill="1" applyBorder="1" applyAlignment="1" applyProtection="1">
      <alignment horizontal="center" vertical="center" wrapText="1"/>
      <protection hidden="1"/>
    </xf>
    <xf numFmtId="22" fontId="0" fillId="0" borderId="0" xfId="0" applyNumberFormat="1" applyAlignment="1">
      <alignment horizontal="center"/>
    </xf>
    <xf numFmtId="166" fontId="7" fillId="0" borderId="3" xfId="1" applyNumberFormat="1" applyFont="1" applyBorder="1" applyAlignment="1" applyProtection="1">
      <alignment vertical="center"/>
      <protection hidden="1"/>
    </xf>
    <xf numFmtId="166" fontId="57" fillId="36" borderId="3" xfId="1" applyNumberFormat="1" applyFont="1" applyFill="1" applyBorder="1" applyAlignment="1" applyProtection="1">
      <alignment vertical="center"/>
      <protection hidden="1"/>
    </xf>
    <xf numFmtId="2" fontId="0" fillId="34" borderId="0" xfId="0" applyNumberFormat="1" applyFill="1"/>
    <xf numFmtId="22" fontId="0" fillId="34" borderId="0" xfId="0" applyNumberFormat="1" applyFill="1" applyAlignment="1">
      <alignment horizontal="center"/>
    </xf>
    <xf numFmtId="0" fontId="0" fillId="34" borderId="0" xfId="0" applyFill="1"/>
    <xf numFmtId="20" fontId="0" fillId="34" borderId="0" xfId="0" applyNumberFormat="1" applyFill="1"/>
    <xf numFmtId="11" fontId="0" fillId="34" borderId="0" xfId="0" applyNumberFormat="1" applyFill="1"/>
    <xf numFmtId="0" fontId="0" fillId="0" borderId="0" xfId="0" applyNumberFormat="1"/>
    <xf numFmtId="0" fontId="11" fillId="37" borderId="21" xfId="0" applyFont="1" applyFill="1" applyBorder="1" applyAlignment="1" applyProtection="1">
      <alignment horizontal="center" vertical="top" wrapText="1"/>
      <protection hidden="1"/>
    </xf>
    <xf numFmtId="2" fontId="0" fillId="37" borderId="3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Fill="1" applyAlignment="1">
      <alignment horizontal="right" vertical="top"/>
    </xf>
    <xf numFmtId="2" fontId="57" fillId="35" borderId="3" xfId="0" applyNumberFormat="1" applyFont="1" applyFill="1" applyBorder="1" applyAlignment="1" applyProtection="1">
      <alignment vertical="center"/>
      <protection hidden="1"/>
    </xf>
    <xf numFmtId="2" fontId="75" fillId="35" borderId="3" xfId="0" applyNumberFormat="1" applyFont="1" applyFill="1" applyBorder="1" applyAlignment="1" applyProtection="1">
      <alignment vertical="center"/>
      <protection hidden="1"/>
    </xf>
    <xf numFmtId="10" fontId="75" fillId="36" borderId="3" xfId="1" applyNumberFormat="1" applyFont="1" applyFill="1" applyBorder="1" applyAlignment="1" applyProtection="1">
      <alignment vertical="center"/>
      <protection hidden="1"/>
    </xf>
    <xf numFmtId="0" fontId="9" fillId="0" borderId="3" xfId="66" applyBorder="1" applyProtection="1">
      <protection hidden="1"/>
    </xf>
    <xf numFmtId="164" fontId="0" fillId="0" borderId="3" xfId="0" applyNumberFormat="1" applyFont="1" applyFill="1" applyBorder="1" applyAlignment="1" applyProtection="1">
      <alignment vertical="center"/>
      <protection locked="0" hidden="1"/>
    </xf>
    <xf numFmtId="164" fontId="0" fillId="35" borderId="3" xfId="0" applyNumberFormat="1" applyFont="1" applyFill="1" applyBorder="1" applyAlignment="1" applyProtection="1">
      <alignment vertical="center"/>
      <protection locked="0" hidden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1" fillId="0" borderId="3" xfId="0" applyFont="1" applyBorder="1" applyAlignment="1" applyProtection="1">
      <alignment horizontal="center" vertical="center" wrapText="1"/>
      <protection hidden="1"/>
    </xf>
    <xf numFmtId="0" fontId="11" fillId="0" borderId="21" xfId="0" applyFont="1" applyBorder="1" applyAlignment="1" applyProtection="1">
      <alignment horizontal="center" vertical="center" wrapText="1"/>
      <protection hidden="1"/>
    </xf>
    <xf numFmtId="0" fontId="11" fillId="0" borderId="4" xfId="0" applyFont="1" applyFill="1" applyBorder="1" applyAlignment="1" applyProtection="1">
      <alignment horizontal="center" vertical="center" wrapText="1"/>
      <protection hidden="1"/>
    </xf>
    <xf numFmtId="0" fontId="11" fillId="0" borderId="2" xfId="0" applyFont="1" applyFill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top" wrapText="1"/>
      <protection hidden="1"/>
    </xf>
    <xf numFmtId="0" fontId="11" fillId="0" borderId="2" xfId="0" applyFont="1" applyBorder="1" applyAlignment="1" applyProtection="1">
      <alignment horizontal="center" vertical="top" wrapText="1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0" borderId="29" xfId="0" applyFont="1" applyBorder="1" applyAlignment="1" applyProtection="1">
      <alignment horizontal="center" vertical="center" wrapText="1"/>
      <protection hidden="1"/>
    </xf>
    <xf numFmtId="0" fontId="11" fillId="0" borderId="23" xfId="0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17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11" fillId="0" borderId="17" xfId="0" applyFont="1" applyFill="1" applyBorder="1" applyAlignment="1" applyProtection="1">
      <alignment horizontal="center" vertical="center"/>
      <protection hidden="1"/>
    </xf>
    <xf numFmtId="0" fontId="11" fillId="0" borderId="2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center" vertical="top" wrapText="1"/>
      <protection locked="0"/>
    </xf>
  </cellXfs>
  <cellStyles count="1065">
    <cellStyle name="1" xfId="3" xr:uid="{00000000-0005-0000-0000-000000000000}"/>
    <cellStyle name="2" xfId="4" xr:uid="{00000000-0005-0000-0000-000001000000}"/>
    <cellStyle name="20% - Accent1" xfId="87" builtinId="30" customBuiltin="1"/>
    <cellStyle name="20% - Accent1 10" xfId="1051" xr:uid="{00000000-0005-0000-0000-000003000000}"/>
    <cellStyle name="20% - Accent1 11" xfId="610" xr:uid="{00000000-0005-0000-0000-000004000000}"/>
    <cellStyle name="20% - Accent1 12" xfId="596" xr:uid="{00000000-0005-0000-0000-000005000000}"/>
    <cellStyle name="20% - Accent1 2" xfId="175" xr:uid="{00000000-0005-0000-0000-000006000000}"/>
    <cellStyle name="20% - Accent1 2 2" xfId="275" xr:uid="{00000000-0005-0000-0000-000007000000}"/>
    <cellStyle name="20% - Accent1 2 2 2" xfId="347" xr:uid="{00000000-0005-0000-0000-000008000000}"/>
    <cellStyle name="20% - Accent1 2 2 2 2" xfId="550" xr:uid="{00000000-0005-0000-0000-000009000000}"/>
    <cellStyle name="20% - Accent1 2 2 2 3" xfId="881" xr:uid="{00000000-0005-0000-0000-00000A000000}"/>
    <cellStyle name="20% - Accent1 2 2 3" xfId="478" xr:uid="{00000000-0005-0000-0000-00000B000000}"/>
    <cellStyle name="20% - Accent1 2 2 4" xfId="698" xr:uid="{00000000-0005-0000-0000-00000C000000}"/>
    <cellStyle name="20% - Accent1 2 3" xfId="304" xr:uid="{00000000-0005-0000-0000-00000D000000}"/>
    <cellStyle name="20% - Accent1 2 3 2" xfId="507" xr:uid="{00000000-0005-0000-0000-00000E000000}"/>
    <cellStyle name="20% - Accent1 2 3 3" xfId="936" xr:uid="{00000000-0005-0000-0000-00000F000000}"/>
    <cellStyle name="20% - Accent1 2 4" xfId="435" xr:uid="{00000000-0005-0000-0000-000010000000}"/>
    <cellStyle name="20% - Accent1 2 4 2" xfId="810" xr:uid="{00000000-0005-0000-0000-000011000000}"/>
    <cellStyle name="20% - Accent1 2 5" xfId="627" xr:uid="{00000000-0005-0000-0000-000012000000}"/>
    <cellStyle name="20% - Accent1 3" xfId="247" xr:uid="{00000000-0005-0000-0000-000013000000}"/>
    <cellStyle name="20% - Accent1 3 2" xfId="712" xr:uid="{00000000-0005-0000-0000-000014000000}"/>
    <cellStyle name="20% - Accent1 3 2 2" xfId="895" xr:uid="{00000000-0005-0000-0000-000015000000}"/>
    <cellStyle name="20% - Accent1 3 3" xfId="937" xr:uid="{00000000-0005-0000-0000-000016000000}"/>
    <cellStyle name="20% - Accent1 3 4" xfId="824" xr:uid="{00000000-0005-0000-0000-000017000000}"/>
    <cellStyle name="20% - Accent1 3 5" xfId="641" xr:uid="{00000000-0005-0000-0000-000018000000}"/>
    <cellStyle name="20% - Accent1 4" xfId="216" xr:uid="{00000000-0005-0000-0000-000019000000}"/>
    <cellStyle name="20% - Accent1 4 2" xfId="330" xr:uid="{00000000-0005-0000-0000-00001A000000}"/>
    <cellStyle name="20% - Accent1 4 2 2" xfId="533" xr:uid="{00000000-0005-0000-0000-00001B000000}"/>
    <cellStyle name="20% - Accent1 4 2 2 2" xfId="909" xr:uid="{00000000-0005-0000-0000-00001C000000}"/>
    <cellStyle name="20% - Accent1 4 2 3" xfId="726" xr:uid="{00000000-0005-0000-0000-00001D000000}"/>
    <cellStyle name="20% - Accent1 4 3" xfId="461" xr:uid="{00000000-0005-0000-0000-00001E000000}"/>
    <cellStyle name="20% - Accent1 4 3 2" xfId="938" xr:uid="{00000000-0005-0000-0000-00001F000000}"/>
    <cellStyle name="20% - Accent1 4 4" xfId="838" xr:uid="{00000000-0005-0000-0000-000020000000}"/>
    <cellStyle name="20% - Accent1 4 5" xfId="655" xr:uid="{00000000-0005-0000-0000-000021000000}"/>
    <cellStyle name="20% - Accent1 5" xfId="407" xr:uid="{00000000-0005-0000-0000-000022000000}"/>
    <cellStyle name="20% - Accent1 5 2" xfId="740" xr:uid="{00000000-0005-0000-0000-000023000000}"/>
    <cellStyle name="20% - Accent1 5 2 2" xfId="923" xr:uid="{00000000-0005-0000-0000-000024000000}"/>
    <cellStyle name="20% - Accent1 5 3" xfId="939" xr:uid="{00000000-0005-0000-0000-000025000000}"/>
    <cellStyle name="20% - Accent1 5 4" xfId="852" xr:uid="{00000000-0005-0000-0000-000026000000}"/>
    <cellStyle name="20% - Accent1 5 5" xfId="669" xr:uid="{00000000-0005-0000-0000-000027000000}"/>
    <cellStyle name="20% - Accent1 6" xfId="376" xr:uid="{00000000-0005-0000-0000-000028000000}"/>
    <cellStyle name="20% - Accent1 6 2" xfId="940" xr:uid="{00000000-0005-0000-0000-000029000000}"/>
    <cellStyle name="20% - Accent1 6 3" xfId="866" xr:uid="{00000000-0005-0000-0000-00002A000000}"/>
    <cellStyle name="20% - Accent1 6 4" xfId="683" xr:uid="{00000000-0005-0000-0000-00002B000000}"/>
    <cellStyle name="20% - Accent1 7" xfId="582" xr:uid="{00000000-0005-0000-0000-00002C000000}"/>
    <cellStyle name="20% - Accent1 7 2" xfId="752" xr:uid="{00000000-0005-0000-0000-00002D000000}"/>
    <cellStyle name="20% - Accent1 8" xfId="795" xr:uid="{00000000-0005-0000-0000-00002E000000}"/>
    <cellStyle name="20% - Accent1 8 2" xfId="942" xr:uid="{00000000-0005-0000-0000-00002F000000}"/>
    <cellStyle name="20% - Accent1 8 3" xfId="941" xr:uid="{00000000-0005-0000-0000-000030000000}"/>
    <cellStyle name="20% - Accent1 9" xfId="943" xr:uid="{00000000-0005-0000-0000-000031000000}"/>
    <cellStyle name="20% - Accent2" xfId="91" builtinId="34" customBuiltin="1"/>
    <cellStyle name="20% - Accent2 10" xfId="1053" xr:uid="{00000000-0005-0000-0000-000033000000}"/>
    <cellStyle name="20% - Accent2 11" xfId="612" xr:uid="{00000000-0005-0000-0000-000034000000}"/>
    <cellStyle name="20% - Accent2 12" xfId="598" xr:uid="{00000000-0005-0000-0000-000035000000}"/>
    <cellStyle name="20% - Accent2 2" xfId="179" xr:uid="{00000000-0005-0000-0000-000036000000}"/>
    <cellStyle name="20% - Accent2 2 2" xfId="277" xr:uid="{00000000-0005-0000-0000-000037000000}"/>
    <cellStyle name="20% - Accent2 2 2 2" xfId="349" xr:uid="{00000000-0005-0000-0000-000038000000}"/>
    <cellStyle name="20% - Accent2 2 2 2 2" xfId="552" xr:uid="{00000000-0005-0000-0000-000039000000}"/>
    <cellStyle name="20% - Accent2 2 2 2 3" xfId="883" xr:uid="{00000000-0005-0000-0000-00003A000000}"/>
    <cellStyle name="20% - Accent2 2 2 3" xfId="480" xr:uid="{00000000-0005-0000-0000-00003B000000}"/>
    <cellStyle name="20% - Accent2 2 2 4" xfId="700" xr:uid="{00000000-0005-0000-0000-00003C000000}"/>
    <cellStyle name="20% - Accent2 2 3" xfId="306" xr:uid="{00000000-0005-0000-0000-00003D000000}"/>
    <cellStyle name="20% - Accent2 2 3 2" xfId="509" xr:uid="{00000000-0005-0000-0000-00003E000000}"/>
    <cellStyle name="20% - Accent2 2 3 3" xfId="944" xr:uid="{00000000-0005-0000-0000-00003F000000}"/>
    <cellStyle name="20% - Accent2 2 4" xfId="437" xr:uid="{00000000-0005-0000-0000-000040000000}"/>
    <cellStyle name="20% - Accent2 2 4 2" xfId="812" xr:uid="{00000000-0005-0000-0000-000041000000}"/>
    <cellStyle name="20% - Accent2 2 5" xfId="629" xr:uid="{00000000-0005-0000-0000-000042000000}"/>
    <cellStyle name="20% - Accent2 3" xfId="251" xr:uid="{00000000-0005-0000-0000-000043000000}"/>
    <cellStyle name="20% - Accent2 3 2" xfId="714" xr:uid="{00000000-0005-0000-0000-000044000000}"/>
    <cellStyle name="20% - Accent2 3 2 2" xfId="897" xr:uid="{00000000-0005-0000-0000-000045000000}"/>
    <cellStyle name="20% - Accent2 3 3" xfId="945" xr:uid="{00000000-0005-0000-0000-000046000000}"/>
    <cellStyle name="20% - Accent2 3 4" xfId="826" xr:uid="{00000000-0005-0000-0000-000047000000}"/>
    <cellStyle name="20% - Accent2 3 5" xfId="643" xr:uid="{00000000-0005-0000-0000-000048000000}"/>
    <cellStyle name="20% - Accent2 4" xfId="218" xr:uid="{00000000-0005-0000-0000-000049000000}"/>
    <cellStyle name="20% - Accent2 4 2" xfId="332" xr:uid="{00000000-0005-0000-0000-00004A000000}"/>
    <cellStyle name="20% - Accent2 4 2 2" xfId="535" xr:uid="{00000000-0005-0000-0000-00004B000000}"/>
    <cellStyle name="20% - Accent2 4 2 2 2" xfId="911" xr:uid="{00000000-0005-0000-0000-00004C000000}"/>
    <cellStyle name="20% - Accent2 4 2 3" xfId="728" xr:uid="{00000000-0005-0000-0000-00004D000000}"/>
    <cellStyle name="20% - Accent2 4 3" xfId="463" xr:uid="{00000000-0005-0000-0000-00004E000000}"/>
    <cellStyle name="20% - Accent2 4 3 2" xfId="946" xr:uid="{00000000-0005-0000-0000-00004F000000}"/>
    <cellStyle name="20% - Accent2 4 4" xfId="840" xr:uid="{00000000-0005-0000-0000-000050000000}"/>
    <cellStyle name="20% - Accent2 4 5" xfId="657" xr:uid="{00000000-0005-0000-0000-000051000000}"/>
    <cellStyle name="20% - Accent2 5" xfId="411" xr:uid="{00000000-0005-0000-0000-000052000000}"/>
    <cellStyle name="20% - Accent2 5 2" xfId="742" xr:uid="{00000000-0005-0000-0000-000053000000}"/>
    <cellStyle name="20% - Accent2 5 2 2" xfId="925" xr:uid="{00000000-0005-0000-0000-000054000000}"/>
    <cellStyle name="20% - Accent2 5 3" xfId="947" xr:uid="{00000000-0005-0000-0000-000055000000}"/>
    <cellStyle name="20% - Accent2 5 4" xfId="854" xr:uid="{00000000-0005-0000-0000-000056000000}"/>
    <cellStyle name="20% - Accent2 5 5" xfId="671" xr:uid="{00000000-0005-0000-0000-000057000000}"/>
    <cellStyle name="20% - Accent2 6" xfId="378" xr:uid="{00000000-0005-0000-0000-000058000000}"/>
    <cellStyle name="20% - Accent2 6 2" xfId="948" xr:uid="{00000000-0005-0000-0000-000059000000}"/>
    <cellStyle name="20% - Accent2 6 3" xfId="868" xr:uid="{00000000-0005-0000-0000-00005A000000}"/>
    <cellStyle name="20% - Accent2 6 4" xfId="685" xr:uid="{00000000-0005-0000-0000-00005B000000}"/>
    <cellStyle name="20% - Accent2 7" xfId="584" xr:uid="{00000000-0005-0000-0000-00005C000000}"/>
    <cellStyle name="20% - Accent2 7 2" xfId="753" xr:uid="{00000000-0005-0000-0000-00005D000000}"/>
    <cellStyle name="20% - Accent2 8" xfId="797" xr:uid="{00000000-0005-0000-0000-00005E000000}"/>
    <cellStyle name="20% - Accent2 8 2" xfId="950" xr:uid="{00000000-0005-0000-0000-00005F000000}"/>
    <cellStyle name="20% - Accent2 8 3" xfId="949" xr:uid="{00000000-0005-0000-0000-000060000000}"/>
    <cellStyle name="20% - Accent2 9" xfId="951" xr:uid="{00000000-0005-0000-0000-000061000000}"/>
    <cellStyle name="20% - Accent3" xfId="95" builtinId="38" customBuiltin="1"/>
    <cellStyle name="20% - Accent3 10" xfId="1055" xr:uid="{00000000-0005-0000-0000-000063000000}"/>
    <cellStyle name="20% - Accent3 11" xfId="614" xr:uid="{00000000-0005-0000-0000-000064000000}"/>
    <cellStyle name="20% - Accent3 12" xfId="600" xr:uid="{00000000-0005-0000-0000-000065000000}"/>
    <cellStyle name="20% - Accent3 2" xfId="183" xr:uid="{00000000-0005-0000-0000-000066000000}"/>
    <cellStyle name="20% - Accent3 2 2" xfId="279" xr:uid="{00000000-0005-0000-0000-000067000000}"/>
    <cellStyle name="20% - Accent3 2 2 2" xfId="351" xr:uid="{00000000-0005-0000-0000-000068000000}"/>
    <cellStyle name="20% - Accent3 2 2 2 2" xfId="554" xr:uid="{00000000-0005-0000-0000-000069000000}"/>
    <cellStyle name="20% - Accent3 2 2 2 3" xfId="885" xr:uid="{00000000-0005-0000-0000-00006A000000}"/>
    <cellStyle name="20% - Accent3 2 2 3" xfId="482" xr:uid="{00000000-0005-0000-0000-00006B000000}"/>
    <cellStyle name="20% - Accent3 2 2 4" xfId="702" xr:uid="{00000000-0005-0000-0000-00006C000000}"/>
    <cellStyle name="20% - Accent3 2 3" xfId="308" xr:uid="{00000000-0005-0000-0000-00006D000000}"/>
    <cellStyle name="20% - Accent3 2 3 2" xfId="511" xr:uid="{00000000-0005-0000-0000-00006E000000}"/>
    <cellStyle name="20% - Accent3 2 3 3" xfId="952" xr:uid="{00000000-0005-0000-0000-00006F000000}"/>
    <cellStyle name="20% - Accent3 2 4" xfId="439" xr:uid="{00000000-0005-0000-0000-000070000000}"/>
    <cellStyle name="20% - Accent3 2 4 2" xfId="814" xr:uid="{00000000-0005-0000-0000-000071000000}"/>
    <cellStyle name="20% - Accent3 2 5" xfId="631" xr:uid="{00000000-0005-0000-0000-000072000000}"/>
    <cellStyle name="20% - Accent3 3" xfId="255" xr:uid="{00000000-0005-0000-0000-000073000000}"/>
    <cellStyle name="20% - Accent3 3 2" xfId="716" xr:uid="{00000000-0005-0000-0000-000074000000}"/>
    <cellStyle name="20% - Accent3 3 2 2" xfId="899" xr:uid="{00000000-0005-0000-0000-000075000000}"/>
    <cellStyle name="20% - Accent3 3 3" xfId="953" xr:uid="{00000000-0005-0000-0000-000076000000}"/>
    <cellStyle name="20% - Accent3 3 4" xfId="828" xr:uid="{00000000-0005-0000-0000-000077000000}"/>
    <cellStyle name="20% - Accent3 3 5" xfId="645" xr:uid="{00000000-0005-0000-0000-000078000000}"/>
    <cellStyle name="20% - Accent3 4" xfId="220" xr:uid="{00000000-0005-0000-0000-000079000000}"/>
    <cellStyle name="20% - Accent3 4 2" xfId="334" xr:uid="{00000000-0005-0000-0000-00007A000000}"/>
    <cellStyle name="20% - Accent3 4 2 2" xfId="537" xr:uid="{00000000-0005-0000-0000-00007B000000}"/>
    <cellStyle name="20% - Accent3 4 2 2 2" xfId="913" xr:uid="{00000000-0005-0000-0000-00007C000000}"/>
    <cellStyle name="20% - Accent3 4 2 3" xfId="730" xr:uid="{00000000-0005-0000-0000-00007D000000}"/>
    <cellStyle name="20% - Accent3 4 3" xfId="465" xr:uid="{00000000-0005-0000-0000-00007E000000}"/>
    <cellStyle name="20% - Accent3 4 3 2" xfId="954" xr:uid="{00000000-0005-0000-0000-00007F000000}"/>
    <cellStyle name="20% - Accent3 4 4" xfId="842" xr:uid="{00000000-0005-0000-0000-000080000000}"/>
    <cellStyle name="20% - Accent3 4 5" xfId="659" xr:uid="{00000000-0005-0000-0000-000081000000}"/>
    <cellStyle name="20% - Accent3 5" xfId="415" xr:uid="{00000000-0005-0000-0000-000082000000}"/>
    <cellStyle name="20% - Accent3 5 2" xfId="744" xr:uid="{00000000-0005-0000-0000-000083000000}"/>
    <cellStyle name="20% - Accent3 5 2 2" xfId="927" xr:uid="{00000000-0005-0000-0000-000084000000}"/>
    <cellStyle name="20% - Accent3 5 3" xfId="955" xr:uid="{00000000-0005-0000-0000-000085000000}"/>
    <cellStyle name="20% - Accent3 5 4" xfId="856" xr:uid="{00000000-0005-0000-0000-000086000000}"/>
    <cellStyle name="20% - Accent3 5 5" xfId="673" xr:uid="{00000000-0005-0000-0000-000087000000}"/>
    <cellStyle name="20% - Accent3 6" xfId="380" xr:uid="{00000000-0005-0000-0000-000088000000}"/>
    <cellStyle name="20% - Accent3 6 2" xfId="956" xr:uid="{00000000-0005-0000-0000-000089000000}"/>
    <cellStyle name="20% - Accent3 6 3" xfId="870" xr:uid="{00000000-0005-0000-0000-00008A000000}"/>
    <cellStyle name="20% - Accent3 6 4" xfId="687" xr:uid="{00000000-0005-0000-0000-00008B000000}"/>
    <cellStyle name="20% - Accent3 7" xfId="586" xr:uid="{00000000-0005-0000-0000-00008C000000}"/>
    <cellStyle name="20% - Accent3 7 2" xfId="754" xr:uid="{00000000-0005-0000-0000-00008D000000}"/>
    <cellStyle name="20% - Accent3 8" xfId="799" xr:uid="{00000000-0005-0000-0000-00008E000000}"/>
    <cellStyle name="20% - Accent3 8 2" xfId="958" xr:uid="{00000000-0005-0000-0000-00008F000000}"/>
    <cellStyle name="20% - Accent3 8 3" xfId="957" xr:uid="{00000000-0005-0000-0000-000090000000}"/>
    <cellStyle name="20% - Accent3 9" xfId="959" xr:uid="{00000000-0005-0000-0000-000091000000}"/>
    <cellStyle name="20% - Accent4" xfId="99" builtinId="42" customBuiltin="1"/>
    <cellStyle name="20% - Accent4 10" xfId="1057" xr:uid="{00000000-0005-0000-0000-000093000000}"/>
    <cellStyle name="20% - Accent4 11" xfId="616" xr:uid="{00000000-0005-0000-0000-000094000000}"/>
    <cellStyle name="20% - Accent4 12" xfId="602" xr:uid="{00000000-0005-0000-0000-000095000000}"/>
    <cellStyle name="20% - Accent4 2" xfId="187" xr:uid="{00000000-0005-0000-0000-000096000000}"/>
    <cellStyle name="20% - Accent4 2 2" xfId="281" xr:uid="{00000000-0005-0000-0000-000097000000}"/>
    <cellStyle name="20% - Accent4 2 2 2" xfId="353" xr:uid="{00000000-0005-0000-0000-000098000000}"/>
    <cellStyle name="20% - Accent4 2 2 2 2" xfId="556" xr:uid="{00000000-0005-0000-0000-000099000000}"/>
    <cellStyle name="20% - Accent4 2 2 2 3" xfId="887" xr:uid="{00000000-0005-0000-0000-00009A000000}"/>
    <cellStyle name="20% - Accent4 2 2 3" xfId="484" xr:uid="{00000000-0005-0000-0000-00009B000000}"/>
    <cellStyle name="20% - Accent4 2 2 4" xfId="704" xr:uid="{00000000-0005-0000-0000-00009C000000}"/>
    <cellStyle name="20% - Accent4 2 3" xfId="310" xr:uid="{00000000-0005-0000-0000-00009D000000}"/>
    <cellStyle name="20% - Accent4 2 3 2" xfId="513" xr:uid="{00000000-0005-0000-0000-00009E000000}"/>
    <cellStyle name="20% - Accent4 2 3 3" xfId="960" xr:uid="{00000000-0005-0000-0000-00009F000000}"/>
    <cellStyle name="20% - Accent4 2 4" xfId="441" xr:uid="{00000000-0005-0000-0000-0000A0000000}"/>
    <cellStyle name="20% - Accent4 2 4 2" xfId="816" xr:uid="{00000000-0005-0000-0000-0000A1000000}"/>
    <cellStyle name="20% - Accent4 2 5" xfId="633" xr:uid="{00000000-0005-0000-0000-0000A2000000}"/>
    <cellStyle name="20% - Accent4 3" xfId="259" xr:uid="{00000000-0005-0000-0000-0000A3000000}"/>
    <cellStyle name="20% - Accent4 3 2" xfId="718" xr:uid="{00000000-0005-0000-0000-0000A4000000}"/>
    <cellStyle name="20% - Accent4 3 2 2" xfId="901" xr:uid="{00000000-0005-0000-0000-0000A5000000}"/>
    <cellStyle name="20% - Accent4 3 3" xfId="961" xr:uid="{00000000-0005-0000-0000-0000A6000000}"/>
    <cellStyle name="20% - Accent4 3 4" xfId="830" xr:uid="{00000000-0005-0000-0000-0000A7000000}"/>
    <cellStyle name="20% - Accent4 3 5" xfId="647" xr:uid="{00000000-0005-0000-0000-0000A8000000}"/>
    <cellStyle name="20% - Accent4 4" xfId="222" xr:uid="{00000000-0005-0000-0000-0000A9000000}"/>
    <cellStyle name="20% - Accent4 4 2" xfId="336" xr:uid="{00000000-0005-0000-0000-0000AA000000}"/>
    <cellStyle name="20% - Accent4 4 2 2" xfId="539" xr:uid="{00000000-0005-0000-0000-0000AB000000}"/>
    <cellStyle name="20% - Accent4 4 2 2 2" xfId="915" xr:uid="{00000000-0005-0000-0000-0000AC000000}"/>
    <cellStyle name="20% - Accent4 4 2 3" xfId="732" xr:uid="{00000000-0005-0000-0000-0000AD000000}"/>
    <cellStyle name="20% - Accent4 4 3" xfId="467" xr:uid="{00000000-0005-0000-0000-0000AE000000}"/>
    <cellStyle name="20% - Accent4 4 3 2" xfId="962" xr:uid="{00000000-0005-0000-0000-0000AF000000}"/>
    <cellStyle name="20% - Accent4 4 4" xfId="844" xr:uid="{00000000-0005-0000-0000-0000B0000000}"/>
    <cellStyle name="20% - Accent4 4 5" xfId="661" xr:uid="{00000000-0005-0000-0000-0000B1000000}"/>
    <cellStyle name="20% - Accent4 5" xfId="419" xr:uid="{00000000-0005-0000-0000-0000B2000000}"/>
    <cellStyle name="20% - Accent4 5 2" xfId="746" xr:uid="{00000000-0005-0000-0000-0000B3000000}"/>
    <cellStyle name="20% - Accent4 5 2 2" xfId="929" xr:uid="{00000000-0005-0000-0000-0000B4000000}"/>
    <cellStyle name="20% - Accent4 5 3" xfId="963" xr:uid="{00000000-0005-0000-0000-0000B5000000}"/>
    <cellStyle name="20% - Accent4 5 4" xfId="858" xr:uid="{00000000-0005-0000-0000-0000B6000000}"/>
    <cellStyle name="20% - Accent4 5 5" xfId="675" xr:uid="{00000000-0005-0000-0000-0000B7000000}"/>
    <cellStyle name="20% - Accent4 6" xfId="382" xr:uid="{00000000-0005-0000-0000-0000B8000000}"/>
    <cellStyle name="20% - Accent4 6 2" xfId="964" xr:uid="{00000000-0005-0000-0000-0000B9000000}"/>
    <cellStyle name="20% - Accent4 6 3" xfId="872" xr:uid="{00000000-0005-0000-0000-0000BA000000}"/>
    <cellStyle name="20% - Accent4 6 4" xfId="689" xr:uid="{00000000-0005-0000-0000-0000BB000000}"/>
    <cellStyle name="20% - Accent4 7" xfId="588" xr:uid="{00000000-0005-0000-0000-0000BC000000}"/>
    <cellStyle name="20% - Accent4 7 2" xfId="755" xr:uid="{00000000-0005-0000-0000-0000BD000000}"/>
    <cellStyle name="20% - Accent4 8" xfId="801" xr:uid="{00000000-0005-0000-0000-0000BE000000}"/>
    <cellStyle name="20% - Accent4 8 2" xfId="966" xr:uid="{00000000-0005-0000-0000-0000BF000000}"/>
    <cellStyle name="20% - Accent4 8 3" xfId="965" xr:uid="{00000000-0005-0000-0000-0000C0000000}"/>
    <cellStyle name="20% - Accent4 9" xfId="967" xr:uid="{00000000-0005-0000-0000-0000C1000000}"/>
    <cellStyle name="20% - Accent5" xfId="103" builtinId="46" customBuiltin="1"/>
    <cellStyle name="20% - Accent5 10" xfId="1059" xr:uid="{00000000-0005-0000-0000-0000C3000000}"/>
    <cellStyle name="20% - Accent5 11" xfId="618" xr:uid="{00000000-0005-0000-0000-0000C4000000}"/>
    <cellStyle name="20% - Accent5 12" xfId="604" xr:uid="{00000000-0005-0000-0000-0000C5000000}"/>
    <cellStyle name="20% - Accent5 2" xfId="191" xr:uid="{00000000-0005-0000-0000-0000C6000000}"/>
    <cellStyle name="20% - Accent5 2 2" xfId="283" xr:uid="{00000000-0005-0000-0000-0000C7000000}"/>
    <cellStyle name="20% - Accent5 2 2 2" xfId="355" xr:uid="{00000000-0005-0000-0000-0000C8000000}"/>
    <cellStyle name="20% - Accent5 2 2 2 2" xfId="558" xr:uid="{00000000-0005-0000-0000-0000C9000000}"/>
    <cellStyle name="20% - Accent5 2 2 2 3" xfId="889" xr:uid="{00000000-0005-0000-0000-0000CA000000}"/>
    <cellStyle name="20% - Accent5 2 2 3" xfId="486" xr:uid="{00000000-0005-0000-0000-0000CB000000}"/>
    <cellStyle name="20% - Accent5 2 2 4" xfId="706" xr:uid="{00000000-0005-0000-0000-0000CC000000}"/>
    <cellStyle name="20% - Accent5 2 3" xfId="312" xr:uid="{00000000-0005-0000-0000-0000CD000000}"/>
    <cellStyle name="20% - Accent5 2 3 2" xfId="515" xr:uid="{00000000-0005-0000-0000-0000CE000000}"/>
    <cellStyle name="20% - Accent5 2 3 3" xfId="968" xr:uid="{00000000-0005-0000-0000-0000CF000000}"/>
    <cellStyle name="20% - Accent5 2 4" xfId="443" xr:uid="{00000000-0005-0000-0000-0000D0000000}"/>
    <cellStyle name="20% - Accent5 2 4 2" xfId="818" xr:uid="{00000000-0005-0000-0000-0000D1000000}"/>
    <cellStyle name="20% - Accent5 2 5" xfId="635" xr:uid="{00000000-0005-0000-0000-0000D2000000}"/>
    <cellStyle name="20% - Accent5 3" xfId="263" xr:uid="{00000000-0005-0000-0000-0000D3000000}"/>
    <cellStyle name="20% - Accent5 3 2" xfId="720" xr:uid="{00000000-0005-0000-0000-0000D4000000}"/>
    <cellStyle name="20% - Accent5 3 2 2" xfId="903" xr:uid="{00000000-0005-0000-0000-0000D5000000}"/>
    <cellStyle name="20% - Accent5 3 3" xfId="969" xr:uid="{00000000-0005-0000-0000-0000D6000000}"/>
    <cellStyle name="20% - Accent5 3 4" xfId="832" xr:uid="{00000000-0005-0000-0000-0000D7000000}"/>
    <cellStyle name="20% - Accent5 3 5" xfId="649" xr:uid="{00000000-0005-0000-0000-0000D8000000}"/>
    <cellStyle name="20% - Accent5 4" xfId="224" xr:uid="{00000000-0005-0000-0000-0000D9000000}"/>
    <cellStyle name="20% - Accent5 4 2" xfId="338" xr:uid="{00000000-0005-0000-0000-0000DA000000}"/>
    <cellStyle name="20% - Accent5 4 2 2" xfId="541" xr:uid="{00000000-0005-0000-0000-0000DB000000}"/>
    <cellStyle name="20% - Accent5 4 2 2 2" xfId="917" xr:uid="{00000000-0005-0000-0000-0000DC000000}"/>
    <cellStyle name="20% - Accent5 4 2 3" xfId="734" xr:uid="{00000000-0005-0000-0000-0000DD000000}"/>
    <cellStyle name="20% - Accent5 4 3" xfId="469" xr:uid="{00000000-0005-0000-0000-0000DE000000}"/>
    <cellStyle name="20% - Accent5 4 3 2" xfId="970" xr:uid="{00000000-0005-0000-0000-0000DF000000}"/>
    <cellStyle name="20% - Accent5 4 4" xfId="846" xr:uid="{00000000-0005-0000-0000-0000E0000000}"/>
    <cellStyle name="20% - Accent5 4 5" xfId="663" xr:uid="{00000000-0005-0000-0000-0000E1000000}"/>
    <cellStyle name="20% - Accent5 5" xfId="423" xr:uid="{00000000-0005-0000-0000-0000E2000000}"/>
    <cellStyle name="20% - Accent5 5 2" xfId="748" xr:uid="{00000000-0005-0000-0000-0000E3000000}"/>
    <cellStyle name="20% - Accent5 5 2 2" xfId="931" xr:uid="{00000000-0005-0000-0000-0000E4000000}"/>
    <cellStyle name="20% - Accent5 5 3" xfId="971" xr:uid="{00000000-0005-0000-0000-0000E5000000}"/>
    <cellStyle name="20% - Accent5 5 4" xfId="860" xr:uid="{00000000-0005-0000-0000-0000E6000000}"/>
    <cellStyle name="20% - Accent5 5 5" xfId="677" xr:uid="{00000000-0005-0000-0000-0000E7000000}"/>
    <cellStyle name="20% - Accent5 6" xfId="384" xr:uid="{00000000-0005-0000-0000-0000E8000000}"/>
    <cellStyle name="20% - Accent5 6 2" xfId="972" xr:uid="{00000000-0005-0000-0000-0000E9000000}"/>
    <cellStyle name="20% - Accent5 6 3" xfId="874" xr:uid="{00000000-0005-0000-0000-0000EA000000}"/>
    <cellStyle name="20% - Accent5 6 4" xfId="691" xr:uid="{00000000-0005-0000-0000-0000EB000000}"/>
    <cellStyle name="20% - Accent5 7" xfId="590" xr:uid="{00000000-0005-0000-0000-0000EC000000}"/>
    <cellStyle name="20% - Accent5 7 2" xfId="756" xr:uid="{00000000-0005-0000-0000-0000ED000000}"/>
    <cellStyle name="20% - Accent5 8" xfId="803" xr:uid="{00000000-0005-0000-0000-0000EE000000}"/>
    <cellStyle name="20% - Accent5 8 2" xfId="974" xr:uid="{00000000-0005-0000-0000-0000EF000000}"/>
    <cellStyle name="20% - Accent5 8 3" xfId="973" xr:uid="{00000000-0005-0000-0000-0000F0000000}"/>
    <cellStyle name="20% - Accent5 9" xfId="975" xr:uid="{00000000-0005-0000-0000-0000F1000000}"/>
    <cellStyle name="20% - Accent6" xfId="107" builtinId="50" customBuiltin="1"/>
    <cellStyle name="20% - Accent6 10" xfId="1061" xr:uid="{00000000-0005-0000-0000-0000F3000000}"/>
    <cellStyle name="20% - Accent6 11" xfId="620" xr:uid="{00000000-0005-0000-0000-0000F4000000}"/>
    <cellStyle name="20% - Accent6 12" xfId="606" xr:uid="{00000000-0005-0000-0000-0000F5000000}"/>
    <cellStyle name="20% - Accent6 2" xfId="195" xr:uid="{00000000-0005-0000-0000-0000F6000000}"/>
    <cellStyle name="20% - Accent6 2 2" xfId="285" xr:uid="{00000000-0005-0000-0000-0000F7000000}"/>
    <cellStyle name="20% - Accent6 2 2 2" xfId="357" xr:uid="{00000000-0005-0000-0000-0000F8000000}"/>
    <cellStyle name="20% - Accent6 2 2 2 2" xfId="560" xr:uid="{00000000-0005-0000-0000-0000F9000000}"/>
    <cellStyle name="20% - Accent6 2 2 2 3" xfId="891" xr:uid="{00000000-0005-0000-0000-0000FA000000}"/>
    <cellStyle name="20% - Accent6 2 2 3" xfId="488" xr:uid="{00000000-0005-0000-0000-0000FB000000}"/>
    <cellStyle name="20% - Accent6 2 2 4" xfId="708" xr:uid="{00000000-0005-0000-0000-0000FC000000}"/>
    <cellStyle name="20% - Accent6 2 3" xfId="314" xr:uid="{00000000-0005-0000-0000-0000FD000000}"/>
    <cellStyle name="20% - Accent6 2 3 2" xfId="517" xr:uid="{00000000-0005-0000-0000-0000FE000000}"/>
    <cellStyle name="20% - Accent6 2 3 3" xfId="976" xr:uid="{00000000-0005-0000-0000-0000FF000000}"/>
    <cellStyle name="20% - Accent6 2 4" xfId="445" xr:uid="{00000000-0005-0000-0000-000000010000}"/>
    <cellStyle name="20% - Accent6 2 4 2" xfId="820" xr:uid="{00000000-0005-0000-0000-000001010000}"/>
    <cellStyle name="20% - Accent6 2 5" xfId="637" xr:uid="{00000000-0005-0000-0000-000002010000}"/>
    <cellStyle name="20% - Accent6 3" xfId="267" xr:uid="{00000000-0005-0000-0000-000003010000}"/>
    <cellStyle name="20% - Accent6 3 2" xfId="722" xr:uid="{00000000-0005-0000-0000-000004010000}"/>
    <cellStyle name="20% - Accent6 3 2 2" xfId="905" xr:uid="{00000000-0005-0000-0000-000005010000}"/>
    <cellStyle name="20% - Accent6 3 3" xfId="977" xr:uid="{00000000-0005-0000-0000-000006010000}"/>
    <cellStyle name="20% - Accent6 3 4" xfId="834" xr:uid="{00000000-0005-0000-0000-000007010000}"/>
    <cellStyle name="20% - Accent6 3 5" xfId="651" xr:uid="{00000000-0005-0000-0000-000008010000}"/>
    <cellStyle name="20% - Accent6 4" xfId="226" xr:uid="{00000000-0005-0000-0000-000009010000}"/>
    <cellStyle name="20% - Accent6 4 2" xfId="340" xr:uid="{00000000-0005-0000-0000-00000A010000}"/>
    <cellStyle name="20% - Accent6 4 2 2" xfId="543" xr:uid="{00000000-0005-0000-0000-00000B010000}"/>
    <cellStyle name="20% - Accent6 4 2 2 2" xfId="919" xr:uid="{00000000-0005-0000-0000-00000C010000}"/>
    <cellStyle name="20% - Accent6 4 2 3" xfId="736" xr:uid="{00000000-0005-0000-0000-00000D010000}"/>
    <cellStyle name="20% - Accent6 4 3" xfId="471" xr:uid="{00000000-0005-0000-0000-00000E010000}"/>
    <cellStyle name="20% - Accent6 4 3 2" xfId="978" xr:uid="{00000000-0005-0000-0000-00000F010000}"/>
    <cellStyle name="20% - Accent6 4 4" xfId="848" xr:uid="{00000000-0005-0000-0000-000010010000}"/>
    <cellStyle name="20% - Accent6 4 5" xfId="665" xr:uid="{00000000-0005-0000-0000-000011010000}"/>
    <cellStyle name="20% - Accent6 5" xfId="427" xr:uid="{00000000-0005-0000-0000-000012010000}"/>
    <cellStyle name="20% - Accent6 5 2" xfId="750" xr:uid="{00000000-0005-0000-0000-000013010000}"/>
    <cellStyle name="20% - Accent6 5 2 2" xfId="933" xr:uid="{00000000-0005-0000-0000-000014010000}"/>
    <cellStyle name="20% - Accent6 5 3" xfId="979" xr:uid="{00000000-0005-0000-0000-000015010000}"/>
    <cellStyle name="20% - Accent6 5 4" xfId="862" xr:uid="{00000000-0005-0000-0000-000016010000}"/>
    <cellStyle name="20% - Accent6 5 5" xfId="679" xr:uid="{00000000-0005-0000-0000-000017010000}"/>
    <cellStyle name="20% - Accent6 6" xfId="386" xr:uid="{00000000-0005-0000-0000-000018010000}"/>
    <cellStyle name="20% - Accent6 6 2" xfId="980" xr:uid="{00000000-0005-0000-0000-000019010000}"/>
    <cellStyle name="20% - Accent6 6 3" xfId="876" xr:uid="{00000000-0005-0000-0000-00001A010000}"/>
    <cellStyle name="20% - Accent6 6 4" xfId="693" xr:uid="{00000000-0005-0000-0000-00001B010000}"/>
    <cellStyle name="20% - Accent6 7" xfId="592" xr:uid="{00000000-0005-0000-0000-00001C010000}"/>
    <cellStyle name="20% - Accent6 7 2" xfId="757" xr:uid="{00000000-0005-0000-0000-00001D010000}"/>
    <cellStyle name="20% - Accent6 8" xfId="805" xr:uid="{00000000-0005-0000-0000-00001E010000}"/>
    <cellStyle name="20% - Accent6 8 2" xfId="982" xr:uid="{00000000-0005-0000-0000-00001F010000}"/>
    <cellStyle name="20% - Accent6 8 3" xfId="981" xr:uid="{00000000-0005-0000-0000-000020010000}"/>
    <cellStyle name="20% - Accent6 9" xfId="983" xr:uid="{00000000-0005-0000-0000-000021010000}"/>
    <cellStyle name="40% - Accent1" xfId="88" builtinId="31" customBuiltin="1"/>
    <cellStyle name="40% - Accent1 10" xfId="1052" xr:uid="{00000000-0005-0000-0000-000023010000}"/>
    <cellStyle name="40% - Accent1 11" xfId="611" xr:uid="{00000000-0005-0000-0000-000024010000}"/>
    <cellStyle name="40% - Accent1 12" xfId="597" xr:uid="{00000000-0005-0000-0000-000025010000}"/>
    <cellStyle name="40% - Accent1 2" xfId="176" xr:uid="{00000000-0005-0000-0000-000026010000}"/>
    <cellStyle name="40% - Accent1 2 2" xfId="276" xr:uid="{00000000-0005-0000-0000-000027010000}"/>
    <cellStyle name="40% - Accent1 2 2 2" xfId="348" xr:uid="{00000000-0005-0000-0000-000028010000}"/>
    <cellStyle name="40% - Accent1 2 2 2 2" xfId="551" xr:uid="{00000000-0005-0000-0000-000029010000}"/>
    <cellStyle name="40% - Accent1 2 2 2 3" xfId="882" xr:uid="{00000000-0005-0000-0000-00002A010000}"/>
    <cellStyle name="40% - Accent1 2 2 3" xfId="479" xr:uid="{00000000-0005-0000-0000-00002B010000}"/>
    <cellStyle name="40% - Accent1 2 2 4" xfId="699" xr:uid="{00000000-0005-0000-0000-00002C010000}"/>
    <cellStyle name="40% - Accent1 2 3" xfId="305" xr:uid="{00000000-0005-0000-0000-00002D010000}"/>
    <cellStyle name="40% - Accent1 2 3 2" xfId="508" xr:uid="{00000000-0005-0000-0000-00002E010000}"/>
    <cellStyle name="40% - Accent1 2 3 3" xfId="984" xr:uid="{00000000-0005-0000-0000-00002F010000}"/>
    <cellStyle name="40% - Accent1 2 4" xfId="436" xr:uid="{00000000-0005-0000-0000-000030010000}"/>
    <cellStyle name="40% - Accent1 2 4 2" xfId="811" xr:uid="{00000000-0005-0000-0000-000031010000}"/>
    <cellStyle name="40% - Accent1 2 5" xfId="628" xr:uid="{00000000-0005-0000-0000-000032010000}"/>
    <cellStyle name="40% - Accent1 3" xfId="248" xr:uid="{00000000-0005-0000-0000-000033010000}"/>
    <cellStyle name="40% - Accent1 3 2" xfId="713" xr:uid="{00000000-0005-0000-0000-000034010000}"/>
    <cellStyle name="40% - Accent1 3 2 2" xfId="896" xr:uid="{00000000-0005-0000-0000-000035010000}"/>
    <cellStyle name="40% - Accent1 3 3" xfId="985" xr:uid="{00000000-0005-0000-0000-000036010000}"/>
    <cellStyle name="40% - Accent1 3 4" xfId="825" xr:uid="{00000000-0005-0000-0000-000037010000}"/>
    <cellStyle name="40% - Accent1 3 5" xfId="642" xr:uid="{00000000-0005-0000-0000-000038010000}"/>
    <cellStyle name="40% - Accent1 4" xfId="217" xr:uid="{00000000-0005-0000-0000-000039010000}"/>
    <cellStyle name="40% - Accent1 4 2" xfId="331" xr:uid="{00000000-0005-0000-0000-00003A010000}"/>
    <cellStyle name="40% - Accent1 4 2 2" xfId="534" xr:uid="{00000000-0005-0000-0000-00003B010000}"/>
    <cellStyle name="40% - Accent1 4 2 2 2" xfId="910" xr:uid="{00000000-0005-0000-0000-00003C010000}"/>
    <cellStyle name="40% - Accent1 4 2 3" xfId="727" xr:uid="{00000000-0005-0000-0000-00003D010000}"/>
    <cellStyle name="40% - Accent1 4 3" xfId="462" xr:uid="{00000000-0005-0000-0000-00003E010000}"/>
    <cellStyle name="40% - Accent1 4 3 2" xfId="986" xr:uid="{00000000-0005-0000-0000-00003F010000}"/>
    <cellStyle name="40% - Accent1 4 4" xfId="839" xr:uid="{00000000-0005-0000-0000-000040010000}"/>
    <cellStyle name="40% - Accent1 4 5" xfId="656" xr:uid="{00000000-0005-0000-0000-000041010000}"/>
    <cellStyle name="40% - Accent1 5" xfId="408" xr:uid="{00000000-0005-0000-0000-000042010000}"/>
    <cellStyle name="40% - Accent1 5 2" xfId="741" xr:uid="{00000000-0005-0000-0000-000043010000}"/>
    <cellStyle name="40% - Accent1 5 2 2" xfId="924" xr:uid="{00000000-0005-0000-0000-000044010000}"/>
    <cellStyle name="40% - Accent1 5 3" xfId="987" xr:uid="{00000000-0005-0000-0000-000045010000}"/>
    <cellStyle name="40% - Accent1 5 4" xfId="853" xr:uid="{00000000-0005-0000-0000-000046010000}"/>
    <cellStyle name="40% - Accent1 5 5" xfId="670" xr:uid="{00000000-0005-0000-0000-000047010000}"/>
    <cellStyle name="40% - Accent1 6" xfId="377" xr:uid="{00000000-0005-0000-0000-000048010000}"/>
    <cellStyle name="40% - Accent1 6 2" xfId="988" xr:uid="{00000000-0005-0000-0000-000049010000}"/>
    <cellStyle name="40% - Accent1 6 3" xfId="867" xr:uid="{00000000-0005-0000-0000-00004A010000}"/>
    <cellStyle name="40% - Accent1 6 4" xfId="684" xr:uid="{00000000-0005-0000-0000-00004B010000}"/>
    <cellStyle name="40% - Accent1 7" xfId="583" xr:uid="{00000000-0005-0000-0000-00004C010000}"/>
    <cellStyle name="40% - Accent1 7 2" xfId="758" xr:uid="{00000000-0005-0000-0000-00004D010000}"/>
    <cellStyle name="40% - Accent1 8" xfId="796" xr:uid="{00000000-0005-0000-0000-00004E010000}"/>
    <cellStyle name="40% - Accent1 8 2" xfId="990" xr:uid="{00000000-0005-0000-0000-00004F010000}"/>
    <cellStyle name="40% - Accent1 8 3" xfId="989" xr:uid="{00000000-0005-0000-0000-000050010000}"/>
    <cellStyle name="40% - Accent1 9" xfId="991" xr:uid="{00000000-0005-0000-0000-000051010000}"/>
    <cellStyle name="40% - Accent2" xfId="92" builtinId="35" customBuiltin="1"/>
    <cellStyle name="40% - Accent2 10" xfId="1054" xr:uid="{00000000-0005-0000-0000-000053010000}"/>
    <cellStyle name="40% - Accent2 11" xfId="613" xr:uid="{00000000-0005-0000-0000-000054010000}"/>
    <cellStyle name="40% - Accent2 12" xfId="599" xr:uid="{00000000-0005-0000-0000-000055010000}"/>
    <cellStyle name="40% - Accent2 2" xfId="180" xr:uid="{00000000-0005-0000-0000-000056010000}"/>
    <cellStyle name="40% - Accent2 2 2" xfId="278" xr:uid="{00000000-0005-0000-0000-000057010000}"/>
    <cellStyle name="40% - Accent2 2 2 2" xfId="350" xr:uid="{00000000-0005-0000-0000-000058010000}"/>
    <cellStyle name="40% - Accent2 2 2 2 2" xfId="553" xr:uid="{00000000-0005-0000-0000-000059010000}"/>
    <cellStyle name="40% - Accent2 2 2 2 3" xfId="884" xr:uid="{00000000-0005-0000-0000-00005A010000}"/>
    <cellStyle name="40% - Accent2 2 2 3" xfId="481" xr:uid="{00000000-0005-0000-0000-00005B010000}"/>
    <cellStyle name="40% - Accent2 2 2 4" xfId="701" xr:uid="{00000000-0005-0000-0000-00005C010000}"/>
    <cellStyle name="40% - Accent2 2 3" xfId="307" xr:uid="{00000000-0005-0000-0000-00005D010000}"/>
    <cellStyle name="40% - Accent2 2 3 2" xfId="510" xr:uid="{00000000-0005-0000-0000-00005E010000}"/>
    <cellStyle name="40% - Accent2 2 3 3" xfId="992" xr:uid="{00000000-0005-0000-0000-00005F010000}"/>
    <cellStyle name="40% - Accent2 2 4" xfId="438" xr:uid="{00000000-0005-0000-0000-000060010000}"/>
    <cellStyle name="40% - Accent2 2 4 2" xfId="813" xr:uid="{00000000-0005-0000-0000-000061010000}"/>
    <cellStyle name="40% - Accent2 2 5" xfId="630" xr:uid="{00000000-0005-0000-0000-000062010000}"/>
    <cellStyle name="40% - Accent2 3" xfId="252" xr:uid="{00000000-0005-0000-0000-000063010000}"/>
    <cellStyle name="40% - Accent2 3 2" xfId="715" xr:uid="{00000000-0005-0000-0000-000064010000}"/>
    <cellStyle name="40% - Accent2 3 2 2" xfId="898" xr:uid="{00000000-0005-0000-0000-000065010000}"/>
    <cellStyle name="40% - Accent2 3 3" xfId="993" xr:uid="{00000000-0005-0000-0000-000066010000}"/>
    <cellStyle name="40% - Accent2 3 4" xfId="827" xr:uid="{00000000-0005-0000-0000-000067010000}"/>
    <cellStyle name="40% - Accent2 3 5" xfId="644" xr:uid="{00000000-0005-0000-0000-000068010000}"/>
    <cellStyle name="40% - Accent2 4" xfId="219" xr:uid="{00000000-0005-0000-0000-000069010000}"/>
    <cellStyle name="40% - Accent2 4 2" xfId="333" xr:uid="{00000000-0005-0000-0000-00006A010000}"/>
    <cellStyle name="40% - Accent2 4 2 2" xfId="536" xr:uid="{00000000-0005-0000-0000-00006B010000}"/>
    <cellStyle name="40% - Accent2 4 2 2 2" xfId="912" xr:uid="{00000000-0005-0000-0000-00006C010000}"/>
    <cellStyle name="40% - Accent2 4 2 3" xfId="729" xr:uid="{00000000-0005-0000-0000-00006D010000}"/>
    <cellStyle name="40% - Accent2 4 3" xfId="464" xr:uid="{00000000-0005-0000-0000-00006E010000}"/>
    <cellStyle name="40% - Accent2 4 3 2" xfId="994" xr:uid="{00000000-0005-0000-0000-00006F010000}"/>
    <cellStyle name="40% - Accent2 4 4" xfId="841" xr:uid="{00000000-0005-0000-0000-000070010000}"/>
    <cellStyle name="40% - Accent2 4 5" xfId="658" xr:uid="{00000000-0005-0000-0000-000071010000}"/>
    <cellStyle name="40% - Accent2 5" xfId="412" xr:uid="{00000000-0005-0000-0000-000072010000}"/>
    <cellStyle name="40% - Accent2 5 2" xfId="743" xr:uid="{00000000-0005-0000-0000-000073010000}"/>
    <cellStyle name="40% - Accent2 5 2 2" xfId="926" xr:uid="{00000000-0005-0000-0000-000074010000}"/>
    <cellStyle name="40% - Accent2 5 3" xfId="995" xr:uid="{00000000-0005-0000-0000-000075010000}"/>
    <cellStyle name="40% - Accent2 5 4" xfId="855" xr:uid="{00000000-0005-0000-0000-000076010000}"/>
    <cellStyle name="40% - Accent2 5 5" xfId="672" xr:uid="{00000000-0005-0000-0000-000077010000}"/>
    <cellStyle name="40% - Accent2 6" xfId="379" xr:uid="{00000000-0005-0000-0000-000078010000}"/>
    <cellStyle name="40% - Accent2 6 2" xfId="996" xr:uid="{00000000-0005-0000-0000-000079010000}"/>
    <cellStyle name="40% - Accent2 6 3" xfId="869" xr:uid="{00000000-0005-0000-0000-00007A010000}"/>
    <cellStyle name="40% - Accent2 6 4" xfId="686" xr:uid="{00000000-0005-0000-0000-00007B010000}"/>
    <cellStyle name="40% - Accent2 7" xfId="585" xr:uid="{00000000-0005-0000-0000-00007C010000}"/>
    <cellStyle name="40% - Accent2 7 2" xfId="759" xr:uid="{00000000-0005-0000-0000-00007D010000}"/>
    <cellStyle name="40% - Accent2 8" xfId="798" xr:uid="{00000000-0005-0000-0000-00007E010000}"/>
    <cellStyle name="40% - Accent2 8 2" xfId="998" xr:uid="{00000000-0005-0000-0000-00007F010000}"/>
    <cellStyle name="40% - Accent2 8 3" xfId="997" xr:uid="{00000000-0005-0000-0000-000080010000}"/>
    <cellStyle name="40% - Accent2 9" xfId="999" xr:uid="{00000000-0005-0000-0000-000081010000}"/>
    <cellStyle name="40% - Accent3" xfId="96" builtinId="39" customBuiltin="1"/>
    <cellStyle name="40% - Accent3 10" xfId="1056" xr:uid="{00000000-0005-0000-0000-000083010000}"/>
    <cellStyle name="40% - Accent3 11" xfId="615" xr:uid="{00000000-0005-0000-0000-000084010000}"/>
    <cellStyle name="40% - Accent3 12" xfId="601" xr:uid="{00000000-0005-0000-0000-000085010000}"/>
    <cellStyle name="40% - Accent3 2" xfId="184" xr:uid="{00000000-0005-0000-0000-000086010000}"/>
    <cellStyle name="40% - Accent3 2 2" xfId="280" xr:uid="{00000000-0005-0000-0000-000087010000}"/>
    <cellStyle name="40% - Accent3 2 2 2" xfId="352" xr:uid="{00000000-0005-0000-0000-000088010000}"/>
    <cellStyle name="40% - Accent3 2 2 2 2" xfId="555" xr:uid="{00000000-0005-0000-0000-000089010000}"/>
    <cellStyle name="40% - Accent3 2 2 2 3" xfId="886" xr:uid="{00000000-0005-0000-0000-00008A010000}"/>
    <cellStyle name="40% - Accent3 2 2 3" xfId="483" xr:uid="{00000000-0005-0000-0000-00008B010000}"/>
    <cellStyle name="40% - Accent3 2 2 4" xfId="703" xr:uid="{00000000-0005-0000-0000-00008C010000}"/>
    <cellStyle name="40% - Accent3 2 3" xfId="309" xr:uid="{00000000-0005-0000-0000-00008D010000}"/>
    <cellStyle name="40% - Accent3 2 3 2" xfId="512" xr:uid="{00000000-0005-0000-0000-00008E010000}"/>
    <cellStyle name="40% - Accent3 2 3 3" xfId="1000" xr:uid="{00000000-0005-0000-0000-00008F010000}"/>
    <cellStyle name="40% - Accent3 2 4" xfId="440" xr:uid="{00000000-0005-0000-0000-000090010000}"/>
    <cellStyle name="40% - Accent3 2 4 2" xfId="815" xr:uid="{00000000-0005-0000-0000-000091010000}"/>
    <cellStyle name="40% - Accent3 2 5" xfId="632" xr:uid="{00000000-0005-0000-0000-000092010000}"/>
    <cellStyle name="40% - Accent3 3" xfId="256" xr:uid="{00000000-0005-0000-0000-000093010000}"/>
    <cellStyle name="40% - Accent3 3 2" xfId="717" xr:uid="{00000000-0005-0000-0000-000094010000}"/>
    <cellStyle name="40% - Accent3 3 2 2" xfId="900" xr:uid="{00000000-0005-0000-0000-000095010000}"/>
    <cellStyle name="40% - Accent3 3 3" xfId="1001" xr:uid="{00000000-0005-0000-0000-000096010000}"/>
    <cellStyle name="40% - Accent3 3 4" xfId="829" xr:uid="{00000000-0005-0000-0000-000097010000}"/>
    <cellStyle name="40% - Accent3 3 5" xfId="646" xr:uid="{00000000-0005-0000-0000-000098010000}"/>
    <cellStyle name="40% - Accent3 4" xfId="221" xr:uid="{00000000-0005-0000-0000-000099010000}"/>
    <cellStyle name="40% - Accent3 4 2" xfId="335" xr:uid="{00000000-0005-0000-0000-00009A010000}"/>
    <cellStyle name="40% - Accent3 4 2 2" xfId="538" xr:uid="{00000000-0005-0000-0000-00009B010000}"/>
    <cellStyle name="40% - Accent3 4 2 2 2" xfId="914" xr:uid="{00000000-0005-0000-0000-00009C010000}"/>
    <cellStyle name="40% - Accent3 4 2 3" xfId="731" xr:uid="{00000000-0005-0000-0000-00009D010000}"/>
    <cellStyle name="40% - Accent3 4 3" xfId="466" xr:uid="{00000000-0005-0000-0000-00009E010000}"/>
    <cellStyle name="40% - Accent3 4 3 2" xfId="1002" xr:uid="{00000000-0005-0000-0000-00009F010000}"/>
    <cellStyle name="40% - Accent3 4 4" xfId="843" xr:uid="{00000000-0005-0000-0000-0000A0010000}"/>
    <cellStyle name="40% - Accent3 4 5" xfId="660" xr:uid="{00000000-0005-0000-0000-0000A1010000}"/>
    <cellStyle name="40% - Accent3 5" xfId="416" xr:uid="{00000000-0005-0000-0000-0000A2010000}"/>
    <cellStyle name="40% - Accent3 5 2" xfId="745" xr:uid="{00000000-0005-0000-0000-0000A3010000}"/>
    <cellStyle name="40% - Accent3 5 2 2" xfId="928" xr:uid="{00000000-0005-0000-0000-0000A4010000}"/>
    <cellStyle name="40% - Accent3 5 3" xfId="1003" xr:uid="{00000000-0005-0000-0000-0000A5010000}"/>
    <cellStyle name="40% - Accent3 5 4" xfId="857" xr:uid="{00000000-0005-0000-0000-0000A6010000}"/>
    <cellStyle name="40% - Accent3 5 5" xfId="674" xr:uid="{00000000-0005-0000-0000-0000A7010000}"/>
    <cellStyle name="40% - Accent3 6" xfId="381" xr:uid="{00000000-0005-0000-0000-0000A8010000}"/>
    <cellStyle name="40% - Accent3 6 2" xfId="1004" xr:uid="{00000000-0005-0000-0000-0000A9010000}"/>
    <cellStyle name="40% - Accent3 6 3" xfId="871" xr:uid="{00000000-0005-0000-0000-0000AA010000}"/>
    <cellStyle name="40% - Accent3 6 4" xfId="688" xr:uid="{00000000-0005-0000-0000-0000AB010000}"/>
    <cellStyle name="40% - Accent3 7" xfId="587" xr:uid="{00000000-0005-0000-0000-0000AC010000}"/>
    <cellStyle name="40% - Accent3 7 2" xfId="760" xr:uid="{00000000-0005-0000-0000-0000AD010000}"/>
    <cellStyle name="40% - Accent3 8" xfId="800" xr:uid="{00000000-0005-0000-0000-0000AE010000}"/>
    <cellStyle name="40% - Accent3 8 2" xfId="1006" xr:uid="{00000000-0005-0000-0000-0000AF010000}"/>
    <cellStyle name="40% - Accent3 8 3" xfId="1005" xr:uid="{00000000-0005-0000-0000-0000B0010000}"/>
    <cellStyle name="40% - Accent3 9" xfId="1007" xr:uid="{00000000-0005-0000-0000-0000B1010000}"/>
    <cellStyle name="40% - Accent4" xfId="100" builtinId="43" customBuiltin="1"/>
    <cellStyle name="40% - Accent4 10" xfId="1058" xr:uid="{00000000-0005-0000-0000-0000B3010000}"/>
    <cellStyle name="40% - Accent4 11" xfId="617" xr:uid="{00000000-0005-0000-0000-0000B4010000}"/>
    <cellStyle name="40% - Accent4 12" xfId="603" xr:uid="{00000000-0005-0000-0000-0000B5010000}"/>
    <cellStyle name="40% - Accent4 2" xfId="188" xr:uid="{00000000-0005-0000-0000-0000B6010000}"/>
    <cellStyle name="40% - Accent4 2 2" xfId="282" xr:uid="{00000000-0005-0000-0000-0000B7010000}"/>
    <cellStyle name="40% - Accent4 2 2 2" xfId="354" xr:uid="{00000000-0005-0000-0000-0000B8010000}"/>
    <cellStyle name="40% - Accent4 2 2 2 2" xfId="557" xr:uid="{00000000-0005-0000-0000-0000B9010000}"/>
    <cellStyle name="40% - Accent4 2 2 2 3" xfId="888" xr:uid="{00000000-0005-0000-0000-0000BA010000}"/>
    <cellStyle name="40% - Accent4 2 2 3" xfId="485" xr:uid="{00000000-0005-0000-0000-0000BB010000}"/>
    <cellStyle name="40% - Accent4 2 2 4" xfId="705" xr:uid="{00000000-0005-0000-0000-0000BC010000}"/>
    <cellStyle name="40% - Accent4 2 3" xfId="311" xr:uid="{00000000-0005-0000-0000-0000BD010000}"/>
    <cellStyle name="40% - Accent4 2 3 2" xfId="514" xr:uid="{00000000-0005-0000-0000-0000BE010000}"/>
    <cellStyle name="40% - Accent4 2 3 3" xfId="1008" xr:uid="{00000000-0005-0000-0000-0000BF010000}"/>
    <cellStyle name="40% - Accent4 2 4" xfId="442" xr:uid="{00000000-0005-0000-0000-0000C0010000}"/>
    <cellStyle name="40% - Accent4 2 4 2" xfId="817" xr:uid="{00000000-0005-0000-0000-0000C1010000}"/>
    <cellStyle name="40% - Accent4 2 5" xfId="634" xr:uid="{00000000-0005-0000-0000-0000C2010000}"/>
    <cellStyle name="40% - Accent4 3" xfId="260" xr:uid="{00000000-0005-0000-0000-0000C3010000}"/>
    <cellStyle name="40% - Accent4 3 2" xfId="719" xr:uid="{00000000-0005-0000-0000-0000C4010000}"/>
    <cellStyle name="40% - Accent4 3 2 2" xfId="902" xr:uid="{00000000-0005-0000-0000-0000C5010000}"/>
    <cellStyle name="40% - Accent4 3 3" xfId="1009" xr:uid="{00000000-0005-0000-0000-0000C6010000}"/>
    <cellStyle name="40% - Accent4 3 4" xfId="831" xr:uid="{00000000-0005-0000-0000-0000C7010000}"/>
    <cellStyle name="40% - Accent4 3 5" xfId="648" xr:uid="{00000000-0005-0000-0000-0000C8010000}"/>
    <cellStyle name="40% - Accent4 4" xfId="223" xr:uid="{00000000-0005-0000-0000-0000C9010000}"/>
    <cellStyle name="40% - Accent4 4 2" xfId="337" xr:uid="{00000000-0005-0000-0000-0000CA010000}"/>
    <cellStyle name="40% - Accent4 4 2 2" xfId="540" xr:uid="{00000000-0005-0000-0000-0000CB010000}"/>
    <cellStyle name="40% - Accent4 4 2 2 2" xfId="916" xr:uid="{00000000-0005-0000-0000-0000CC010000}"/>
    <cellStyle name="40% - Accent4 4 2 3" xfId="733" xr:uid="{00000000-0005-0000-0000-0000CD010000}"/>
    <cellStyle name="40% - Accent4 4 3" xfId="468" xr:uid="{00000000-0005-0000-0000-0000CE010000}"/>
    <cellStyle name="40% - Accent4 4 3 2" xfId="1010" xr:uid="{00000000-0005-0000-0000-0000CF010000}"/>
    <cellStyle name="40% - Accent4 4 4" xfId="845" xr:uid="{00000000-0005-0000-0000-0000D0010000}"/>
    <cellStyle name="40% - Accent4 4 5" xfId="662" xr:uid="{00000000-0005-0000-0000-0000D1010000}"/>
    <cellStyle name="40% - Accent4 5" xfId="420" xr:uid="{00000000-0005-0000-0000-0000D2010000}"/>
    <cellStyle name="40% - Accent4 5 2" xfId="747" xr:uid="{00000000-0005-0000-0000-0000D3010000}"/>
    <cellStyle name="40% - Accent4 5 2 2" xfId="930" xr:uid="{00000000-0005-0000-0000-0000D4010000}"/>
    <cellStyle name="40% - Accent4 5 3" xfId="1011" xr:uid="{00000000-0005-0000-0000-0000D5010000}"/>
    <cellStyle name="40% - Accent4 5 4" xfId="859" xr:uid="{00000000-0005-0000-0000-0000D6010000}"/>
    <cellStyle name="40% - Accent4 5 5" xfId="676" xr:uid="{00000000-0005-0000-0000-0000D7010000}"/>
    <cellStyle name="40% - Accent4 6" xfId="383" xr:uid="{00000000-0005-0000-0000-0000D8010000}"/>
    <cellStyle name="40% - Accent4 6 2" xfId="1012" xr:uid="{00000000-0005-0000-0000-0000D9010000}"/>
    <cellStyle name="40% - Accent4 6 3" xfId="873" xr:uid="{00000000-0005-0000-0000-0000DA010000}"/>
    <cellStyle name="40% - Accent4 6 4" xfId="690" xr:uid="{00000000-0005-0000-0000-0000DB010000}"/>
    <cellStyle name="40% - Accent4 7" xfId="589" xr:uid="{00000000-0005-0000-0000-0000DC010000}"/>
    <cellStyle name="40% - Accent4 7 2" xfId="761" xr:uid="{00000000-0005-0000-0000-0000DD010000}"/>
    <cellStyle name="40% - Accent4 8" xfId="802" xr:uid="{00000000-0005-0000-0000-0000DE010000}"/>
    <cellStyle name="40% - Accent4 8 2" xfId="1014" xr:uid="{00000000-0005-0000-0000-0000DF010000}"/>
    <cellStyle name="40% - Accent4 8 3" xfId="1013" xr:uid="{00000000-0005-0000-0000-0000E0010000}"/>
    <cellStyle name="40% - Accent4 9" xfId="1015" xr:uid="{00000000-0005-0000-0000-0000E1010000}"/>
    <cellStyle name="40% - Accent5" xfId="104" builtinId="47" customBuiltin="1"/>
    <cellStyle name="40% - Accent5 10" xfId="1060" xr:uid="{00000000-0005-0000-0000-0000E3010000}"/>
    <cellStyle name="40% - Accent5 11" xfId="619" xr:uid="{00000000-0005-0000-0000-0000E4010000}"/>
    <cellStyle name="40% - Accent5 12" xfId="605" xr:uid="{00000000-0005-0000-0000-0000E5010000}"/>
    <cellStyle name="40% - Accent5 2" xfId="192" xr:uid="{00000000-0005-0000-0000-0000E6010000}"/>
    <cellStyle name="40% - Accent5 2 2" xfId="284" xr:uid="{00000000-0005-0000-0000-0000E7010000}"/>
    <cellStyle name="40% - Accent5 2 2 2" xfId="356" xr:uid="{00000000-0005-0000-0000-0000E8010000}"/>
    <cellStyle name="40% - Accent5 2 2 2 2" xfId="559" xr:uid="{00000000-0005-0000-0000-0000E9010000}"/>
    <cellStyle name="40% - Accent5 2 2 2 3" xfId="890" xr:uid="{00000000-0005-0000-0000-0000EA010000}"/>
    <cellStyle name="40% - Accent5 2 2 3" xfId="487" xr:uid="{00000000-0005-0000-0000-0000EB010000}"/>
    <cellStyle name="40% - Accent5 2 2 4" xfId="707" xr:uid="{00000000-0005-0000-0000-0000EC010000}"/>
    <cellStyle name="40% - Accent5 2 3" xfId="313" xr:uid="{00000000-0005-0000-0000-0000ED010000}"/>
    <cellStyle name="40% - Accent5 2 3 2" xfId="516" xr:uid="{00000000-0005-0000-0000-0000EE010000}"/>
    <cellStyle name="40% - Accent5 2 3 3" xfId="1016" xr:uid="{00000000-0005-0000-0000-0000EF010000}"/>
    <cellStyle name="40% - Accent5 2 4" xfId="444" xr:uid="{00000000-0005-0000-0000-0000F0010000}"/>
    <cellStyle name="40% - Accent5 2 4 2" xfId="819" xr:uid="{00000000-0005-0000-0000-0000F1010000}"/>
    <cellStyle name="40% - Accent5 2 5" xfId="636" xr:uid="{00000000-0005-0000-0000-0000F2010000}"/>
    <cellStyle name="40% - Accent5 3" xfId="264" xr:uid="{00000000-0005-0000-0000-0000F3010000}"/>
    <cellStyle name="40% - Accent5 3 2" xfId="721" xr:uid="{00000000-0005-0000-0000-0000F4010000}"/>
    <cellStyle name="40% - Accent5 3 2 2" xfId="904" xr:uid="{00000000-0005-0000-0000-0000F5010000}"/>
    <cellStyle name="40% - Accent5 3 3" xfId="1017" xr:uid="{00000000-0005-0000-0000-0000F6010000}"/>
    <cellStyle name="40% - Accent5 3 4" xfId="833" xr:uid="{00000000-0005-0000-0000-0000F7010000}"/>
    <cellStyle name="40% - Accent5 3 5" xfId="650" xr:uid="{00000000-0005-0000-0000-0000F8010000}"/>
    <cellStyle name="40% - Accent5 4" xfId="225" xr:uid="{00000000-0005-0000-0000-0000F9010000}"/>
    <cellStyle name="40% - Accent5 4 2" xfId="339" xr:uid="{00000000-0005-0000-0000-0000FA010000}"/>
    <cellStyle name="40% - Accent5 4 2 2" xfId="542" xr:uid="{00000000-0005-0000-0000-0000FB010000}"/>
    <cellStyle name="40% - Accent5 4 2 2 2" xfId="918" xr:uid="{00000000-0005-0000-0000-0000FC010000}"/>
    <cellStyle name="40% - Accent5 4 2 3" xfId="735" xr:uid="{00000000-0005-0000-0000-0000FD010000}"/>
    <cellStyle name="40% - Accent5 4 3" xfId="470" xr:uid="{00000000-0005-0000-0000-0000FE010000}"/>
    <cellStyle name="40% - Accent5 4 3 2" xfId="1018" xr:uid="{00000000-0005-0000-0000-0000FF010000}"/>
    <cellStyle name="40% - Accent5 4 4" xfId="847" xr:uid="{00000000-0005-0000-0000-000000020000}"/>
    <cellStyle name="40% - Accent5 4 5" xfId="664" xr:uid="{00000000-0005-0000-0000-000001020000}"/>
    <cellStyle name="40% - Accent5 5" xfId="424" xr:uid="{00000000-0005-0000-0000-000002020000}"/>
    <cellStyle name="40% - Accent5 5 2" xfId="749" xr:uid="{00000000-0005-0000-0000-000003020000}"/>
    <cellStyle name="40% - Accent5 5 2 2" xfId="932" xr:uid="{00000000-0005-0000-0000-000004020000}"/>
    <cellStyle name="40% - Accent5 5 3" xfId="1019" xr:uid="{00000000-0005-0000-0000-000005020000}"/>
    <cellStyle name="40% - Accent5 5 4" xfId="861" xr:uid="{00000000-0005-0000-0000-000006020000}"/>
    <cellStyle name="40% - Accent5 5 5" xfId="678" xr:uid="{00000000-0005-0000-0000-000007020000}"/>
    <cellStyle name="40% - Accent5 6" xfId="385" xr:uid="{00000000-0005-0000-0000-000008020000}"/>
    <cellStyle name="40% - Accent5 6 2" xfId="1020" xr:uid="{00000000-0005-0000-0000-000009020000}"/>
    <cellStyle name="40% - Accent5 6 3" xfId="875" xr:uid="{00000000-0005-0000-0000-00000A020000}"/>
    <cellStyle name="40% - Accent5 6 4" xfId="692" xr:uid="{00000000-0005-0000-0000-00000B020000}"/>
    <cellStyle name="40% - Accent5 7" xfId="591" xr:uid="{00000000-0005-0000-0000-00000C020000}"/>
    <cellStyle name="40% - Accent5 7 2" xfId="762" xr:uid="{00000000-0005-0000-0000-00000D020000}"/>
    <cellStyle name="40% - Accent5 8" xfId="804" xr:uid="{00000000-0005-0000-0000-00000E020000}"/>
    <cellStyle name="40% - Accent5 8 2" xfId="1022" xr:uid="{00000000-0005-0000-0000-00000F020000}"/>
    <cellStyle name="40% - Accent5 8 3" xfId="1021" xr:uid="{00000000-0005-0000-0000-000010020000}"/>
    <cellStyle name="40% - Accent5 9" xfId="1023" xr:uid="{00000000-0005-0000-0000-000011020000}"/>
    <cellStyle name="40% - Accent6" xfId="108" builtinId="51" customBuiltin="1"/>
    <cellStyle name="40% - Accent6 10" xfId="1062" xr:uid="{00000000-0005-0000-0000-000013020000}"/>
    <cellStyle name="40% - Accent6 11" xfId="621" xr:uid="{00000000-0005-0000-0000-000014020000}"/>
    <cellStyle name="40% - Accent6 12" xfId="607" xr:uid="{00000000-0005-0000-0000-000015020000}"/>
    <cellStyle name="40% - Accent6 2" xfId="196" xr:uid="{00000000-0005-0000-0000-000016020000}"/>
    <cellStyle name="40% - Accent6 2 2" xfId="286" xr:uid="{00000000-0005-0000-0000-000017020000}"/>
    <cellStyle name="40% - Accent6 2 2 2" xfId="358" xr:uid="{00000000-0005-0000-0000-000018020000}"/>
    <cellStyle name="40% - Accent6 2 2 2 2" xfId="561" xr:uid="{00000000-0005-0000-0000-000019020000}"/>
    <cellStyle name="40% - Accent6 2 2 2 3" xfId="892" xr:uid="{00000000-0005-0000-0000-00001A020000}"/>
    <cellStyle name="40% - Accent6 2 2 3" xfId="489" xr:uid="{00000000-0005-0000-0000-00001B020000}"/>
    <cellStyle name="40% - Accent6 2 2 4" xfId="709" xr:uid="{00000000-0005-0000-0000-00001C020000}"/>
    <cellStyle name="40% - Accent6 2 3" xfId="315" xr:uid="{00000000-0005-0000-0000-00001D020000}"/>
    <cellStyle name="40% - Accent6 2 3 2" xfId="518" xr:uid="{00000000-0005-0000-0000-00001E020000}"/>
    <cellStyle name="40% - Accent6 2 3 3" xfId="1024" xr:uid="{00000000-0005-0000-0000-00001F020000}"/>
    <cellStyle name="40% - Accent6 2 4" xfId="446" xr:uid="{00000000-0005-0000-0000-000020020000}"/>
    <cellStyle name="40% - Accent6 2 4 2" xfId="821" xr:uid="{00000000-0005-0000-0000-000021020000}"/>
    <cellStyle name="40% - Accent6 2 5" xfId="638" xr:uid="{00000000-0005-0000-0000-000022020000}"/>
    <cellStyle name="40% - Accent6 3" xfId="268" xr:uid="{00000000-0005-0000-0000-000023020000}"/>
    <cellStyle name="40% - Accent6 3 2" xfId="723" xr:uid="{00000000-0005-0000-0000-000024020000}"/>
    <cellStyle name="40% - Accent6 3 2 2" xfId="906" xr:uid="{00000000-0005-0000-0000-000025020000}"/>
    <cellStyle name="40% - Accent6 3 3" xfId="1025" xr:uid="{00000000-0005-0000-0000-000026020000}"/>
    <cellStyle name="40% - Accent6 3 4" xfId="835" xr:uid="{00000000-0005-0000-0000-000027020000}"/>
    <cellStyle name="40% - Accent6 3 5" xfId="652" xr:uid="{00000000-0005-0000-0000-000028020000}"/>
    <cellStyle name="40% - Accent6 4" xfId="227" xr:uid="{00000000-0005-0000-0000-000029020000}"/>
    <cellStyle name="40% - Accent6 4 2" xfId="341" xr:uid="{00000000-0005-0000-0000-00002A020000}"/>
    <cellStyle name="40% - Accent6 4 2 2" xfId="544" xr:uid="{00000000-0005-0000-0000-00002B020000}"/>
    <cellStyle name="40% - Accent6 4 2 2 2" xfId="920" xr:uid="{00000000-0005-0000-0000-00002C020000}"/>
    <cellStyle name="40% - Accent6 4 2 3" xfId="737" xr:uid="{00000000-0005-0000-0000-00002D020000}"/>
    <cellStyle name="40% - Accent6 4 3" xfId="472" xr:uid="{00000000-0005-0000-0000-00002E020000}"/>
    <cellStyle name="40% - Accent6 4 3 2" xfId="1026" xr:uid="{00000000-0005-0000-0000-00002F020000}"/>
    <cellStyle name="40% - Accent6 4 4" xfId="849" xr:uid="{00000000-0005-0000-0000-000030020000}"/>
    <cellStyle name="40% - Accent6 4 5" xfId="666" xr:uid="{00000000-0005-0000-0000-000031020000}"/>
    <cellStyle name="40% - Accent6 5" xfId="428" xr:uid="{00000000-0005-0000-0000-000032020000}"/>
    <cellStyle name="40% - Accent6 5 2" xfId="751" xr:uid="{00000000-0005-0000-0000-000033020000}"/>
    <cellStyle name="40% - Accent6 5 2 2" xfId="934" xr:uid="{00000000-0005-0000-0000-000034020000}"/>
    <cellStyle name="40% - Accent6 5 3" xfId="1027" xr:uid="{00000000-0005-0000-0000-000035020000}"/>
    <cellStyle name="40% - Accent6 5 4" xfId="863" xr:uid="{00000000-0005-0000-0000-000036020000}"/>
    <cellStyle name="40% - Accent6 5 5" xfId="680" xr:uid="{00000000-0005-0000-0000-000037020000}"/>
    <cellStyle name="40% - Accent6 6" xfId="387" xr:uid="{00000000-0005-0000-0000-000038020000}"/>
    <cellStyle name="40% - Accent6 6 2" xfId="1028" xr:uid="{00000000-0005-0000-0000-000039020000}"/>
    <cellStyle name="40% - Accent6 6 3" xfId="877" xr:uid="{00000000-0005-0000-0000-00003A020000}"/>
    <cellStyle name="40% - Accent6 6 4" xfId="694" xr:uid="{00000000-0005-0000-0000-00003B020000}"/>
    <cellStyle name="40% - Accent6 7" xfId="593" xr:uid="{00000000-0005-0000-0000-00003C020000}"/>
    <cellStyle name="40% - Accent6 7 2" xfId="763" xr:uid="{00000000-0005-0000-0000-00003D020000}"/>
    <cellStyle name="40% - Accent6 8" xfId="806" xr:uid="{00000000-0005-0000-0000-00003E020000}"/>
    <cellStyle name="40% - Accent6 8 2" xfId="1030" xr:uid="{00000000-0005-0000-0000-00003F020000}"/>
    <cellStyle name="40% - Accent6 8 3" xfId="1029" xr:uid="{00000000-0005-0000-0000-000040020000}"/>
    <cellStyle name="40% - Accent6 9" xfId="1031" xr:uid="{00000000-0005-0000-0000-000041020000}"/>
    <cellStyle name="60% - Accent1" xfId="89" builtinId="32" customBuiltin="1"/>
    <cellStyle name="60% - Accent1 2" xfId="177" xr:uid="{00000000-0005-0000-0000-000043020000}"/>
    <cellStyle name="60% - Accent1 3" xfId="249" xr:uid="{00000000-0005-0000-0000-000044020000}"/>
    <cellStyle name="60% - Accent1 3 2" xfId="764" xr:uid="{00000000-0005-0000-0000-000045020000}"/>
    <cellStyle name="60% - Accent1 4" xfId="409" xr:uid="{00000000-0005-0000-0000-000046020000}"/>
    <cellStyle name="60% - Accent2" xfId="93" builtinId="36" customBuiltin="1"/>
    <cellStyle name="60% - Accent2 2" xfId="181" xr:uid="{00000000-0005-0000-0000-000048020000}"/>
    <cellStyle name="60% - Accent2 3" xfId="253" xr:uid="{00000000-0005-0000-0000-000049020000}"/>
    <cellStyle name="60% - Accent2 3 2" xfId="765" xr:uid="{00000000-0005-0000-0000-00004A020000}"/>
    <cellStyle name="60% - Accent2 4" xfId="413" xr:uid="{00000000-0005-0000-0000-00004B020000}"/>
    <cellStyle name="60% - Accent3" xfId="97" builtinId="40" customBuiltin="1"/>
    <cellStyle name="60% - Accent3 2" xfId="185" xr:uid="{00000000-0005-0000-0000-00004D020000}"/>
    <cellStyle name="60% - Accent3 3" xfId="257" xr:uid="{00000000-0005-0000-0000-00004E020000}"/>
    <cellStyle name="60% - Accent3 3 2" xfId="766" xr:uid="{00000000-0005-0000-0000-00004F020000}"/>
    <cellStyle name="60% - Accent3 4" xfId="417" xr:uid="{00000000-0005-0000-0000-000050020000}"/>
    <cellStyle name="60% - Accent4" xfId="101" builtinId="44" customBuiltin="1"/>
    <cellStyle name="60% - Accent4 2" xfId="189" xr:uid="{00000000-0005-0000-0000-000052020000}"/>
    <cellStyle name="60% - Accent4 3" xfId="261" xr:uid="{00000000-0005-0000-0000-000053020000}"/>
    <cellStyle name="60% - Accent4 3 2" xfId="767" xr:uid="{00000000-0005-0000-0000-000054020000}"/>
    <cellStyle name="60% - Accent4 4" xfId="421" xr:uid="{00000000-0005-0000-0000-000055020000}"/>
    <cellStyle name="60% - Accent5" xfId="105" builtinId="48" customBuiltin="1"/>
    <cellStyle name="60% - Accent5 2" xfId="193" xr:uid="{00000000-0005-0000-0000-000057020000}"/>
    <cellStyle name="60% - Accent5 3" xfId="265" xr:uid="{00000000-0005-0000-0000-000058020000}"/>
    <cellStyle name="60% - Accent5 3 2" xfId="768" xr:uid="{00000000-0005-0000-0000-000059020000}"/>
    <cellStyle name="60% - Accent5 4" xfId="425" xr:uid="{00000000-0005-0000-0000-00005A020000}"/>
    <cellStyle name="60% - Accent6" xfId="109" builtinId="52" customBuiltin="1"/>
    <cellStyle name="60% - Accent6 2" xfId="197" xr:uid="{00000000-0005-0000-0000-00005C020000}"/>
    <cellStyle name="60% - Accent6 3" xfId="269" xr:uid="{00000000-0005-0000-0000-00005D020000}"/>
    <cellStyle name="60% - Accent6 3 2" xfId="769" xr:uid="{00000000-0005-0000-0000-00005E020000}"/>
    <cellStyle name="60% - Accent6 4" xfId="429" xr:uid="{00000000-0005-0000-0000-00005F020000}"/>
    <cellStyle name="Accent1" xfId="86" builtinId="29" customBuiltin="1"/>
    <cellStyle name="Accent1 2" xfId="174" xr:uid="{00000000-0005-0000-0000-000061020000}"/>
    <cellStyle name="Accent1 3" xfId="246" xr:uid="{00000000-0005-0000-0000-000062020000}"/>
    <cellStyle name="Accent1 3 2" xfId="770" xr:uid="{00000000-0005-0000-0000-000063020000}"/>
    <cellStyle name="Accent1 4" xfId="406" xr:uid="{00000000-0005-0000-0000-000064020000}"/>
    <cellStyle name="Accent2" xfId="90" builtinId="33" customBuiltin="1"/>
    <cellStyle name="Accent2 2" xfId="178" xr:uid="{00000000-0005-0000-0000-000066020000}"/>
    <cellStyle name="Accent2 3" xfId="250" xr:uid="{00000000-0005-0000-0000-000067020000}"/>
    <cellStyle name="Accent2 3 2" xfId="771" xr:uid="{00000000-0005-0000-0000-000068020000}"/>
    <cellStyle name="Accent2 4" xfId="410" xr:uid="{00000000-0005-0000-0000-000069020000}"/>
    <cellStyle name="Accent3" xfId="94" builtinId="37" customBuiltin="1"/>
    <cellStyle name="Accent3 2" xfId="182" xr:uid="{00000000-0005-0000-0000-00006B020000}"/>
    <cellStyle name="Accent3 3" xfId="254" xr:uid="{00000000-0005-0000-0000-00006C020000}"/>
    <cellStyle name="Accent3 3 2" xfId="772" xr:uid="{00000000-0005-0000-0000-00006D020000}"/>
    <cellStyle name="Accent3 4" xfId="414" xr:uid="{00000000-0005-0000-0000-00006E020000}"/>
    <cellStyle name="Accent4" xfId="98" builtinId="41" customBuiltin="1"/>
    <cellStyle name="Accent4 2" xfId="186" xr:uid="{00000000-0005-0000-0000-000070020000}"/>
    <cellStyle name="Accent4 3" xfId="258" xr:uid="{00000000-0005-0000-0000-000071020000}"/>
    <cellStyle name="Accent4 3 2" xfId="773" xr:uid="{00000000-0005-0000-0000-000072020000}"/>
    <cellStyle name="Accent4 4" xfId="418" xr:uid="{00000000-0005-0000-0000-000073020000}"/>
    <cellStyle name="Accent5" xfId="102" builtinId="45" customBuiltin="1"/>
    <cellStyle name="Accent5 2" xfId="190" xr:uid="{00000000-0005-0000-0000-000075020000}"/>
    <cellStyle name="Accent5 3" xfId="262" xr:uid="{00000000-0005-0000-0000-000076020000}"/>
    <cellStyle name="Accent5 3 2" xfId="774" xr:uid="{00000000-0005-0000-0000-000077020000}"/>
    <cellStyle name="Accent5 4" xfId="422" xr:uid="{00000000-0005-0000-0000-000078020000}"/>
    <cellStyle name="Accent6" xfId="106" builtinId="49" customBuiltin="1"/>
    <cellStyle name="Accent6 2" xfId="194" xr:uid="{00000000-0005-0000-0000-00007A020000}"/>
    <cellStyle name="Accent6 3" xfId="266" xr:uid="{00000000-0005-0000-0000-00007B020000}"/>
    <cellStyle name="Accent6 3 2" xfId="775" xr:uid="{00000000-0005-0000-0000-00007C020000}"/>
    <cellStyle name="Accent6 4" xfId="426" xr:uid="{00000000-0005-0000-0000-00007D020000}"/>
    <cellStyle name="Bad" xfId="75" builtinId="27" customBuiltin="1"/>
    <cellStyle name="Bad 2" xfId="163" xr:uid="{00000000-0005-0000-0000-00007F020000}"/>
    <cellStyle name="Bad 3" xfId="235" xr:uid="{00000000-0005-0000-0000-000080020000}"/>
    <cellStyle name="Bad 3 2" xfId="776" xr:uid="{00000000-0005-0000-0000-000081020000}"/>
    <cellStyle name="Bad 4" xfId="395" xr:uid="{00000000-0005-0000-0000-000082020000}"/>
    <cellStyle name="Calculation" xfId="79" builtinId="22" customBuiltin="1"/>
    <cellStyle name="Calculation 2" xfId="167" xr:uid="{00000000-0005-0000-0000-000084020000}"/>
    <cellStyle name="Calculation 3" xfId="239" xr:uid="{00000000-0005-0000-0000-000085020000}"/>
    <cellStyle name="Calculation 3 2" xfId="777" xr:uid="{00000000-0005-0000-0000-000086020000}"/>
    <cellStyle name="Calculation 4" xfId="399" xr:uid="{00000000-0005-0000-0000-000087020000}"/>
    <cellStyle name="Check Cell" xfId="81" builtinId="23" customBuiltin="1"/>
    <cellStyle name="Check Cell 2" xfId="169" xr:uid="{00000000-0005-0000-0000-000089020000}"/>
    <cellStyle name="Check Cell 3" xfId="241" xr:uid="{00000000-0005-0000-0000-00008A020000}"/>
    <cellStyle name="Check Cell 3 2" xfId="778" xr:uid="{00000000-0005-0000-0000-00008B020000}"/>
    <cellStyle name="Check Cell 4" xfId="401" xr:uid="{00000000-0005-0000-0000-00008C020000}"/>
    <cellStyle name="Comma 2" xfId="5" xr:uid="{00000000-0005-0000-0000-00008D020000}"/>
    <cellStyle name="Comma 2 2" xfId="6" xr:uid="{00000000-0005-0000-0000-00008E020000}"/>
    <cellStyle name="Comma 2 3" xfId="7" xr:uid="{00000000-0005-0000-0000-00008F020000}"/>
    <cellStyle name="Comma 2 4" xfId="135" xr:uid="{00000000-0005-0000-0000-000090020000}"/>
    <cellStyle name="Comma 3" xfId="8" xr:uid="{00000000-0005-0000-0000-000091020000}"/>
    <cellStyle name="Comma 4" xfId="136" xr:uid="{00000000-0005-0000-0000-000092020000}"/>
    <cellStyle name="Comma 5" xfId="137" xr:uid="{00000000-0005-0000-0000-000093020000}"/>
    <cellStyle name="Comma 6" xfId="142" xr:uid="{00000000-0005-0000-0000-000094020000}"/>
    <cellStyle name="Comma 7" xfId="132" xr:uid="{00000000-0005-0000-0000-000095020000}"/>
    <cellStyle name="CommaSimple" xfId="9" xr:uid="{00000000-0005-0000-0000-000096020000}"/>
    <cellStyle name="Currency Simple" xfId="10" xr:uid="{00000000-0005-0000-0000-000097020000}"/>
    <cellStyle name="Explanatory Text" xfId="84" builtinId="53" customBuiltin="1"/>
    <cellStyle name="Explanatory Text 2" xfId="172" xr:uid="{00000000-0005-0000-0000-000099020000}"/>
    <cellStyle name="Explanatory Text 3" xfId="244" xr:uid="{00000000-0005-0000-0000-00009A020000}"/>
    <cellStyle name="Explanatory Text 3 2" xfId="779" xr:uid="{00000000-0005-0000-0000-00009B020000}"/>
    <cellStyle name="Explanatory Text 4" xfId="404" xr:uid="{00000000-0005-0000-0000-00009C020000}"/>
    <cellStyle name="Good" xfId="74" builtinId="26" customBuiltin="1"/>
    <cellStyle name="Good 2" xfId="162" xr:uid="{00000000-0005-0000-0000-00009E020000}"/>
    <cellStyle name="Good 3" xfId="234" xr:uid="{00000000-0005-0000-0000-00009F020000}"/>
    <cellStyle name="Good 3 2" xfId="780" xr:uid="{00000000-0005-0000-0000-0000A0020000}"/>
    <cellStyle name="Good 4" xfId="394" xr:uid="{00000000-0005-0000-0000-0000A1020000}"/>
    <cellStyle name="Heading 1" xfId="70" builtinId="16" customBuiltin="1"/>
    <cellStyle name="Heading 1 2" xfId="158" xr:uid="{00000000-0005-0000-0000-0000A3020000}"/>
    <cellStyle name="Heading 1 3" xfId="230" xr:uid="{00000000-0005-0000-0000-0000A4020000}"/>
    <cellStyle name="Heading 1 3 2" xfId="781" xr:uid="{00000000-0005-0000-0000-0000A5020000}"/>
    <cellStyle name="Heading 1 4" xfId="390" xr:uid="{00000000-0005-0000-0000-0000A6020000}"/>
    <cellStyle name="Heading 2" xfId="71" builtinId="17" customBuiltin="1"/>
    <cellStyle name="Heading 2 2" xfId="159" xr:uid="{00000000-0005-0000-0000-0000A8020000}"/>
    <cellStyle name="Heading 2 3" xfId="231" xr:uid="{00000000-0005-0000-0000-0000A9020000}"/>
    <cellStyle name="Heading 2 3 2" xfId="782" xr:uid="{00000000-0005-0000-0000-0000AA020000}"/>
    <cellStyle name="Heading 2 4" xfId="391" xr:uid="{00000000-0005-0000-0000-0000AB020000}"/>
    <cellStyle name="Heading 3" xfId="72" builtinId="18" customBuiltin="1"/>
    <cellStyle name="Heading 3 2" xfId="160" xr:uid="{00000000-0005-0000-0000-0000AD020000}"/>
    <cellStyle name="Heading 3 3" xfId="232" xr:uid="{00000000-0005-0000-0000-0000AE020000}"/>
    <cellStyle name="Heading 3 3 2" xfId="783" xr:uid="{00000000-0005-0000-0000-0000AF020000}"/>
    <cellStyle name="Heading 3 4" xfId="392" xr:uid="{00000000-0005-0000-0000-0000B0020000}"/>
    <cellStyle name="Heading 4" xfId="73" builtinId="19" customBuiltin="1"/>
    <cellStyle name="Heading 4 2" xfId="161" xr:uid="{00000000-0005-0000-0000-0000B2020000}"/>
    <cellStyle name="Heading 4 3" xfId="233" xr:uid="{00000000-0005-0000-0000-0000B3020000}"/>
    <cellStyle name="Heading 4 3 2" xfId="784" xr:uid="{00000000-0005-0000-0000-0000B4020000}"/>
    <cellStyle name="Heading 4 4" xfId="393" xr:uid="{00000000-0005-0000-0000-0000B5020000}"/>
    <cellStyle name="Hyperlink 2" xfId="11" xr:uid="{00000000-0005-0000-0000-0000B6020000}"/>
    <cellStyle name="Hyperlink 2 2" xfId="144" xr:uid="{00000000-0005-0000-0000-0000B7020000}"/>
    <cellStyle name="Hyperlink 3" xfId="12" xr:uid="{00000000-0005-0000-0000-0000B8020000}"/>
    <cellStyle name="Hyperlink 4" xfId="143" xr:uid="{00000000-0005-0000-0000-0000B9020000}"/>
    <cellStyle name="Hyperlink 5" xfId="609" xr:uid="{00000000-0005-0000-0000-0000BA020000}"/>
    <cellStyle name="Input" xfId="77" builtinId="20" customBuiltin="1"/>
    <cellStyle name="Input 2" xfId="165" xr:uid="{00000000-0005-0000-0000-0000BC020000}"/>
    <cellStyle name="Input 3" xfId="237" xr:uid="{00000000-0005-0000-0000-0000BD020000}"/>
    <cellStyle name="Input 3 2" xfId="785" xr:uid="{00000000-0005-0000-0000-0000BE020000}"/>
    <cellStyle name="Input 4" xfId="397" xr:uid="{00000000-0005-0000-0000-0000BF020000}"/>
    <cellStyle name="Linked Cell" xfId="80" builtinId="24" customBuiltin="1"/>
    <cellStyle name="Linked Cell 2" xfId="168" xr:uid="{00000000-0005-0000-0000-0000C1020000}"/>
    <cellStyle name="Linked Cell 3" xfId="240" xr:uid="{00000000-0005-0000-0000-0000C2020000}"/>
    <cellStyle name="Linked Cell 3 2" xfId="786" xr:uid="{00000000-0005-0000-0000-0000C3020000}"/>
    <cellStyle name="Linked Cell 4" xfId="400" xr:uid="{00000000-0005-0000-0000-0000C4020000}"/>
    <cellStyle name="Neutral" xfId="76" builtinId="28" customBuiltin="1"/>
    <cellStyle name="Neutral 2" xfId="164" xr:uid="{00000000-0005-0000-0000-0000C6020000}"/>
    <cellStyle name="Neutral 3" xfId="236" xr:uid="{00000000-0005-0000-0000-0000C7020000}"/>
    <cellStyle name="Neutral 3 2" xfId="787" xr:uid="{00000000-0005-0000-0000-0000C8020000}"/>
    <cellStyle name="Neutral 4" xfId="396" xr:uid="{00000000-0005-0000-0000-0000C9020000}"/>
    <cellStyle name="Normal" xfId="0" builtinId="0"/>
    <cellStyle name="Normal 10" xfId="64" xr:uid="{00000000-0005-0000-0000-0000CB020000}"/>
    <cellStyle name="Normal 10 2" xfId="111" xr:uid="{00000000-0005-0000-0000-0000CC020000}"/>
    <cellStyle name="Normal 10 3" xfId="129" xr:uid="{00000000-0005-0000-0000-0000CD020000}"/>
    <cellStyle name="Normal 10 3 2" xfId="211" xr:uid="{00000000-0005-0000-0000-0000CE020000}"/>
    <cellStyle name="Normal 10 3 3" xfId="156" xr:uid="{00000000-0005-0000-0000-0000CF020000}"/>
    <cellStyle name="Normal 10_Results" xfId="112" xr:uid="{00000000-0005-0000-0000-0000D0020000}"/>
    <cellStyle name="Normal 11" xfId="157" xr:uid="{00000000-0005-0000-0000-0000D1020000}"/>
    <cellStyle name="Normal 11 2" xfId="273" xr:uid="{00000000-0005-0000-0000-0000D2020000}"/>
    <cellStyle name="Normal 11 2 2" xfId="345" xr:uid="{00000000-0005-0000-0000-0000D3020000}"/>
    <cellStyle name="Normal 11 2 2 2" xfId="548" xr:uid="{00000000-0005-0000-0000-0000D4020000}"/>
    <cellStyle name="Normal 11 2 2 3" xfId="879" xr:uid="{00000000-0005-0000-0000-0000D5020000}"/>
    <cellStyle name="Normal 11 2 3" xfId="476" xr:uid="{00000000-0005-0000-0000-0000D6020000}"/>
    <cellStyle name="Normal 11 2 4" xfId="696" xr:uid="{00000000-0005-0000-0000-0000D7020000}"/>
    <cellStyle name="Normal 11 3" xfId="302" xr:uid="{00000000-0005-0000-0000-0000D8020000}"/>
    <cellStyle name="Normal 11 3 2" xfId="505" xr:uid="{00000000-0005-0000-0000-0000D9020000}"/>
    <cellStyle name="Normal 11 3 3" xfId="1032" xr:uid="{00000000-0005-0000-0000-0000DA020000}"/>
    <cellStyle name="Normal 11 4" xfId="433" xr:uid="{00000000-0005-0000-0000-0000DB020000}"/>
    <cellStyle name="Normal 11 4 2" xfId="808" xr:uid="{00000000-0005-0000-0000-0000DC020000}"/>
    <cellStyle name="Normal 11 5" xfId="625" xr:uid="{00000000-0005-0000-0000-0000DD020000}"/>
    <cellStyle name="Normal 12" xfId="198" xr:uid="{00000000-0005-0000-0000-0000DE020000}"/>
    <cellStyle name="Normal 12 2" xfId="287" xr:uid="{00000000-0005-0000-0000-0000DF020000}"/>
    <cellStyle name="Normal 12 2 2" xfId="359" xr:uid="{00000000-0005-0000-0000-0000E0020000}"/>
    <cellStyle name="Normal 12 2 2 2" xfId="562" xr:uid="{00000000-0005-0000-0000-0000E1020000}"/>
    <cellStyle name="Normal 12 2 2 3" xfId="893" xr:uid="{00000000-0005-0000-0000-0000E2020000}"/>
    <cellStyle name="Normal 12 2 3" xfId="490" xr:uid="{00000000-0005-0000-0000-0000E3020000}"/>
    <cellStyle name="Normal 12 2 4" xfId="710" xr:uid="{00000000-0005-0000-0000-0000E4020000}"/>
    <cellStyle name="Normal 12 3" xfId="316" xr:uid="{00000000-0005-0000-0000-0000E5020000}"/>
    <cellStyle name="Normal 12 3 2" xfId="519" xr:uid="{00000000-0005-0000-0000-0000E6020000}"/>
    <cellStyle name="Normal 12 3 3" xfId="1033" xr:uid="{00000000-0005-0000-0000-0000E7020000}"/>
    <cellStyle name="Normal 12 4" xfId="447" xr:uid="{00000000-0005-0000-0000-0000E8020000}"/>
    <cellStyle name="Normal 12 4 2" xfId="822" xr:uid="{00000000-0005-0000-0000-0000E9020000}"/>
    <cellStyle name="Normal 12 5" xfId="639" xr:uid="{00000000-0005-0000-0000-0000EA020000}"/>
    <cellStyle name="Normal 13" xfId="199" xr:uid="{00000000-0005-0000-0000-0000EB020000}"/>
    <cellStyle name="Normal 13 2" xfId="288" xr:uid="{00000000-0005-0000-0000-0000EC020000}"/>
    <cellStyle name="Normal 13 2 2" xfId="360" xr:uid="{00000000-0005-0000-0000-0000ED020000}"/>
    <cellStyle name="Normal 13 2 2 2" xfId="563" xr:uid="{00000000-0005-0000-0000-0000EE020000}"/>
    <cellStyle name="Normal 13 2 2 3" xfId="907" xr:uid="{00000000-0005-0000-0000-0000EF020000}"/>
    <cellStyle name="Normal 13 2 3" xfId="491" xr:uid="{00000000-0005-0000-0000-0000F0020000}"/>
    <cellStyle name="Normal 13 2 4" xfId="724" xr:uid="{00000000-0005-0000-0000-0000F1020000}"/>
    <cellStyle name="Normal 13 3" xfId="317" xr:uid="{00000000-0005-0000-0000-0000F2020000}"/>
    <cellStyle name="Normal 13 3 2" xfId="520" xr:uid="{00000000-0005-0000-0000-0000F3020000}"/>
    <cellStyle name="Normal 13 3 3" xfId="1034" xr:uid="{00000000-0005-0000-0000-0000F4020000}"/>
    <cellStyle name="Normal 13 4" xfId="448" xr:uid="{00000000-0005-0000-0000-0000F5020000}"/>
    <cellStyle name="Normal 13 4 2" xfId="836" xr:uid="{00000000-0005-0000-0000-0000F6020000}"/>
    <cellStyle name="Normal 13 5" xfId="653" xr:uid="{00000000-0005-0000-0000-0000F7020000}"/>
    <cellStyle name="Normal 14" xfId="200" xr:uid="{00000000-0005-0000-0000-0000F8020000}"/>
    <cellStyle name="Normal 14 2" xfId="289" xr:uid="{00000000-0005-0000-0000-0000F9020000}"/>
    <cellStyle name="Normal 14 2 2" xfId="361" xr:uid="{00000000-0005-0000-0000-0000FA020000}"/>
    <cellStyle name="Normal 14 2 2 2" xfId="564" xr:uid="{00000000-0005-0000-0000-0000FB020000}"/>
    <cellStyle name="Normal 14 2 2 3" xfId="921" xr:uid="{00000000-0005-0000-0000-0000FC020000}"/>
    <cellStyle name="Normal 14 2 3" xfId="492" xr:uid="{00000000-0005-0000-0000-0000FD020000}"/>
    <cellStyle name="Normal 14 2 4" xfId="738" xr:uid="{00000000-0005-0000-0000-0000FE020000}"/>
    <cellStyle name="Normal 14 3" xfId="318" xr:uid="{00000000-0005-0000-0000-0000FF020000}"/>
    <cellStyle name="Normal 14 3 2" xfId="521" xr:uid="{00000000-0005-0000-0000-000000030000}"/>
    <cellStyle name="Normal 14 3 3" xfId="1035" xr:uid="{00000000-0005-0000-0000-000001030000}"/>
    <cellStyle name="Normal 14 4" xfId="449" xr:uid="{00000000-0005-0000-0000-000002030000}"/>
    <cellStyle name="Normal 14 4 2" xfId="850" xr:uid="{00000000-0005-0000-0000-000003030000}"/>
    <cellStyle name="Normal 14 5" xfId="667" xr:uid="{00000000-0005-0000-0000-000004030000}"/>
    <cellStyle name="Normal 15" xfId="202" xr:uid="{00000000-0005-0000-0000-000005030000}"/>
    <cellStyle name="Normal 15 2" xfId="291" xr:uid="{00000000-0005-0000-0000-000006030000}"/>
    <cellStyle name="Normal 15 2 2" xfId="363" xr:uid="{00000000-0005-0000-0000-000007030000}"/>
    <cellStyle name="Normal 15 2 2 2" xfId="566" xr:uid="{00000000-0005-0000-0000-000008030000}"/>
    <cellStyle name="Normal 15 2 3" xfId="494" xr:uid="{00000000-0005-0000-0000-000009030000}"/>
    <cellStyle name="Normal 15 2 4" xfId="1036" xr:uid="{00000000-0005-0000-0000-00000A030000}"/>
    <cellStyle name="Normal 15 3" xfId="320" xr:uid="{00000000-0005-0000-0000-00000B030000}"/>
    <cellStyle name="Normal 15 3 2" xfId="523" xr:uid="{00000000-0005-0000-0000-00000C030000}"/>
    <cellStyle name="Normal 15 3 3" xfId="864" xr:uid="{00000000-0005-0000-0000-00000D030000}"/>
    <cellStyle name="Normal 15 4" xfId="451" xr:uid="{00000000-0005-0000-0000-00000E030000}"/>
    <cellStyle name="Normal 15 5" xfId="681" xr:uid="{00000000-0005-0000-0000-00000F030000}"/>
    <cellStyle name="Normal 16" xfId="204" xr:uid="{00000000-0005-0000-0000-000010030000}"/>
    <cellStyle name="Normal 16 2" xfId="293" xr:uid="{00000000-0005-0000-0000-000011030000}"/>
    <cellStyle name="Normal 16 2 2" xfId="365" xr:uid="{00000000-0005-0000-0000-000012030000}"/>
    <cellStyle name="Normal 16 2 2 2" xfId="568" xr:uid="{00000000-0005-0000-0000-000013030000}"/>
    <cellStyle name="Normal 16 2 3" xfId="496" xr:uid="{00000000-0005-0000-0000-000014030000}"/>
    <cellStyle name="Normal 16 3" xfId="322" xr:uid="{00000000-0005-0000-0000-000015030000}"/>
    <cellStyle name="Normal 16 3 2" xfId="525" xr:uid="{00000000-0005-0000-0000-000016030000}"/>
    <cellStyle name="Normal 16 4" xfId="453" xr:uid="{00000000-0005-0000-0000-000017030000}"/>
    <cellStyle name="Normal 16 5" xfId="788" xr:uid="{00000000-0005-0000-0000-000018030000}"/>
    <cellStyle name="Normal 17" xfId="201" xr:uid="{00000000-0005-0000-0000-000019030000}"/>
    <cellStyle name="Normal 17 2" xfId="290" xr:uid="{00000000-0005-0000-0000-00001A030000}"/>
    <cellStyle name="Normal 17 2 2" xfId="362" xr:uid="{00000000-0005-0000-0000-00001B030000}"/>
    <cellStyle name="Normal 17 2 2 2" xfId="565" xr:uid="{00000000-0005-0000-0000-00001C030000}"/>
    <cellStyle name="Normal 17 2 3" xfId="493" xr:uid="{00000000-0005-0000-0000-00001D030000}"/>
    <cellStyle name="Normal 17 2 4" xfId="1037" xr:uid="{00000000-0005-0000-0000-00001E030000}"/>
    <cellStyle name="Normal 17 3" xfId="319" xr:uid="{00000000-0005-0000-0000-00001F030000}"/>
    <cellStyle name="Normal 17 3 2" xfId="522" xr:uid="{00000000-0005-0000-0000-000020030000}"/>
    <cellStyle name="Normal 17 3 3" xfId="935" xr:uid="{00000000-0005-0000-0000-000021030000}"/>
    <cellStyle name="Normal 17 4" xfId="450" xr:uid="{00000000-0005-0000-0000-000022030000}"/>
    <cellStyle name="Normal 17 5" xfId="793" xr:uid="{00000000-0005-0000-0000-000023030000}"/>
    <cellStyle name="Normal 18" xfId="206" xr:uid="{00000000-0005-0000-0000-000024030000}"/>
    <cellStyle name="Normal 18 2" xfId="295" xr:uid="{00000000-0005-0000-0000-000025030000}"/>
    <cellStyle name="Normal 18 2 2" xfId="367" xr:uid="{00000000-0005-0000-0000-000026030000}"/>
    <cellStyle name="Normal 18 2 2 2" xfId="570" xr:uid="{00000000-0005-0000-0000-000027030000}"/>
    <cellStyle name="Normal 18 2 3" xfId="498" xr:uid="{00000000-0005-0000-0000-000028030000}"/>
    <cellStyle name="Normal 18 3" xfId="324" xr:uid="{00000000-0005-0000-0000-000029030000}"/>
    <cellStyle name="Normal 18 3 2" xfId="527" xr:uid="{00000000-0005-0000-0000-00002A030000}"/>
    <cellStyle name="Normal 18 4" xfId="455" xr:uid="{00000000-0005-0000-0000-00002B030000}"/>
    <cellStyle name="Normal 18 5" xfId="1038" xr:uid="{00000000-0005-0000-0000-00002C030000}"/>
    <cellStyle name="Normal 19" xfId="205" xr:uid="{00000000-0005-0000-0000-00002D030000}"/>
    <cellStyle name="Normal 19 2" xfId="294" xr:uid="{00000000-0005-0000-0000-00002E030000}"/>
    <cellStyle name="Normal 19 2 2" xfId="366" xr:uid="{00000000-0005-0000-0000-00002F030000}"/>
    <cellStyle name="Normal 19 2 2 2" xfId="569" xr:uid="{00000000-0005-0000-0000-000030030000}"/>
    <cellStyle name="Normal 19 2 3" xfId="497" xr:uid="{00000000-0005-0000-0000-000031030000}"/>
    <cellStyle name="Normal 19 3" xfId="323" xr:uid="{00000000-0005-0000-0000-000032030000}"/>
    <cellStyle name="Normal 19 3 2" xfId="526" xr:uid="{00000000-0005-0000-0000-000033030000}"/>
    <cellStyle name="Normal 19 4" xfId="454" xr:uid="{00000000-0005-0000-0000-000034030000}"/>
    <cellStyle name="Normal 19 5" xfId="1039" xr:uid="{00000000-0005-0000-0000-000035030000}"/>
    <cellStyle name="Normal 2" xfId="2" xr:uid="{00000000-0005-0000-0000-000036030000}"/>
    <cellStyle name="Normal 2 2" xfId="13" xr:uid="{00000000-0005-0000-0000-000037030000}"/>
    <cellStyle name="Normal 2 3" xfId="14" xr:uid="{00000000-0005-0000-0000-000038030000}"/>
    <cellStyle name="Normal 2 4" xfId="138" xr:uid="{00000000-0005-0000-0000-000039030000}"/>
    <cellStyle name="Normal 2_AEDG50_HotelSmall_Inputs" xfId="15" xr:uid="{00000000-0005-0000-0000-00003A030000}"/>
    <cellStyle name="Normal 20" xfId="203" xr:uid="{00000000-0005-0000-0000-00003B030000}"/>
    <cellStyle name="Normal 20 2" xfId="292" xr:uid="{00000000-0005-0000-0000-00003C030000}"/>
    <cellStyle name="Normal 20 2 2" xfId="364" xr:uid="{00000000-0005-0000-0000-00003D030000}"/>
    <cellStyle name="Normal 20 2 2 2" xfId="567" xr:uid="{00000000-0005-0000-0000-00003E030000}"/>
    <cellStyle name="Normal 20 2 3" xfId="495" xr:uid="{00000000-0005-0000-0000-00003F030000}"/>
    <cellStyle name="Normal 20 3" xfId="321" xr:uid="{00000000-0005-0000-0000-000040030000}"/>
    <cellStyle name="Normal 20 3 2" xfId="524" xr:uid="{00000000-0005-0000-0000-000041030000}"/>
    <cellStyle name="Normal 20 4" xfId="452" xr:uid="{00000000-0005-0000-0000-000042030000}"/>
    <cellStyle name="Normal 20 5" xfId="1049" xr:uid="{00000000-0005-0000-0000-000043030000}"/>
    <cellStyle name="Normal 21" xfId="207" xr:uid="{00000000-0005-0000-0000-000044030000}"/>
    <cellStyle name="Normal 21 2" xfId="296" xr:uid="{00000000-0005-0000-0000-000045030000}"/>
    <cellStyle name="Normal 21 2 2" xfId="368" xr:uid="{00000000-0005-0000-0000-000046030000}"/>
    <cellStyle name="Normal 21 2 2 2" xfId="571" xr:uid="{00000000-0005-0000-0000-000047030000}"/>
    <cellStyle name="Normal 21 2 3" xfId="499" xr:uid="{00000000-0005-0000-0000-000048030000}"/>
    <cellStyle name="Normal 21 3" xfId="325" xr:uid="{00000000-0005-0000-0000-000049030000}"/>
    <cellStyle name="Normal 21 3 2" xfId="528" xr:uid="{00000000-0005-0000-0000-00004A030000}"/>
    <cellStyle name="Normal 21 4" xfId="456" xr:uid="{00000000-0005-0000-0000-00004B030000}"/>
    <cellStyle name="Normal 21 5" xfId="1063" xr:uid="{00000000-0005-0000-0000-00004C030000}"/>
    <cellStyle name="Normal 22" xfId="212" xr:uid="{00000000-0005-0000-0000-00004D030000}"/>
    <cellStyle name="Normal 22 2" xfId="297" xr:uid="{00000000-0005-0000-0000-00004E030000}"/>
    <cellStyle name="Normal 22 2 2" xfId="369" xr:uid="{00000000-0005-0000-0000-00004F030000}"/>
    <cellStyle name="Normal 22 2 2 2" xfId="572" xr:uid="{00000000-0005-0000-0000-000050030000}"/>
    <cellStyle name="Normal 22 2 3" xfId="500" xr:uid="{00000000-0005-0000-0000-000051030000}"/>
    <cellStyle name="Normal 22 3" xfId="326" xr:uid="{00000000-0005-0000-0000-000052030000}"/>
    <cellStyle name="Normal 22 3 2" xfId="529" xr:uid="{00000000-0005-0000-0000-000053030000}"/>
    <cellStyle name="Normal 22 4" xfId="457" xr:uid="{00000000-0005-0000-0000-000054030000}"/>
    <cellStyle name="Normal 22 5" xfId="608" xr:uid="{00000000-0005-0000-0000-000055030000}"/>
    <cellStyle name="Normal 23" xfId="213" xr:uid="{00000000-0005-0000-0000-000056030000}"/>
    <cellStyle name="Normal 23 2" xfId="298" xr:uid="{00000000-0005-0000-0000-000057030000}"/>
    <cellStyle name="Normal 23 2 2" xfId="370" xr:uid="{00000000-0005-0000-0000-000058030000}"/>
    <cellStyle name="Normal 23 2 2 2" xfId="573" xr:uid="{00000000-0005-0000-0000-000059030000}"/>
    <cellStyle name="Normal 23 2 3" xfId="501" xr:uid="{00000000-0005-0000-0000-00005A030000}"/>
    <cellStyle name="Normal 23 3" xfId="327" xr:uid="{00000000-0005-0000-0000-00005B030000}"/>
    <cellStyle name="Normal 23 3 2" xfId="530" xr:uid="{00000000-0005-0000-0000-00005C030000}"/>
    <cellStyle name="Normal 23 4" xfId="458" xr:uid="{00000000-0005-0000-0000-00005D030000}"/>
    <cellStyle name="Normal 23 5" xfId="1064" xr:uid="{00000000-0005-0000-0000-00005E030000}"/>
    <cellStyle name="Normal 24" xfId="150" xr:uid="{00000000-0005-0000-0000-00005F030000}"/>
    <cellStyle name="Normal 24 2" xfId="270" xr:uid="{00000000-0005-0000-0000-000060030000}"/>
    <cellStyle name="Normal 24 2 2" xfId="342" xr:uid="{00000000-0005-0000-0000-000061030000}"/>
    <cellStyle name="Normal 24 2 2 2" xfId="545" xr:uid="{00000000-0005-0000-0000-000062030000}"/>
    <cellStyle name="Normal 24 2 3" xfId="473" xr:uid="{00000000-0005-0000-0000-000063030000}"/>
    <cellStyle name="Normal 24 3" xfId="299" xr:uid="{00000000-0005-0000-0000-000064030000}"/>
    <cellStyle name="Normal 24 3 2" xfId="502" xr:uid="{00000000-0005-0000-0000-000065030000}"/>
    <cellStyle name="Normal 24 4" xfId="430" xr:uid="{00000000-0005-0000-0000-000066030000}"/>
    <cellStyle name="Normal 25" xfId="152" xr:uid="{00000000-0005-0000-0000-000067030000}"/>
    <cellStyle name="Normal 25 2" xfId="272" xr:uid="{00000000-0005-0000-0000-000068030000}"/>
    <cellStyle name="Normal 25 2 2" xfId="344" xr:uid="{00000000-0005-0000-0000-000069030000}"/>
    <cellStyle name="Normal 25 2 2 2" xfId="547" xr:uid="{00000000-0005-0000-0000-00006A030000}"/>
    <cellStyle name="Normal 25 2 3" xfId="475" xr:uid="{00000000-0005-0000-0000-00006B030000}"/>
    <cellStyle name="Normal 25 3" xfId="301" xr:uid="{00000000-0005-0000-0000-00006C030000}"/>
    <cellStyle name="Normal 25 3 2" xfId="504" xr:uid="{00000000-0005-0000-0000-00006D030000}"/>
    <cellStyle name="Normal 25 4" xfId="432" xr:uid="{00000000-0005-0000-0000-00006E030000}"/>
    <cellStyle name="Normal 26" xfId="151" xr:uid="{00000000-0005-0000-0000-00006F030000}"/>
    <cellStyle name="Normal 26 2" xfId="271" xr:uid="{00000000-0005-0000-0000-000070030000}"/>
    <cellStyle name="Normal 26 2 2" xfId="343" xr:uid="{00000000-0005-0000-0000-000071030000}"/>
    <cellStyle name="Normal 26 2 2 2" xfId="546" xr:uid="{00000000-0005-0000-0000-000072030000}"/>
    <cellStyle name="Normal 26 2 3" xfId="474" xr:uid="{00000000-0005-0000-0000-000073030000}"/>
    <cellStyle name="Normal 26 3" xfId="300" xr:uid="{00000000-0005-0000-0000-000074030000}"/>
    <cellStyle name="Normal 26 3 2" xfId="503" xr:uid="{00000000-0005-0000-0000-000075030000}"/>
    <cellStyle name="Normal 26 4" xfId="431" xr:uid="{00000000-0005-0000-0000-000076030000}"/>
    <cellStyle name="Normal 265" xfId="16" xr:uid="{00000000-0005-0000-0000-000077030000}"/>
    <cellStyle name="Normal 265 2" xfId="43" xr:uid="{00000000-0005-0000-0000-000078030000}"/>
    <cellStyle name="Normal 265 2 2" xfId="60" xr:uid="{00000000-0005-0000-0000-000079030000}"/>
    <cellStyle name="Normal 265 2_Results" xfId="114" xr:uid="{00000000-0005-0000-0000-00007A030000}"/>
    <cellStyle name="Normal 265 3" xfId="53" xr:uid="{00000000-0005-0000-0000-00007B030000}"/>
    <cellStyle name="Normal 265_Results" xfId="113" xr:uid="{00000000-0005-0000-0000-00007C030000}"/>
    <cellStyle name="Normal 266" xfId="17" xr:uid="{00000000-0005-0000-0000-00007D030000}"/>
    <cellStyle name="Normal 266 2" xfId="42" xr:uid="{00000000-0005-0000-0000-00007E030000}"/>
    <cellStyle name="Normal 266 2 2" xfId="59" xr:uid="{00000000-0005-0000-0000-00007F030000}"/>
    <cellStyle name="Normal 266 2_Results" xfId="116" xr:uid="{00000000-0005-0000-0000-000080030000}"/>
    <cellStyle name="Normal 266 3" xfId="52" xr:uid="{00000000-0005-0000-0000-000081030000}"/>
    <cellStyle name="Normal 266_Results" xfId="115" xr:uid="{00000000-0005-0000-0000-000082030000}"/>
    <cellStyle name="Normal 27" xfId="228" xr:uid="{00000000-0005-0000-0000-000083030000}"/>
    <cellStyle name="Normal 28" xfId="214" xr:uid="{00000000-0005-0000-0000-000084030000}"/>
    <cellStyle name="Normal 28 2" xfId="328" xr:uid="{00000000-0005-0000-0000-000085030000}"/>
    <cellStyle name="Normal 28 2 2" xfId="531" xr:uid="{00000000-0005-0000-0000-000086030000}"/>
    <cellStyle name="Normal 28 3" xfId="459" xr:uid="{00000000-0005-0000-0000-000087030000}"/>
    <cellStyle name="Normal 29" xfId="371" xr:uid="{00000000-0005-0000-0000-000088030000}"/>
    <cellStyle name="Normal 29 2" xfId="574" xr:uid="{00000000-0005-0000-0000-000089030000}"/>
    <cellStyle name="Normal 3" xfId="18" xr:uid="{00000000-0005-0000-0000-00008A030000}"/>
    <cellStyle name="Normal 3 2" xfId="19" xr:uid="{00000000-0005-0000-0000-00008B030000}"/>
    <cellStyle name="Normal 3 2 2" xfId="44" xr:uid="{00000000-0005-0000-0000-00008C030000}"/>
    <cellStyle name="Normal 3 2 2 2" xfId="61" xr:uid="{00000000-0005-0000-0000-00008D030000}"/>
    <cellStyle name="Normal 3 2 2_Results" xfId="119" xr:uid="{00000000-0005-0000-0000-00008E030000}"/>
    <cellStyle name="Normal 3 2 3" xfId="54" xr:uid="{00000000-0005-0000-0000-00008F030000}"/>
    <cellStyle name="Normal 3 2_Results" xfId="118" xr:uid="{00000000-0005-0000-0000-000090030000}"/>
    <cellStyle name="Normal 3 3" xfId="39" xr:uid="{00000000-0005-0000-0000-000091030000}"/>
    <cellStyle name="Normal 3 3 2" xfId="47" xr:uid="{00000000-0005-0000-0000-000092030000}"/>
    <cellStyle name="Normal 3 3 2 2" xfId="62" xr:uid="{00000000-0005-0000-0000-000093030000}"/>
    <cellStyle name="Normal 3 3 2_Results" xfId="121" xr:uid="{00000000-0005-0000-0000-000094030000}"/>
    <cellStyle name="Normal 3 3 3" xfId="55" xr:uid="{00000000-0005-0000-0000-000095030000}"/>
    <cellStyle name="Normal 3 3 4" xfId="139" xr:uid="{00000000-0005-0000-0000-000096030000}"/>
    <cellStyle name="Normal 3 3 5" xfId="130" xr:uid="{00000000-0005-0000-0000-000097030000}"/>
    <cellStyle name="Normal 3 3 6" xfId="131" xr:uid="{00000000-0005-0000-0000-000098030000}"/>
    <cellStyle name="Normal 3 3 7" xfId="133" xr:uid="{00000000-0005-0000-0000-000099030000}"/>
    <cellStyle name="Normal 3 3 8" xfId="148" xr:uid="{00000000-0005-0000-0000-00009A030000}"/>
    <cellStyle name="Normal 3 3 9" xfId="622" xr:uid="{00000000-0005-0000-0000-00009B030000}"/>
    <cellStyle name="Normal 3 3_Results" xfId="120" xr:uid="{00000000-0005-0000-0000-00009C030000}"/>
    <cellStyle name="Normal 3 4" xfId="40" xr:uid="{00000000-0005-0000-0000-00009D030000}"/>
    <cellStyle name="Normal 3 4 2" xfId="56" xr:uid="{00000000-0005-0000-0000-00009E030000}"/>
    <cellStyle name="Normal 3 4_Results" xfId="122" xr:uid="{00000000-0005-0000-0000-00009F030000}"/>
    <cellStyle name="Normal 3 5" xfId="49" xr:uid="{00000000-0005-0000-0000-0000A0030000}"/>
    <cellStyle name="Normal 3_Results" xfId="117" xr:uid="{00000000-0005-0000-0000-0000A1030000}"/>
    <cellStyle name="Normal 30" xfId="372" xr:uid="{00000000-0005-0000-0000-0000A2030000}"/>
    <cellStyle name="Normal 30 2" xfId="575" xr:uid="{00000000-0005-0000-0000-0000A3030000}"/>
    <cellStyle name="Normal 31" xfId="373" xr:uid="{00000000-0005-0000-0000-0000A4030000}"/>
    <cellStyle name="Normal 31 2" xfId="576" xr:uid="{00000000-0005-0000-0000-0000A5030000}"/>
    <cellStyle name="Normal 32" xfId="388" xr:uid="{00000000-0005-0000-0000-0000A6030000}"/>
    <cellStyle name="Normal 33" xfId="577" xr:uid="{00000000-0005-0000-0000-0000A7030000}"/>
    <cellStyle name="Normal 34" xfId="374" xr:uid="{00000000-0005-0000-0000-0000A8030000}"/>
    <cellStyle name="Normal 35" xfId="578" xr:uid="{00000000-0005-0000-0000-0000A9030000}"/>
    <cellStyle name="Normal 36" xfId="581" xr:uid="{00000000-0005-0000-0000-0000AA030000}"/>
    <cellStyle name="Normal 37" xfId="579" xr:uid="{00000000-0005-0000-0000-0000AB030000}"/>
    <cellStyle name="Normal 38" xfId="594" xr:uid="{00000000-0005-0000-0000-0000AC030000}"/>
    <cellStyle name="Normal 4" xfId="20" xr:uid="{00000000-0005-0000-0000-0000AD030000}"/>
    <cellStyle name="Normal 4 2" xfId="21" xr:uid="{00000000-0005-0000-0000-0000AE030000}"/>
    <cellStyle name="Normal 4 2 2" xfId="57" xr:uid="{00000000-0005-0000-0000-0000AF030000}"/>
    <cellStyle name="Normal 4 2_Results" xfId="123" xr:uid="{00000000-0005-0000-0000-0000B0030000}"/>
    <cellStyle name="Normal 4 3" xfId="50" xr:uid="{00000000-0005-0000-0000-0000B1030000}"/>
    <cellStyle name="Normal 4 3 2" xfId="145" xr:uid="{00000000-0005-0000-0000-0000B2030000}"/>
    <cellStyle name="Normal 4 4" xfId="65" xr:uid="{00000000-0005-0000-0000-0000B3030000}"/>
    <cellStyle name="Normal 5" xfId="22" xr:uid="{00000000-0005-0000-0000-0000B4030000}"/>
    <cellStyle name="Normal 5 2" xfId="23" xr:uid="{00000000-0005-0000-0000-0000B5030000}"/>
    <cellStyle name="Normal 5 2 2" xfId="45" xr:uid="{00000000-0005-0000-0000-0000B6030000}"/>
    <cellStyle name="Normal 6" xfId="24" xr:uid="{00000000-0005-0000-0000-0000B7030000}"/>
    <cellStyle name="Normal 6 2" xfId="146" xr:uid="{00000000-0005-0000-0000-0000B8030000}"/>
    <cellStyle name="Normal 7" xfId="37" xr:uid="{00000000-0005-0000-0000-0000B9030000}"/>
    <cellStyle name="Normal 7 2" xfId="66" xr:uid="{00000000-0005-0000-0000-0000BA030000}"/>
    <cellStyle name="Normal 7 3" xfId="126" xr:uid="{00000000-0005-0000-0000-0000BB030000}"/>
    <cellStyle name="Normal 7 3 2" xfId="208" xr:uid="{00000000-0005-0000-0000-0000BC030000}"/>
    <cellStyle name="Normal 7 3 3" xfId="153" xr:uid="{00000000-0005-0000-0000-0000BD030000}"/>
    <cellStyle name="Normal 7 4" xfId="134" xr:uid="{00000000-0005-0000-0000-0000BE030000}"/>
    <cellStyle name="Normal 7_Results" xfId="124" xr:uid="{00000000-0005-0000-0000-0000BF030000}"/>
    <cellStyle name="Normal 8" xfId="67" xr:uid="{00000000-0005-0000-0000-0000C0030000}"/>
    <cellStyle name="Normal 8 2" xfId="147" xr:uid="{00000000-0005-0000-0000-0000C1030000}"/>
    <cellStyle name="Normal 8 3" xfId="141" xr:uid="{00000000-0005-0000-0000-0000C2030000}"/>
    <cellStyle name="Normal 9" xfId="63" xr:uid="{00000000-0005-0000-0000-0000C3030000}"/>
    <cellStyle name="Normal 9 2" xfId="110" xr:uid="{00000000-0005-0000-0000-0000C4030000}"/>
    <cellStyle name="Normal 9 2 2" xfId="878" xr:uid="{00000000-0005-0000-0000-0000C5030000}"/>
    <cellStyle name="Normal 9 2 3" xfId="695" xr:uid="{00000000-0005-0000-0000-0000C6030000}"/>
    <cellStyle name="Normal 9 3" xfId="128" xr:uid="{00000000-0005-0000-0000-0000C7030000}"/>
    <cellStyle name="Normal 9 3 2" xfId="140" xr:uid="{00000000-0005-0000-0000-0000C8030000}"/>
    <cellStyle name="Normal 9 3 3" xfId="210" xr:uid="{00000000-0005-0000-0000-0000C9030000}"/>
    <cellStyle name="Normal 9 3 4" xfId="155" xr:uid="{00000000-0005-0000-0000-0000CA030000}"/>
    <cellStyle name="Normal 9 4" xfId="1040" xr:uid="{00000000-0005-0000-0000-0000CB030000}"/>
    <cellStyle name="Normal 9 5" xfId="807" xr:uid="{00000000-0005-0000-0000-0000CC030000}"/>
    <cellStyle name="Normal 9 6" xfId="624" xr:uid="{00000000-0005-0000-0000-0000CD030000}"/>
    <cellStyle name="Normal 9_Results" xfId="125" xr:uid="{00000000-0005-0000-0000-0000CE030000}"/>
    <cellStyle name="Normal_Prototype_Scorecard-LgOffice-2008-03-13" xfId="149" xr:uid="{00000000-0005-0000-0000-0000CF030000}"/>
    <cellStyle name="Note" xfId="83" builtinId="10" customBuiltin="1"/>
    <cellStyle name="Note 10" xfId="1041" xr:uid="{00000000-0005-0000-0000-0000D1030000}"/>
    <cellStyle name="Note 11" xfId="1050" xr:uid="{00000000-0005-0000-0000-0000D2030000}"/>
    <cellStyle name="Note 12" xfId="623" xr:uid="{00000000-0005-0000-0000-0000D3030000}"/>
    <cellStyle name="Note 13" xfId="595" xr:uid="{00000000-0005-0000-0000-0000D4030000}"/>
    <cellStyle name="Note 2" xfId="25" xr:uid="{00000000-0005-0000-0000-0000D5030000}"/>
    <cellStyle name="Note 3" xfId="171" xr:uid="{00000000-0005-0000-0000-0000D6030000}"/>
    <cellStyle name="Note 3 2" xfId="274" xr:uid="{00000000-0005-0000-0000-0000D7030000}"/>
    <cellStyle name="Note 3 2 2" xfId="346" xr:uid="{00000000-0005-0000-0000-0000D8030000}"/>
    <cellStyle name="Note 3 2 2 2" xfId="549" xr:uid="{00000000-0005-0000-0000-0000D9030000}"/>
    <cellStyle name="Note 3 2 2 3" xfId="880" xr:uid="{00000000-0005-0000-0000-0000DA030000}"/>
    <cellStyle name="Note 3 2 3" xfId="477" xr:uid="{00000000-0005-0000-0000-0000DB030000}"/>
    <cellStyle name="Note 3 2 4" xfId="697" xr:uid="{00000000-0005-0000-0000-0000DC030000}"/>
    <cellStyle name="Note 3 3" xfId="303" xr:uid="{00000000-0005-0000-0000-0000DD030000}"/>
    <cellStyle name="Note 3 3 2" xfId="506" xr:uid="{00000000-0005-0000-0000-0000DE030000}"/>
    <cellStyle name="Note 3 3 3" xfId="1042" xr:uid="{00000000-0005-0000-0000-0000DF030000}"/>
    <cellStyle name="Note 3 4" xfId="434" xr:uid="{00000000-0005-0000-0000-0000E0030000}"/>
    <cellStyle name="Note 3 4 2" xfId="809" xr:uid="{00000000-0005-0000-0000-0000E1030000}"/>
    <cellStyle name="Note 3 5" xfId="626" xr:uid="{00000000-0005-0000-0000-0000E2030000}"/>
    <cellStyle name="Note 4" xfId="243" xr:uid="{00000000-0005-0000-0000-0000E3030000}"/>
    <cellStyle name="Note 4 2" xfId="711" xr:uid="{00000000-0005-0000-0000-0000E4030000}"/>
    <cellStyle name="Note 4 2 2" xfId="894" xr:uid="{00000000-0005-0000-0000-0000E5030000}"/>
    <cellStyle name="Note 4 3" xfId="1043" xr:uid="{00000000-0005-0000-0000-0000E6030000}"/>
    <cellStyle name="Note 4 4" xfId="823" xr:uid="{00000000-0005-0000-0000-0000E7030000}"/>
    <cellStyle name="Note 4 5" xfId="640" xr:uid="{00000000-0005-0000-0000-0000E8030000}"/>
    <cellStyle name="Note 5" xfId="215" xr:uid="{00000000-0005-0000-0000-0000E9030000}"/>
    <cellStyle name="Note 5 2" xfId="329" xr:uid="{00000000-0005-0000-0000-0000EA030000}"/>
    <cellStyle name="Note 5 2 2" xfId="532" xr:uid="{00000000-0005-0000-0000-0000EB030000}"/>
    <cellStyle name="Note 5 2 2 2" xfId="908" xr:uid="{00000000-0005-0000-0000-0000EC030000}"/>
    <cellStyle name="Note 5 2 3" xfId="725" xr:uid="{00000000-0005-0000-0000-0000ED030000}"/>
    <cellStyle name="Note 5 3" xfId="460" xr:uid="{00000000-0005-0000-0000-0000EE030000}"/>
    <cellStyle name="Note 5 3 2" xfId="1044" xr:uid="{00000000-0005-0000-0000-0000EF030000}"/>
    <cellStyle name="Note 5 4" xfId="837" xr:uid="{00000000-0005-0000-0000-0000F0030000}"/>
    <cellStyle name="Note 5 5" xfId="654" xr:uid="{00000000-0005-0000-0000-0000F1030000}"/>
    <cellStyle name="Note 6" xfId="403" xr:uid="{00000000-0005-0000-0000-0000F2030000}"/>
    <cellStyle name="Note 6 2" xfId="739" xr:uid="{00000000-0005-0000-0000-0000F3030000}"/>
    <cellStyle name="Note 6 2 2" xfId="922" xr:uid="{00000000-0005-0000-0000-0000F4030000}"/>
    <cellStyle name="Note 6 3" xfId="1045" xr:uid="{00000000-0005-0000-0000-0000F5030000}"/>
    <cellStyle name="Note 6 4" xfId="851" xr:uid="{00000000-0005-0000-0000-0000F6030000}"/>
    <cellStyle name="Note 6 5" xfId="668" xr:uid="{00000000-0005-0000-0000-0000F7030000}"/>
    <cellStyle name="Note 7" xfId="375" xr:uid="{00000000-0005-0000-0000-0000F8030000}"/>
    <cellStyle name="Note 7 2" xfId="1046" xr:uid="{00000000-0005-0000-0000-0000F9030000}"/>
    <cellStyle name="Note 7 3" xfId="865" xr:uid="{00000000-0005-0000-0000-0000FA030000}"/>
    <cellStyle name="Note 7 4" xfId="682" xr:uid="{00000000-0005-0000-0000-0000FB030000}"/>
    <cellStyle name="Note 8" xfId="580" xr:uid="{00000000-0005-0000-0000-0000FC030000}"/>
    <cellStyle name="Note 8 2" xfId="789" xr:uid="{00000000-0005-0000-0000-0000FD030000}"/>
    <cellStyle name="Note 9" xfId="794" xr:uid="{00000000-0005-0000-0000-0000FE030000}"/>
    <cellStyle name="Note 9 2" xfId="1048" xr:uid="{00000000-0005-0000-0000-0000FF030000}"/>
    <cellStyle name="Note 9 3" xfId="1047" xr:uid="{00000000-0005-0000-0000-000000040000}"/>
    <cellStyle name="NumColmHd" xfId="26" xr:uid="{00000000-0005-0000-0000-000001040000}"/>
    <cellStyle name="Output" xfId="78" builtinId="21" customBuiltin="1"/>
    <cellStyle name="Output 2" xfId="166" xr:uid="{00000000-0005-0000-0000-000003040000}"/>
    <cellStyle name="Output 3" xfId="238" xr:uid="{00000000-0005-0000-0000-000004040000}"/>
    <cellStyle name="Output 3 2" xfId="790" xr:uid="{00000000-0005-0000-0000-000005040000}"/>
    <cellStyle name="Output 4" xfId="398" xr:uid="{00000000-0005-0000-0000-000006040000}"/>
    <cellStyle name="Percent" xfId="1" builtinId="5"/>
    <cellStyle name="Percent 10" xfId="389" xr:uid="{00000000-0005-0000-0000-000008040000}"/>
    <cellStyle name="Percent 2" xfId="27" xr:uid="{00000000-0005-0000-0000-000009040000}"/>
    <cellStyle name="Percent 2 2" xfId="28" xr:uid="{00000000-0005-0000-0000-00000A040000}"/>
    <cellStyle name="Percent 2 3" xfId="29" xr:uid="{00000000-0005-0000-0000-00000B040000}"/>
    <cellStyle name="Percent 3" xfId="30" xr:uid="{00000000-0005-0000-0000-00000C040000}"/>
    <cellStyle name="Percent 4" xfId="31" xr:uid="{00000000-0005-0000-0000-00000D040000}"/>
    <cellStyle name="Percent 4 2" xfId="32" xr:uid="{00000000-0005-0000-0000-00000E040000}"/>
    <cellStyle name="Percent 5" xfId="33" xr:uid="{00000000-0005-0000-0000-00000F040000}"/>
    <cellStyle name="Percent 6" xfId="34" xr:uid="{00000000-0005-0000-0000-000010040000}"/>
    <cellStyle name="Percent 6 2" xfId="41" xr:uid="{00000000-0005-0000-0000-000011040000}"/>
    <cellStyle name="Percent 6 2 2" xfId="58" xr:uid="{00000000-0005-0000-0000-000012040000}"/>
    <cellStyle name="Percent 6 3" xfId="51" xr:uid="{00000000-0005-0000-0000-000013040000}"/>
    <cellStyle name="Percent 7" xfId="38" xr:uid="{00000000-0005-0000-0000-000014040000}"/>
    <cellStyle name="Percent 7 2" xfId="46" xr:uid="{00000000-0005-0000-0000-000015040000}"/>
    <cellStyle name="Percent 8" xfId="48" xr:uid="{00000000-0005-0000-0000-000016040000}"/>
    <cellStyle name="Percent 8 2" xfId="68" xr:uid="{00000000-0005-0000-0000-000017040000}"/>
    <cellStyle name="Percent 8 3" xfId="127" xr:uid="{00000000-0005-0000-0000-000018040000}"/>
    <cellStyle name="Percent 8 3 2" xfId="209" xr:uid="{00000000-0005-0000-0000-000019040000}"/>
    <cellStyle name="Percent 8 3 3" xfId="154" xr:uid="{00000000-0005-0000-0000-00001A040000}"/>
    <cellStyle name="Percent 9" xfId="229" xr:uid="{00000000-0005-0000-0000-00001B040000}"/>
    <cellStyle name="RowLabel" xfId="35" xr:uid="{00000000-0005-0000-0000-00001C040000}"/>
    <cellStyle name="Style 1" xfId="36" xr:uid="{00000000-0005-0000-0000-00001D040000}"/>
    <cellStyle name="Title" xfId="69" builtinId="15" customBuiltin="1"/>
    <cellStyle name="Total" xfId="85" builtinId="25" customBuiltin="1"/>
    <cellStyle name="Total 2" xfId="173" xr:uid="{00000000-0005-0000-0000-000020040000}"/>
    <cellStyle name="Total 3" xfId="245" xr:uid="{00000000-0005-0000-0000-000021040000}"/>
    <cellStyle name="Total 3 2" xfId="791" xr:uid="{00000000-0005-0000-0000-000022040000}"/>
    <cellStyle name="Total 4" xfId="405" xr:uid="{00000000-0005-0000-0000-000023040000}"/>
    <cellStyle name="Warning Text" xfId="82" builtinId="11" customBuiltin="1"/>
    <cellStyle name="Warning Text 2" xfId="170" xr:uid="{00000000-0005-0000-0000-000025040000}"/>
    <cellStyle name="Warning Text 3" xfId="242" xr:uid="{00000000-0005-0000-0000-000026040000}"/>
    <cellStyle name="Warning Text 3 2" xfId="792" xr:uid="{00000000-0005-0000-0000-000027040000}"/>
    <cellStyle name="Warning Text 4" xfId="402" xr:uid="{00000000-0005-0000-0000-000028040000}"/>
  </cellStyles>
  <dxfs count="1364"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</dxf>
    <dxf>
      <font>
        <b val="0"/>
        <i val="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2009\009-137%20Title%2024%202011%20Nonresidential\WA4\ReferenceTest\Analysis\T-24%20ReferenceTest%20E%20Parametrics%2012040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2009\009-137%20Title%2024%202011%20Nonresidential\WA4\ReferenceTest\Analysis\2013_121116\ComplianceMarginTestModels\Appendix%20A-%20Input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&amp; Assumptions"/>
      <sheetName val="OtherLookups"/>
      <sheetName val="Stack Effect"/>
      <sheetName val="Constructions"/>
      <sheetName val="EnveLookups"/>
      <sheetName val="EnvelopeMass"/>
      <sheetName val="Daylight Area Calculations"/>
      <sheetName val="Runs by Row"/>
      <sheetName val="Runs by Col"/>
      <sheetName val="I-O Specs"/>
      <sheetName val="Summary"/>
      <sheetName val="old summary"/>
    </sheetNames>
    <sheetDataSet>
      <sheetData sheetId="0"/>
      <sheetData sheetId="1"/>
      <sheetData sheetId="2"/>
      <sheetData sheetId="3">
        <row r="9">
          <cell r="H9">
            <v>0.17611016575841157</v>
          </cell>
        </row>
        <row r="10">
          <cell r="H10">
            <v>5.6782639190278372</v>
          </cell>
        </row>
        <row r="13">
          <cell r="H13">
            <v>10.763910416709722</v>
          </cell>
        </row>
      </sheetData>
      <sheetData sheetId="4">
        <row r="3">
          <cell r="Y3" t="str">
            <v>Unit</v>
          </cell>
          <cell r="Z3">
            <v>1</v>
          </cell>
          <cell r="AA3">
            <v>2</v>
          </cell>
          <cell r="AB3">
            <v>3</v>
          </cell>
          <cell r="AC3">
            <v>4</v>
          </cell>
          <cell r="AD3">
            <v>5</v>
          </cell>
          <cell r="AE3">
            <v>6</v>
          </cell>
          <cell r="AF3">
            <v>7</v>
          </cell>
          <cell r="AG3">
            <v>8</v>
          </cell>
          <cell r="AH3">
            <v>9</v>
          </cell>
          <cell r="AI3">
            <v>10</v>
          </cell>
          <cell r="AJ3">
            <v>11</v>
          </cell>
          <cell r="AK3">
            <v>12</v>
          </cell>
          <cell r="AL3">
            <v>13</v>
          </cell>
          <cell r="AM3">
            <v>14</v>
          </cell>
          <cell r="AN3">
            <v>15</v>
          </cell>
          <cell r="AO3">
            <v>16</v>
          </cell>
        </row>
        <row r="4">
          <cell r="X4" t="str">
            <v>RoofInsMetal</v>
          </cell>
          <cell r="Y4" t="str">
            <v>m² K/W</v>
          </cell>
          <cell r="Z4">
            <v>2.196906583157046</v>
          </cell>
          <cell r="AA4">
            <v>2.196906583157046</v>
          </cell>
          <cell r="AB4">
            <v>2.196906583157046</v>
          </cell>
          <cell r="AC4">
            <v>2.196906583157046</v>
          </cell>
          <cell r="AD4">
            <v>2.196906583157046</v>
          </cell>
          <cell r="AE4">
            <v>2.196906583157046</v>
          </cell>
          <cell r="AF4">
            <v>2.196906583157046</v>
          </cell>
          <cell r="AG4">
            <v>2.196906583157046</v>
          </cell>
          <cell r="AH4">
            <v>2.196906583157046</v>
          </cell>
          <cell r="AI4">
            <v>2.196906583157046</v>
          </cell>
          <cell r="AJ4">
            <v>2.196906583157046</v>
          </cell>
          <cell r="AK4">
            <v>2.196906583157046</v>
          </cell>
          <cell r="AL4">
            <v>2.196906583157046</v>
          </cell>
          <cell r="AM4">
            <v>2.196906583157046</v>
          </cell>
          <cell r="AN4">
            <v>2.196906583157046</v>
          </cell>
          <cell r="AO4">
            <v>2.196906583157046</v>
          </cell>
        </row>
        <row r="5">
          <cell r="X5" t="str">
            <v>RoofInsAboveDeck</v>
          </cell>
          <cell r="Y5" t="str">
            <v>m² K/W</v>
          </cell>
          <cell r="Z5">
            <v>3.0234880784205331</v>
          </cell>
          <cell r="AA5">
            <v>3.9450483387994533</v>
          </cell>
          <cell r="AB5">
            <v>3.9450483387994533</v>
          </cell>
          <cell r="AC5">
            <v>3.9450483387994533</v>
          </cell>
          <cell r="AD5">
            <v>3.0234880784205331</v>
          </cell>
          <cell r="AE5">
            <v>1.7775386063882341</v>
          </cell>
          <cell r="AF5">
            <v>2.0579129996354562</v>
          </cell>
          <cell r="AG5">
            <v>2.0579129996354562</v>
          </cell>
          <cell r="AH5">
            <v>3.9450483387994533</v>
          </cell>
          <cell r="AI5">
            <v>3.9450483387994533</v>
          </cell>
          <cell r="AJ5">
            <v>3.9450483387994533</v>
          </cell>
          <cell r="AK5">
            <v>3.9450483387994533</v>
          </cell>
          <cell r="AL5">
            <v>3.9450483387994533</v>
          </cell>
          <cell r="AM5">
            <v>3.9450483387994533</v>
          </cell>
          <cell r="AN5">
            <v>3.9450483387994533</v>
          </cell>
          <cell r="AO5">
            <v>3.9450483387994533</v>
          </cell>
        </row>
        <row r="6">
          <cell r="X6" t="str">
            <v>RoofInsWoodOther</v>
          </cell>
          <cell r="Y6" t="str">
            <v>m² K/W</v>
          </cell>
          <cell r="Z6">
            <v>2.8906049533482774</v>
          </cell>
          <cell r="AA6">
            <v>3.8121652137271975</v>
          </cell>
          <cell r="AB6">
            <v>3.8121652137271975</v>
          </cell>
          <cell r="AC6">
            <v>3.8121652137271975</v>
          </cell>
          <cell r="AD6">
            <v>2.8906049533482774</v>
          </cell>
          <cell r="AE6">
            <v>1.6446554813159782</v>
          </cell>
          <cell r="AF6">
            <v>1.9250298745632004</v>
          </cell>
          <cell r="AG6">
            <v>1.9250298745632004</v>
          </cell>
          <cell r="AH6">
            <v>3.8121652137271975</v>
          </cell>
          <cell r="AI6">
            <v>3.8121652137271975</v>
          </cell>
          <cell r="AJ6">
            <v>3.8121652137271975</v>
          </cell>
          <cell r="AK6">
            <v>3.8121652137271975</v>
          </cell>
          <cell r="AL6">
            <v>3.8121652137271975</v>
          </cell>
          <cell r="AM6">
            <v>3.8121652137271975</v>
          </cell>
          <cell r="AN6">
            <v>3.8121652137271975</v>
          </cell>
          <cell r="AO6">
            <v>3.8121652137271975</v>
          </cell>
        </row>
        <row r="7">
          <cell r="X7" t="str">
            <v>RoofAbsSLow</v>
          </cell>
          <cell r="Y7">
            <v>0</v>
          </cell>
          <cell r="Z7">
            <v>0.75</v>
          </cell>
          <cell r="AA7">
            <v>0.44999999999999996</v>
          </cell>
          <cell r="AB7">
            <v>0.44999999999999996</v>
          </cell>
          <cell r="AC7">
            <v>0.44999999999999996</v>
          </cell>
          <cell r="AD7">
            <v>0.44999999999999996</v>
          </cell>
          <cell r="AE7">
            <v>0.44999999999999996</v>
          </cell>
          <cell r="AF7">
            <v>0.44999999999999996</v>
          </cell>
          <cell r="AG7">
            <v>0.44999999999999996</v>
          </cell>
          <cell r="AH7">
            <v>0.44999999999999996</v>
          </cell>
          <cell r="AI7">
            <v>0.44999999999999996</v>
          </cell>
          <cell r="AJ7">
            <v>0.44999999999999996</v>
          </cell>
          <cell r="AK7">
            <v>0.44999999999999996</v>
          </cell>
          <cell r="AL7">
            <v>0.44999999999999996</v>
          </cell>
          <cell r="AM7">
            <v>0.44999999999999996</v>
          </cell>
          <cell r="AN7">
            <v>0.44999999999999996</v>
          </cell>
          <cell r="AO7">
            <v>0.75</v>
          </cell>
        </row>
        <row r="8">
          <cell r="X8" t="str">
            <v>RoofAbsTLow</v>
          </cell>
          <cell r="Y8">
            <v>0</v>
          </cell>
          <cell r="Z8">
            <v>0.19999999999999996</v>
          </cell>
          <cell r="AA8">
            <v>0.25</v>
          </cell>
          <cell r="AB8">
            <v>0.25</v>
          </cell>
          <cell r="AC8">
            <v>0.25</v>
          </cell>
          <cell r="AD8">
            <v>0.25</v>
          </cell>
          <cell r="AE8">
            <v>0.25</v>
          </cell>
          <cell r="AF8">
            <v>0.25</v>
          </cell>
          <cell r="AG8">
            <v>0.25</v>
          </cell>
          <cell r="AH8">
            <v>0.25</v>
          </cell>
          <cell r="AI8">
            <v>0.25</v>
          </cell>
          <cell r="AJ8">
            <v>0.25</v>
          </cell>
          <cell r="AK8">
            <v>0.25</v>
          </cell>
          <cell r="AL8">
            <v>0.25</v>
          </cell>
          <cell r="AM8">
            <v>0.25</v>
          </cell>
          <cell r="AN8">
            <v>0.25</v>
          </cell>
          <cell r="AO8">
            <v>0.19999999999999996</v>
          </cell>
        </row>
        <row r="9">
          <cell r="X9" t="str">
            <v>RoofAbsSSteepLight</v>
          </cell>
          <cell r="Y9">
            <v>0</v>
          </cell>
          <cell r="Z9">
            <v>0.75</v>
          </cell>
          <cell r="AA9">
            <v>0.8</v>
          </cell>
          <cell r="AB9">
            <v>0.8</v>
          </cell>
          <cell r="AC9">
            <v>0.8</v>
          </cell>
          <cell r="AD9">
            <v>0.8</v>
          </cell>
          <cell r="AE9">
            <v>0.8</v>
          </cell>
          <cell r="AF9">
            <v>0.8</v>
          </cell>
          <cell r="AG9">
            <v>0.8</v>
          </cell>
          <cell r="AH9">
            <v>0.8</v>
          </cell>
          <cell r="AI9">
            <v>0.8</v>
          </cell>
          <cell r="AJ9">
            <v>0.8</v>
          </cell>
          <cell r="AK9">
            <v>0.8</v>
          </cell>
          <cell r="AL9">
            <v>0.8</v>
          </cell>
          <cell r="AM9">
            <v>0.8</v>
          </cell>
          <cell r="AN9">
            <v>0.8</v>
          </cell>
          <cell r="AO9">
            <v>0.8</v>
          </cell>
        </row>
        <row r="10">
          <cell r="X10" t="str">
            <v>RoofAbsTSteepLight</v>
          </cell>
          <cell r="Y10">
            <v>0</v>
          </cell>
          <cell r="Z10">
            <v>0.19999999999999996</v>
          </cell>
          <cell r="AA10">
            <v>0.25</v>
          </cell>
          <cell r="AB10">
            <v>0.25</v>
          </cell>
          <cell r="AC10">
            <v>0.25</v>
          </cell>
          <cell r="AD10">
            <v>0.25</v>
          </cell>
          <cell r="AE10">
            <v>0.25</v>
          </cell>
          <cell r="AF10">
            <v>0.25</v>
          </cell>
          <cell r="AG10">
            <v>0.25</v>
          </cell>
          <cell r="AH10">
            <v>0.25</v>
          </cell>
          <cell r="AI10">
            <v>0.25</v>
          </cell>
          <cell r="AJ10">
            <v>0.25</v>
          </cell>
          <cell r="AK10">
            <v>0.25</v>
          </cell>
          <cell r="AL10">
            <v>0.25</v>
          </cell>
          <cell r="AM10">
            <v>0.25</v>
          </cell>
          <cell r="AN10">
            <v>0.25</v>
          </cell>
          <cell r="AO10">
            <v>0.25</v>
          </cell>
        </row>
        <row r="11">
          <cell r="X11" t="str">
            <v>RoofAbsSSteepHeavy</v>
          </cell>
          <cell r="Y11">
            <v>0</v>
          </cell>
          <cell r="Z11">
            <v>0.85</v>
          </cell>
          <cell r="AA11">
            <v>0.85</v>
          </cell>
          <cell r="AB11">
            <v>0.85</v>
          </cell>
          <cell r="AC11">
            <v>0.85</v>
          </cell>
          <cell r="AD11">
            <v>0.85</v>
          </cell>
          <cell r="AE11">
            <v>0.85</v>
          </cell>
          <cell r="AF11">
            <v>0.85</v>
          </cell>
          <cell r="AG11">
            <v>0.85</v>
          </cell>
          <cell r="AH11">
            <v>0.85</v>
          </cell>
          <cell r="AI11">
            <v>0.85</v>
          </cell>
          <cell r="AJ11">
            <v>0.85</v>
          </cell>
          <cell r="AK11">
            <v>0.85</v>
          </cell>
          <cell r="AL11">
            <v>0.85</v>
          </cell>
          <cell r="AM11">
            <v>0.85</v>
          </cell>
          <cell r="AN11">
            <v>0.85</v>
          </cell>
          <cell r="AO11">
            <v>0.85</v>
          </cell>
        </row>
        <row r="12">
          <cell r="X12" t="str">
            <v>RoofAbsTSteepHeavy</v>
          </cell>
          <cell r="Y12">
            <v>0</v>
          </cell>
          <cell r="Z12">
            <v>0.25</v>
          </cell>
          <cell r="AA12">
            <v>0.25</v>
          </cell>
          <cell r="AB12">
            <v>0.25</v>
          </cell>
          <cell r="AC12">
            <v>0.25</v>
          </cell>
          <cell r="AD12">
            <v>0.25</v>
          </cell>
          <cell r="AE12">
            <v>0.25</v>
          </cell>
          <cell r="AF12">
            <v>0.25</v>
          </cell>
          <cell r="AG12">
            <v>0.25</v>
          </cell>
          <cell r="AH12">
            <v>0.25</v>
          </cell>
          <cell r="AI12">
            <v>0.25</v>
          </cell>
          <cell r="AJ12">
            <v>0.25</v>
          </cell>
          <cell r="AK12">
            <v>0.25</v>
          </cell>
          <cell r="AL12">
            <v>0.25</v>
          </cell>
          <cell r="AM12">
            <v>0.25</v>
          </cell>
          <cell r="AN12">
            <v>0.25</v>
          </cell>
          <cell r="AO12">
            <v>0.25</v>
          </cell>
        </row>
        <row r="13">
          <cell r="X13" t="str">
            <v>WallInsMetal</v>
          </cell>
          <cell r="Y13" t="str">
            <v>m² K/W</v>
          </cell>
          <cell r="Z13">
            <v>1.0082328241901453</v>
          </cell>
          <cell r="AA13">
            <v>2.3367876797591864</v>
          </cell>
          <cell r="AB13">
            <v>1.0082328241901453</v>
          </cell>
          <cell r="AC13">
            <v>2.3367876797591864</v>
          </cell>
          <cell r="AD13">
            <v>2.3367876797591864</v>
          </cell>
          <cell r="AE13">
            <v>1.0082328241901453</v>
          </cell>
          <cell r="AF13">
            <v>1.0082328241901453</v>
          </cell>
          <cell r="AG13">
            <v>2.3367876797591864</v>
          </cell>
          <cell r="AH13">
            <v>2.3367876797591864</v>
          </cell>
          <cell r="AI13">
            <v>2.3367876797591864</v>
          </cell>
          <cell r="AJ13">
            <v>2.3367876797591864</v>
          </cell>
          <cell r="AK13">
            <v>2.3367876797591864</v>
          </cell>
          <cell r="AL13">
            <v>2.3367876797591864</v>
          </cell>
          <cell r="AM13">
            <v>2.3367876797591864</v>
          </cell>
          <cell r="AN13">
            <v>2.5393878129296339</v>
          </cell>
          <cell r="AO13">
            <v>2.3367876797591864</v>
          </cell>
        </row>
        <row r="14">
          <cell r="X14" t="str">
            <v>WallInsMetalFramed</v>
          </cell>
          <cell r="Y14" t="str">
            <v>m² K/W</v>
          </cell>
          <cell r="Z14">
            <v>1.4609636167878515</v>
          </cell>
          <cell r="AA14">
            <v>2.504407653539467</v>
          </cell>
          <cell r="AB14">
            <v>1.8116060573222699</v>
          </cell>
          <cell r="AC14">
            <v>2.504407653539467</v>
          </cell>
          <cell r="AD14">
            <v>2.504407653539467</v>
          </cell>
          <cell r="AE14">
            <v>1.4609636167878515</v>
          </cell>
          <cell r="AF14">
            <v>1.4609636167878515</v>
          </cell>
          <cell r="AG14">
            <v>2.504407653539467</v>
          </cell>
          <cell r="AH14">
            <v>2.504407653539467</v>
          </cell>
          <cell r="AI14">
            <v>2.504407653539467</v>
          </cell>
          <cell r="AJ14">
            <v>2.504407653539467</v>
          </cell>
          <cell r="AK14">
            <v>2.504407653539467</v>
          </cell>
          <cell r="AL14">
            <v>2.504407653539467</v>
          </cell>
          <cell r="AM14">
            <v>2.504407653539467</v>
          </cell>
          <cell r="AN14">
            <v>2.504407653539467</v>
          </cell>
          <cell r="AO14">
            <v>2.504407653539467</v>
          </cell>
        </row>
        <row r="15">
          <cell r="X15" t="str">
            <v>WallInsMassLt</v>
          </cell>
          <cell r="Y15" t="str">
            <v>m² K/W</v>
          </cell>
          <cell r="Z15">
            <v>0.59552972739422749</v>
          </cell>
          <cell r="AA15">
            <v>0.73295062504484876</v>
          </cell>
          <cell r="AB15">
            <v>0.33049827841115331</v>
          </cell>
          <cell r="AC15">
            <v>0.47282418171161583</v>
          </cell>
          <cell r="AD15">
            <v>9.7258850248443468E-2</v>
          </cell>
          <cell r="AE15">
            <v>9.7258850248443468E-2</v>
          </cell>
          <cell r="AF15">
            <v>9.7258850248443468E-2</v>
          </cell>
          <cell r="AG15">
            <v>9.7258850248443468E-2</v>
          </cell>
          <cell r="AH15">
            <v>9.7258850248443468E-2</v>
          </cell>
          <cell r="AI15">
            <v>0.73295062504484876</v>
          </cell>
          <cell r="AJ15">
            <v>0.73295062504484876</v>
          </cell>
          <cell r="AK15">
            <v>0.73295062504484876</v>
          </cell>
          <cell r="AL15">
            <v>0.73295062504484876</v>
          </cell>
          <cell r="AM15">
            <v>0.73295062504484876</v>
          </cell>
          <cell r="AN15">
            <v>0.73295062504484876</v>
          </cell>
          <cell r="AO15">
            <v>0.73295062504484876</v>
          </cell>
        </row>
        <row r="16">
          <cell r="X16" t="str">
            <v>WallInsMassHvy</v>
          </cell>
          <cell r="Y16" t="str">
            <v>m² K/W</v>
          </cell>
          <cell r="Z16">
            <v>0.34613337434919739</v>
          </cell>
          <cell r="AA16">
            <v>1.5E-3</v>
          </cell>
          <cell r="AB16">
            <v>1.5E-3</v>
          </cell>
          <cell r="AC16">
            <v>1.5E-3</v>
          </cell>
          <cell r="AD16">
            <v>1.5E-3</v>
          </cell>
          <cell r="AE16">
            <v>1.5E-3</v>
          </cell>
          <cell r="AF16">
            <v>1.5E-3</v>
          </cell>
          <cell r="AG16">
            <v>1.5E-3</v>
          </cell>
          <cell r="AH16">
            <v>1.5E-3</v>
          </cell>
          <cell r="AI16">
            <v>1.5E-3</v>
          </cell>
          <cell r="AJ16">
            <v>0.60716622873419479</v>
          </cell>
          <cell r="AK16">
            <v>0.34613337434919739</v>
          </cell>
          <cell r="AL16">
            <v>0.48469109800379317</v>
          </cell>
          <cell r="AM16">
            <v>0.60716622873419479</v>
          </cell>
          <cell r="AN16">
            <v>0.60716622873419479</v>
          </cell>
          <cell r="AO16">
            <v>0.75073429864594332</v>
          </cell>
        </row>
        <row r="17">
          <cell r="X17" t="str">
            <v>WallInsWoodOther</v>
          </cell>
          <cell r="Y17" t="str">
            <v>m² K/W</v>
          </cell>
          <cell r="Z17">
            <v>1.3119108622477325</v>
          </cell>
          <cell r="AA17">
            <v>2.5702586734161765</v>
          </cell>
          <cell r="AB17">
            <v>1.1863421166089363</v>
          </cell>
          <cell r="AC17">
            <v>2.5702586734161765</v>
          </cell>
          <cell r="AD17">
            <v>1.3119108622477325</v>
          </cell>
          <cell r="AE17">
            <v>1.1863421166089363</v>
          </cell>
          <cell r="AF17">
            <v>1.1863421166089363</v>
          </cell>
          <cell r="AG17">
            <v>1.3119108622477325</v>
          </cell>
          <cell r="AH17">
            <v>2.5702586734161765</v>
          </cell>
          <cell r="AI17">
            <v>2.5702586734161765</v>
          </cell>
          <cell r="AJ17">
            <v>2.5702586734161765</v>
          </cell>
          <cell r="AK17">
            <v>2.5702586734161765</v>
          </cell>
          <cell r="AL17">
            <v>2.5702586734161765</v>
          </cell>
          <cell r="AM17">
            <v>2.5702586734161765</v>
          </cell>
          <cell r="AN17">
            <v>3.7784397944383699</v>
          </cell>
          <cell r="AO17">
            <v>2.5702586734161765</v>
          </cell>
        </row>
        <row r="18">
          <cell r="X18" t="str">
            <v>FloorInsExpMass</v>
          </cell>
          <cell r="Y18" t="str">
            <v>m² K/W</v>
          </cell>
          <cell r="Z18">
            <v>1.6283554297421594</v>
          </cell>
          <cell r="AA18">
            <v>1.6283554297421594</v>
          </cell>
          <cell r="AB18">
            <v>0.36879912865767384</v>
          </cell>
          <cell r="AC18">
            <v>0.36879912865767384</v>
          </cell>
          <cell r="AD18">
            <v>0.36879912865767384</v>
          </cell>
          <cell r="AE18">
            <v>0.36879912865767384</v>
          </cell>
          <cell r="AF18">
            <v>0.36879912865767384</v>
          </cell>
          <cell r="AG18">
            <v>0.36879912865767384</v>
          </cell>
          <cell r="AH18">
            <v>0.36879912865767384</v>
          </cell>
          <cell r="AI18">
            <v>0.36879912865767384</v>
          </cell>
          <cell r="AJ18">
            <v>1.6283554297421594</v>
          </cell>
          <cell r="AK18">
            <v>1.6283554297421594</v>
          </cell>
          <cell r="AL18">
            <v>1.6283554297421594</v>
          </cell>
          <cell r="AM18">
            <v>1.6283554297421594</v>
          </cell>
          <cell r="AN18">
            <v>1.6283554297421594</v>
          </cell>
          <cell r="AO18">
            <v>2.7504966658339871</v>
          </cell>
        </row>
        <row r="19">
          <cell r="X19" t="str">
            <v>FloorInsExpWood</v>
          </cell>
          <cell r="Y19" t="str">
            <v>m² K/W</v>
          </cell>
          <cell r="Z19">
            <v>2.9204935821603248</v>
          </cell>
          <cell r="AA19">
            <v>3.767177071383458</v>
          </cell>
          <cell r="AB19">
            <v>1.7319566653635337</v>
          </cell>
          <cell r="AC19">
            <v>1.7319566653635337</v>
          </cell>
          <cell r="AD19">
            <v>1.7319566653635337</v>
          </cell>
          <cell r="AE19">
            <v>1.7319566653635337</v>
          </cell>
          <cell r="AF19">
            <v>1.7319566653635337</v>
          </cell>
          <cell r="AG19">
            <v>1.7319566653635337</v>
          </cell>
          <cell r="AH19">
            <v>1.7319566653635337</v>
          </cell>
          <cell r="AI19">
            <v>1.7319566653635337</v>
          </cell>
          <cell r="AJ19">
            <v>3.767177071383458</v>
          </cell>
          <cell r="AK19">
            <v>1.7319566653635337</v>
          </cell>
          <cell r="AL19">
            <v>1.7319566653635337</v>
          </cell>
          <cell r="AM19">
            <v>3.767177071383458</v>
          </cell>
          <cell r="AN19">
            <v>3.767177071383458</v>
          </cell>
          <cell r="AO19">
            <v>3.767177071383458</v>
          </cell>
        </row>
        <row r="20">
          <cell r="X20" t="str">
            <v>GlassU</v>
          </cell>
          <cell r="Y20" t="str">
            <v>W/m² K</v>
          </cell>
          <cell r="Z20">
            <v>2.6687840419430833</v>
          </cell>
          <cell r="AA20">
            <v>2.6687840419430833</v>
          </cell>
          <cell r="AB20">
            <v>4.3722632176514349</v>
          </cell>
          <cell r="AC20">
            <v>4.3722632176514349</v>
          </cell>
          <cell r="AD20">
            <v>4.3722632176514349</v>
          </cell>
          <cell r="AE20">
            <v>4.3722632176514349</v>
          </cell>
          <cell r="AF20">
            <v>4.3722632176514349</v>
          </cell>
          <cell r="AG20">
            <v>4.3722632176514349</v>
          </cell>
          <cell r="AH20">
            <v>4.3722632176514349</v>
          </cell>
          <cell r="AI20">
            <v>2.6687840419430833</v>
          </cell>
          <cell r="AJ20">
            <v>2.6687840419430833</v>
          </cell>
          <cell r="AK20">
            <v>2.6687840419430833</v>
          </cell>
          <cell r="AL20">
            <v>2.6687840419430833</v>
          </cell>
          <cell r="AM20">
            <v>2.6687840419430833</v>
          </cell>
          <cell r="AN20">
            <v>2.6687840419430833</v>
          </cell>
          <cell r="AO20">
            <v>2.6687840419430833</v>
          </cell>
        </row>
        <row r="21">
          <cell r="X21" t="str">
            <v>SHGCNorth10</v>
          </cell>
          <cell r="Y21">
            <v>0</v>
          </cell>
          <cell r="Z21">
            <v>0.72</v>
          </cell>
          <cell r="AA21">
            <v>0.61</v>
          </cell>
          <cell r="AB21">
            <v>0.61</v>
          </cell>
          <cell r="AC21">
            <v>0.61</v>
          </cell>
          <cell r="AD21">
            <v>0.61</v>
          </cell>
          <cell r="AE21">
            <v>0.61</v>
          </cell>
          <cell r="AF21">
            <v>0.61</v>
          </cell>
          <cell r="AG21">
            <v>0.61</v>
          </cell>
          <cell r="AH21">
            <v>0.61</v>
          </cell>
          <cell r="AI21">
            <v>0.61</v>
          </cell>
          <cell r="AJ21">
            <v>0.61</v>
          </cell>
          <cell r="AK21">
            <v>0.61</v>
          </cell>
          <cell r="AL21">
            <v>0.61</v>
          </cell>
          <cell r="AM21">
            <v>0.61</v>
          </cell>
          <cell r="AN21">
            <v>0.61</v>
          </cell>
          <cell r="AO21">
            <v>0.72</v>
          </cell>
        </row>
        <row r="22">
          <cell r="X22" t="str">
            <v>SHGCNorth20</v>
          </cell>
          <cell r="Y22">
            <v>0</v>
          </cell>
          <cell r="Z22">
            <v>0.49</v>
          </cell>
          <cell r="AA22">
            <v>0.51</v>
          </cell>
          <cell r="AB22">
            <v>0.61</v>
          </cell>
          <cell r="AC22">
            <v>0.61</v>
          </cell>
          <cell r="AD22">
            <v>0.61</v>
          </cell>
          <cell r="AE22">
            <v>0.61</v>
          </cell>
          <cell r="AF22">
            <v>0.61</v>
          </cell>
          <cell r="AG22">
            <v>0.61</v>
          </cell>
          <cell r="AH22">
            <v>0.61</v>
          </cell>
          <cell r="AI22">
            <v>0.51</v>
          </cell>
          <cell r="AJ22">
            <v>0.51</v>
          </cell>
          <cell r="AK22">
            <v>0.51</v>
          </cell>
          <cell r="AL22">
            <v>0.51</v>
          </cell>
          <cell r="AM22">
            <v>0.51</v>
          </cell>
          <cell r="AN22">
            <v>0.51</v>
          </cell>
          <cell r="AO22">
            <v>0.49</v>
          </cell>
        </row>
        <row r="23">
          <cell r="X23" t="str">
            <v>SHGCNorth30</v>
          </cell>
          <cell r="Y23">
            <v>0</v>
          </cell>
          <cell r="Z23">
            <v>0.47</v>
          </cell>
          <cell r="AA23">
            <v>0.47</v>
          </cell>
          <cell r="AB23">
            <v>0.61</v>
          </cell>
          <cell r="AC23">
            <v>0.61</v>
          </cell>
          <cell r="AD23">
            <v>0.61</v>
          </cell>
          <cell r="AE23">
            <v>0.61</v>
          </cell>
          <cell r="AF23">
            <v>0.61</v>
          </cell>
          <cell r="AG23">
            <v>0.61</v>
          </cell>
          <cell r="AH23">
            <v>0.61</v>
          </cell>
          <cell r="AI23">
            <v>0.47</v>
          </cell>
          <cell r="AJ23">
            <v>0.47</v>
          </cell>
          <cell r="AK23">
            <v>0.47</v>
          </cell>
          <cell r="AL23">
            <v>0.47</v>
          </cell>
          <cell r="AM23">
            <v>0.47</v>
          </cell>
          <cell r="AN23">
            <v>0.47</v>
          </cell>
          <cell r="AO23">
            <v>0.47</v>
          </cell>
        </row>
        <row r="24">
          <cell r="X24" t="str">
            <v>SHGCNorth40</v>
          </cell>
          <cell r="Y24">
            <v>0</v>
          </cell>
          <cell r="Z24">
            <v>0.47</v>
          </cell>
          <cell r="AA24">
            <v>0.47</v>
          </cell>
          <cell r="AB24">
            <v>0.61</v>
          </cell>
          <cell r="AC24">
            <v>0.61</v>
          </cell>
          <cell r="AD24">
            <v>0.61</v>
          </cell>
          <cell r="AE24">
            <v>0.61</v>
          </cell>
          <cell r="AF24">
            <v>0.61</v>
          </cell>
          <cell r="AG24">
            <v>0.61</v>
          </cell>
          <cell r="AH24">
            <v>0.61</v>
          </cell>
          <cell r="AI24">
            <v>0.47</v>
          </cell>
          <cell r="AJ24">
            <v>0.47</v>
          </cell>
          <cell r="AK24">
            <v>0.47</v>
          </cell>
          <cell r="AL24">
            <v>0.47</v>
          </cell>
          <cell r="AM24">
            <v>0.4</v>
          </cell>
          <cell r="AN24">
            <v>0.4</v>
          </cell>
          <cell r="AO24">
            <v>0.47</v>
          </cell>
        </row>
        <row r="25">
          <cell r="X25" t="str">
            <v>SHGCESW10</v>
          </cell>
          <cell r="Y25">
            <v>0</v>
          </cell>
          <cell r="Z25">
            <v>0.49</v>
          </cell>
          <cell r="AA25">
            <v>0.47</v>
          </cell>
          <cell r="AB25">
            <v>0.61</v>
          </cell>
          <cell r="AC25">
            <v>0.61</v>
          </cell>
          <cell r="AD25">
            <v>0.61</v>
          </cell>
          <cell r="AE25">
            <v>0.61</v>
          </cell>
          <cell r="AF25">
            <v>0.61</v>
          </cell>
          <cell r="AG25">
            <v>0.61</v>
          </cell>
          <cell r="AH25">
            <v>0.61</v>
          </cell>
          <cell r="AI25">
            <v>0.47</v>
          </cell>
          <cell r="AJ25">
            <v>0.47</v>
          </cell>
          <cell r="AK25">
            <v>0.47</v>
          </cell>
          <cell r="AL25">
            <v>0.47</v>
          </cell>
          <cell r="AM25">
            <v>0.46</v>
          </cell>
          <cell r="AN25">
            <v>0.46</v>
          </cell>
          <cell r="AO25">
            <v>0.49</v>
          </cell>
        </row>
        <row r="26">
          <cell r="X26" t="str">
            <v>SHGCESW20</v>
          </cell>
          <cell r="Y26">
            <v>0</v>
          </cell>
          <cell r="Z26">
            <v>0.43</v>
          </cell>
          <cell r="AA26">
            <v>0.36</v>
          </cell>
          <cell r="AB26">
            <v>0.55000000000000004</v>
          </cell>
          <cell r="AC26">
            <v>0.55000000000000004</v>
          </cell>
          <cell r="AD26">
            <v>0.55000000000000004</v>
          </cell>
          <cell r="AE26">
            <v>0.61</v>
          </cell>
          <cell r="AF26">
            <v>0.61</v>
          </cell>
          <cell r="AG26">
            <v>0.61</v>
          </cell>
          <cell r="AH26">
            <v>0.61</v>
          </cell>
          <cell r="AI26">
            <v>0.36</v>
          </cell>
          <cell r="AJ26">
            <v>0.36</v>
          </cell>
          <cell r="AK26">
            <v>0.36</v>
          </cell>
          <cell r="AL26">
            <v>0.36</v>
          </cell>
          <cell r="AM26">
            <v>0.36</v>
          </cell>
          <cell r="AN26">
            <v>0.36</v>
          </cell>
          <cell r="AO26">
            <v>0.43</v>
          </cell>
        </row>
        <row r="27">
          <cell r="X27" t="str">
            <v>SHGCESW30</v>
          </cell>
          <cell r="Y27">
            <v>0</v>
          </cell>
          <cell r="Z27">
            <v>0.43</v>
          </cell>
          <cell r="AA27">
            <v>0.36</v>
          </cell>
          <cell r="AB27">
            <v>0.41</v>
          </cell>
          <cell r="AC27">
            <v>0.41</v>
          </cell>
          <cell r="AD27">
            <v>0.41</v>
          </cell>
          <cell r="AE27">
            <v>0.39</v>
          </cell>
          <cell r="AF27">
            <v>0.39</v>
          </cell>
          <cell r="AG27">
            <v>0.39</v>
          </cell>
          <cell r="AH27">
            <v>0.39</v>
          </cell>
          <cell r="AI27">
            <v>0.36</v>
          </cell>
          <cell r="AJ27">
            <v>0.36</v>
          </cell>
          <cell r="AK27">
            <v>0.36</v>
          </cell>
          <cell r="AL27">
            <v>0.36</v>
          </cell>
          <cell r="AM27">
            <v>0.36</v>
          </cell>
          <cell r="AN27">
            <v>0.36</v>
          </cell>
          <cell r="AO27">
            <v>0.43</v>
          </cell>
        </row>
        <row r="28">
          <cell r="X28" t="str">
            <v>SHGCESW40</v>
          </cell>
          <cell r="Y28">
            <v>0</v>
          </cell>
          <cell r="Z28">
            <v>0.43</v>
          </cell>
          <cell r="AA28">
            <v>0.31</v>
          </cell>
          <cell r="AB28">
            <v>0.41</v>
          </cell>
          <cell r="AC28">
            <v>0.41</v>
          </cell>
          <cell r="AD28">
            <v>0.41</v>
          </cell>
          <cell r="AE28">
            <v>0.34</v>
          </cell>
          <cell r="AF28">
            <v>0.34</v>
          </cell>
          <cell r="AG28">
            <v>0.34</v>
          </cell>
          <cell r="AH28">
            <v>0.34</v>
          </cell>
          <cell r="AI28">
            <v>0.31</v>
          </cell>
          <cell r="AJ28">
            <v>0.31</v>
          </cell>
          <cell r="AK28">
            <v>0.31</v>
          </cell>
          <cell r="AL28">
            <v>0.31</v>
          </cell>
          <cell r="AM28">
            <v>0.31</v>
          </cell>
          <cell r="AN28">
            <v>0.31</v>
          </cell>
          <cell r="AO28">
            <v>0.43</v>
          </cell>
        </row>
        <row r="29">
          <cell r="X29" t="str">
            <v>DoorInsNonSwing</v>
          </cell>
          <cell r="Y29" t="str">
            <v>m² K/W</v>
          </cell>
          <cell r="Z29">
            <v>1.5E-3</v>
          </cell>
          <cell r="AA29">
            <v>1.5E-3</v>
          </cell>
          <cell r="AB29">
            <v>1.5E-3</v>
          </cell>
          <cell r="AC29">
            <v>1.5E-3</v>
          </cell>
          <cell r="AD29">
            <v>1.5E-3</v>
          </cell>
          <cell r="AE29">
            <v>1.5E-3</v>
          </cell>
          <cell r="AF29">
            <v>1.5E-3</v>
          </cell>
          <cell r="AG29">
            <v>1.5E-3</v>
          </cell>
          <cell r="AH29">
            <v>1.5E-3</v>
          </cell>
          <cell r="AI29">
            <v>1.5E-3</v>
          </cell>
          <cell r="AJ29">
            <v>1.5E-3</v>
          </cell>
          <cell r="AK29">
            <v>1.5E-3</v>
          </cell>
          <cell r="AL29">
            <v>1.5E-3</v>
          </cell>
          <cell r="AM29">
            <v>1.5E-3</v>
          </cell>
          <cell r="AN29">
            <v>1.5E-3</v>
          </cell>
          <cell r="AO29">
            <v>1.5E-3</v>
          </cell>
        </row>
        <row r="30">
          <cell r="X30" t="str">
            <v>DoorInsSwing</v>
          </cell>
          <cell r="Y30" t="str">
            <v>m² K/W</v>
          </cell>
          <cell r="Z30">
            <v>1.5E-3</v>
          </cell>
          <cell r="AA30">
            <v>1.5E-3</v>
          </cell>
          <cell r="AB30">
            <v>1.5E-3</v>
          </cell>
          <cell r="AC30">
            <v>1.5E-3</v>
          </cell>
          <cell r="AD30">
            <v>1.5E-3</v>
          </cell>
          <cell r="AE30">
            <v>1.5E-3</v>
          </cell>
          <cell r="AF30">
            <v>1.5E-3</v>
          </cell>
          <cell r="AG30">
            <v>1.5E-3</v>
          </cell>
          <cell r="AH30">
            <v>1.5E-3</v>
          </cell>
          <cell r="AI30">
            <v>1.5E-3</v>
          </cell>
          <cell r="AJ30">
            <v>1.5E-3</v>
          </cell>
          <cell r="AK30">
            <v>1.5E-3</v>
          </cell>
          <cell r="AL30">
            <v>1.5E-3</v>
          </cell>
          <cell r="AM30">
            <v>1.5E-3</v>
          </cell>
          <cell r="AN30">
            <v>1.5E-3</v>
          </cell>
          <cell r="AO30">
            <v>1.5E-3</v>
          </cell>
        </row>
        <row r="31">
          <cell r="X31" t="str">
            <v>SkyLtUGlassCurb</v>
          </cell>
          <cell r="Y31" t="str">
            <v>W/m² K</v>
          </cell>
          <cell r="Z31">
            <v>6.3028729501209</v>
          </cell>
          <cell r="AA31">
            <v>6.3028729501209</v>
          </cell>
          <cell r="AB31">
            <v>6.3028729501209</v>
          </cell>
          <cell r="AC31">
            <v>6.3028729501209</v>
          </cell>
          <cell r="AD31">
            <v>6.3028729501209</v>
          </cell>
          <cell r="AE31">
            <v>6.3028729501209</v>
          </cell>
          <cell r="AF31">
            <v>6.3028729501209</v>
          </cell>
          <cell r="AG31">
            <v>6.3028729501209</v>
          </cell>
          <cell r="AH31">
            <v>6.3028729501209</v>
          </cell>
          <cell r="AI31">
            <v>6.3028729501209</v>
          </cell>
          <cell r="AJ31">
            <v>6.3028729501209</v>
          </cell>
          <cell r="AK31">
            <v>6.3028729501209</v>
          </cell>
          <cell r="AL31">
            <v>6.3028729501209</v>
          </cell>
          <cell r="AM31">
            <v>6.3028729501209</v>
          </cell>
          <cell r="AN31">
            <v>6.3028729501209</v>
          </cell>
          <cell r="AO31">
            <v>6.3028729501209</v>
          </cell>
        </row>
        <row r="32">
          <cell r="X32" t="str">
            <v>SkyLtUGlassNoCurb</v>
          </cell>
          <cell r="Y32" t="str">
            <v>W/m² K</v>
          </cell>
          <cell r="Z32">
            <v>3.8612194649389298</v>
          </cell>
          <cell r="AA32">
            <v>3.8612194649389298</v>
          </cell>
          <cell r="AB32">
            <v>4.6561764136028261</v>
          </cell>
          <cell r="AC32">
            <v>4.6561764136028261</v>
          </cell>
          <cell r="AD32">
            <v>4.6561764136028261</v>
          </cell>
          <cell r="AE32">
            <v>4.6561764136028261</v>
          </cell>
          <cell r="AF32">
            <v>4.6561764136028261</v>
          </cell>
          <cell r="AG32">
            <v>4.6561764136028261</v>
          </cell>
          <cell r="AH32">
            <v>4.6561764136028261</v>
          </cell>
          <cell r="AI32">
            <v>3.8612194649389298</v>
          </cell>
          <cell r="AJ32">
            <v>3.8612194649389298</v>
          </cell>
          <cell r="AK32">
            <v>3.8612194649389298</v>
          </cell>
          <cell r="AL32">
            <v>3.8612194649389298</v>
          </cell>
          <cell r="AM32">
            <v>3.8612194649389298</v>
          </cell>
          <cell r="AN32">
            <v>3.8612194649389298</v>
          </cell>
          <cell r="AO32">
            <v>3.8612194649389298</v>
          </cell>
        </row>
        <row r="33">
          <cell r="X33" t="str">
            <v>SkyLtUPlastic</v>
          </cell>
          <cell r="Y33" t="str">
            <v>W/m² K</v>
          </cell>
          <cell r="Z33">
            <v>5.9053944757889507</v>
          </cell>
          <cell r="AA33">
            <v>6.3028729501209</v>
          </cell>
          <cell r="AB33">
            <v>6.3028729501209</v>
          </cell>
          <cell r="AC33">
            <v>6.3028729501209</v>
          </cell>
          <cell r="AD33">
            <v>6.3028729501209</v>
          </cell>
          <cell r="AE33">
            <v>6.3028729501209</v>
          </cell>
          <cell r="AF33">
            <v>6.3028729501209</v>
          </cell>
          <cell r="AG33">
            <v>6.3028729501209</v>
          </cell>
          <cell r="AH33">
            <v>6.3028729501209</v>
          </cell>
          <cell r="AI33">
            <v>6.3028729501209</v>
          </cell>
          <cell r="AJ33">
            <v>6.3028729501209</v>
          </cell>
          <cell r="AK33">
            <v>6.3028729501209</v>
          </cell>
          <cell r="AL33">
            <v>6.3028729501209</v>
          </cell>
          <cell r="AM33">
            <v>6.3028729501209</v>
          </cell>
          <cell r="AN33">
            <v>6.3028729501209</v>
          </cell>
          <cell r="AO33">
            <v>5.9053944757889507</v>
          </cell>
        </row>
        <row r="34">
          <cell r="X34" t="str">
            <v>SkyLtSHGCGlass2</v>
          </cell>
          <cell r="Y34">
            <v>0</v>
          </cell>
          <cell r="Z34">
            <v>0.7</v>
          </cell>
          <cell r="AA34">
            <v>0.46</v>
          </cell>
          <cell r="AB34">
            <v>0.56999999999999995</v>
          </cell>
          <cell r="AC34">
            <v>0.56999999999999995</v>
          </cell>
          <cell r="AD34">
            <v>0.56999999999999995</v>
          </cell>
          <cell r="AE34">
            <v>0.56999999999999995</v>
          </cell>
          <cell r="AF34">
            <v>0.56999999999999995</v>
          </cell>
          <cell r="AG34">
            <v>0.56999999999999995</v>
          </cell>
          <cell r="AH34">
            <v>0.56999999999999995</v>
          </cell>
          <cell r="AI34">
            <v>0.46</v>
          </cell>
          <cell r="AJ34">
            <v>0.46</v>
          </cell>
          <cell r="AK34">
            <v>0.46</v>
          </cell>
          <cell r="AL34">
            <v>0.46</v>
          </cell>
          <cell r="AM34">
            <v>0.46</v>
          </cell>
          <cell r="AN34">
            <v>0.46</v>
          </cell>
          <cell r="AO34">
            <v>0.7</v>
          </cell>
        </row>
        <row r="35">
          <cell r="X35" t="str">
            <v>SkyLtSHGCGlass5</v>
          </cell>
          <cell r="Y35">
            <v>0</v>
          </cell>
          <cell r="Z35">
            <v>0.7</v>
          </cell>
          <cell r="AA35">
            <v>0.36</v>
          </cell>
          <cell r="AB35">
            <v>0.4</v>
          </cell>
          <cell r="AC35">
            <v>0.4</v>
          </cell>
          <cell r="AD35">
            <v>0.4</v>
          </cell>
          <cell r="AE35">
            <v>0.4</v>
          </cell>
          <cell r="AF35">
            <v>0.4</v>
          </cell>
          <cell r="AG35">
            <v>0.4</v>
          </cell>
          <cell r="AH35">
            <v>0.4</v>
          </cell>
          <cell r="AI35">
            <v>0.36</v>
          </cell>
          <cell r="AJ35">
            <v>0.36</v>
          </cell>
          <cell r="AK35">
            <v>0.36</v>
          </cell>
          <cell r="AL35">
            <v>0.36</v>
          </cell>
          <cell r="AM35">
            <v>0.36</v>
          </cell>
          <cell r="AN35">
            <v>0.36</v>
          </cell>
          <cell r="AO35">
            <v>0.7</v>
          </cell>
        </row>
        <row r="36">
          <cell r="X36" t="str">
            <v>SkyLtSHGCPlastic2</v>
          </cell>
          <cell r="Y36">
            <v>0</v>
          </cell>
          <cell r="Z36">
            <v>0.69</v>
          </cell>
          <cell r="AA36">
            <v>0.69</v>
          </cell>
          <cell r="AB36">
            <v>0.69</v>
          </cell>
          <cell r="AC36">
            <v>0.69</v>
          </cell>
          <cell r="AD36">
            <v>0.69</v>
          </cell>
          <cell r="AE36">
            <v>0.69</v>
          </cell>
          <cell r="AF36">
            <v>0.69</v>
          </cell>
          <cell r="AG36">
            <v>0.69</v>
          </cell>
          <cell r="AH36">
            <v>0.69</v>
          </cell>
          <cell r="AI36">
            <v>0.69</v>
          </cell>
          <cell r="AJ36">
            <v>0.69</v>
          </cell>
          <cell r="AK36">
            <v>0.69</v>
          </cell>
          <cell r="AL36">
            <v>0.69</v>
          </cell>
          <cell r="AM36">
            <v>0.69</v>
          </cell>
          <cell r="AN36">
            <v>0.69</v>
          </cell>
          <cell r="AO36">
            <v>0.69</v>
          </cell>
        </row>
        <row r="37">
          <cell r="X37" t="str">
            <v>SkyLtSHGCPlastic5</v>
          </cell>
          <cell r="Y37">
            <v>0</v>
          </cell>
          <cell r="Z37">
            <v>0.56999999999999995</v>
          </cell>
          <cell r="AA37">
            <v>0.56999999999999995</v>
          </cell>
          <cell r="AB37">
            <v>0.56999999999999995</v>
          </cell>
          <cell r="AC37">
            <v>0.56999999999999995</v>
          </cell>
          <cell r="AD37">
            <v>0.56999999999999995</v>
          </cell>
          <cell r="AE37">
            <v>0.56999999999999995</v>
          </cell>
          <cell r="AF37">
            <v>0.56999999999999995</v>
          </cell>
          <cell r="AG37">
            <v>0.56999999999999995</v>
          </cell>
          <cell r="AH37">
            <v>0.56999999999999995</v>
          </cell>
          <cell r="AI37">
            <v>0.56999999999999995</v>
          </cell>
          <cell r="AJ37">
            <v>0.56999999999999995</v>
          </cell>
          <cell r="AK37">
            <v>0.56999999999999995</v>
          </cell>
          <cell r="AL37">
            <v>0.56999999999999995</v>
          </cell>
          <cell r="AM37">
            <v>0.56999999999999995</v>
          </cell>
          <cell r="AN37">
            <v>0.56999999999999995</v>
          </cell>
          <cell r="AO37">
            <v>0.56999999999999995</v>
          </cell>
        </row>
        <row r="38">
          <cell r="X38" t="str">
            <v>VLTNorth10</v>
          </cell>
          <cell r="Y38">
            <v>0</v>
          </cell>
          <cell r="Z38">
            <v>0.81359999999999988</v>
          </cell>
          <cell r="AA38">
            <v>0.68929999999999991</v>
          </cell>
          <cell r="AB38">
            <v>0.68929999999999991</v>
          </cell>
          <cell r="AC38">
            <v>0.68929999999999991</v>
          </cell>
          <cell r="AD38">
            <v>0.68929999999999991</v>
          </cell>
          <cell r="AE38">
            <v>0.68929999999999991</v>
          </cell>
          <cell r="AF38">
            <v>0.68929999999999991</v>
          </cell>
          <cell r="AG38">
            <v>0.68929999999999991</v>
          </cell>
          <cell r="AH38">
            <v>0.68929999999999991</v>
          </cell>
          <cell r="AI38">
            <v>0.68929999999999991</v>
          </cell>
          <cell r="AJ38">
            <v>0.68929999999999991</v>
          </cell>
          <cell r="AK38">
            <v>0.68929999999999991</v>
          </cell>
          <cell r="AL38">
            <v>0.68929999999999991</v>
          </cell>
          <cell r="AM38">
            <v>0.68929999999999991</v>
          </cell>
          <cell r="AN38">
            <v>0.68929999999999991</v>
          </cell>
          <cell r="AO38">
            <v>0.81359999999999988</v>
          </cell>
        </row>
        <row r="39">
          <cell r="X39" t="str">
            <v>VLTNorth20</v>
          </cell>
          <cell r="Y39">
            <v>0</v>
          </cell>
          <cell r="Z39">
            <v>0.55369999999999997</v>
          </cell>
          <cell r="AA39">
            <v>0.57629999999999992</v>
          </cell>
          <cell r="AB39">
            <v>0.68929999999999991</v>
          </cell>
          <cell r="AC39">
            <v>0.68929999999999991</v>
          </cell>
          <cell r="AD39">
            <v>0.68929999999999991</v>
          </cell>
          <cell r="AE39">
            <v>0.68929999999999991</v>
          </cell>
          <cell r="AF39">
            <v>0.68929999999999991</v>
          </cell>
          <cell r="AG39">
            <v>0.68929999999999991</v>
          </cell>
          <cell r="AH39">
            <v>0.68929999999999991</v>
          </cell>
          <cell r="AI39">
            <v>0.57629999999999992</v>
          </cell>
          <cell r="AJ39">
            <v>0.57629999999999992</v>
          </cell>
          <cell r="AK39">
            <v>0.57629999999999992</v>
          </cell>
          <cell r="AL39">
            <v>0.57629999999999992</v>
          </cell>
          <cell r="AM39">
            <v>0.57629999999999992</v>
          </cell>
          <cell r="AN39">
            <v>0.57629999999999992</v>
          </cell>
          <cell r="AO39">
            <v>0.55369999999999997</v>
          </cell>
        </row>
        <row r="40">
          <cell r="X40" t="str">
            <v>VLTNorth30</v>
          </cell>
          <cell r="Y40">
            <v>0</v>
          </cell>
          <cell r="Z40">
            <v>0.53109999999999991</v>
          </cell>
          <cell r="AA40">
            <v>0.53109999999999991</v>
          </cell>
          <cell r="AB40">
            <v>0.68929999999999991</v>
          </cell>
          <cell r="AC40">
            <v>0.68929999999999991</v>
          </cell>
          <cell r="AD40">
            <v>0.68929999999999991</v>
          </cell>
          <cell r="AE40">
            <v>0.68929999999999991</v>
          </cell>
          <cell r="AF40">
            <v>0.68929999999999991</v>
          </cell>
          <cell r="AG40">
            <v>0.68929999999999991</v>
          </cell>
          <cell r="AH40">
            <v>0.68929999999999991</v>
          </cell>
          <cell r="AI40">
            <v>0.53109999999999991</v>
          </cell>
          <cell r="AJ40">
            <v>0.53109999999999991</v>
          </cell>
          <cell r="AK40">
            <v>0.53109999999999991</v>
          </cell>
          <cell r="AL40">
            <v>0.53109999999999991</v>
          </cell>
          <cell r="AM40">
            <v>0.53109999999999991</v>
          </cell>
          <cell r="AN40">
            <v>0.53109999999999991</v>
          </cell>
          <cell r="AO40">
            <v>0.53109999999999991</v>
          </cell>
        </row>
        <row r="41">
          <cell r="X41" t="str">
            <v>VLTNorth40</v>
          </cell>
          <cell r="Y41">
            <v>0</v>
          </cell>
          <cell r="Z41">
            <v>0.53109999999999991</v>
          </cell>
          <cell r="AA41">
            <v>0.53109999999999991</v>
          </cell>
          <cell r="AB41">
            <v>0.68929999999999991</v>
          </cell>
          <cell r="AC41">
            <v>0.68929999999999991</v>
          </cell>
          <cell r="AD41">
            <v>0.68929999999999991</v>
          </cell>
          <cell r="AE41">
            <v>0.68929999999999991</v>
          </cell>
          <cell r="AF41">
            <v>0.68929999999999991</v>
          </cell>
          <cell r="AG41">
            <v>0.68929999999999991</v>
          </cell>
          <cell r="AH41">
            <v>0.68929999999999991</v>
          </cell>
          <cell r="AI41">
            <v>0.53109999999999991</v>
          </cell>
          <cell r="AJ41">
            <v>0.53109999999999991</v>
          </cell>
          <cell r="AK41">
            <v>0.53109999999999991</v>
          </cell>
          <cell r="AL41">
            <v>0.53109999999999991</v>
          </cell>
          <cell r="AM41">
            <v>0.45199999999999996</v>
          </cell>
          <cell r="AN41">
            <v>0.45199999999999996</v>
          </cell>
          <cell r="AO41">
            <v>0.53109999999999991</v>
          </cell>
        </row>
        <row r="42">
          <cell r="X42" t="str">
            <v>VLTESW10</v>
          </cell>
          <cell r="Y42">
            <v>0</v>
          </cell>
          <cell r="Z42">
            <v>0.55369999999999997</v>
          </cell>
          <cell r="AA42">
            <v>0.53109999999999991</v>
          </cell>
          <cell r="AB42">
            <v>0.68929999999999991</v>
          </cell>
          <cell r="AC42">
            <v>0.68929999999999991</v>
          </cell>
          <cell r="AD42">
            <v>0.68929999999999991</v>
          </cell>
          <cell r="AE42">
            <v>0.68929999999999991</v>
          </cell>
          <cell r="AF42">
            <v>0.68929999999999991</v>
          </cell>
          <cell r="AG42">
            <v>0.68929999999999991</v>
          </cell>
          <cell r="AH42">
            <v>0.68929999999999991</v>
          </cell>
          <cell r="AI42">
            <v>0.53109999999999991</v>
          </cell>
          <cell r="AJ42">
            <v>0.53109999999999991</v>
          </cell>
          <cell r="AK42">
            <v>0.53109999999999991</v>
          </cell>
          <cell r="AL42">
            <v>0.53109999999999991</v>
          </cell>
          <cell r="AM42">
            <v>0.51979999999999993</v>
          </cell>
          <cell r="AN42">
            <v>0.51979999999999993</v>
          </cell>
          <cell r="AO42">
            <v>0.55369999999999997</v>
          </cell>
        </row>
        <row r="43">
          <cell r="X43" t="str">
            <v>VLTESW20</v>
          </cell>
          <cell r="Y43">
            <v>0</v>
          </cell>
          <cell r="Z43">
            <v>0.48589999999999994</v>
          </cell>
          <cell r="AA43">
            <v>0.40679999999999994</v>
          </cell>
          <cell r="AB43">
            <v>0.62149999999999994</v>
          </cell>
          <cell r="AC43">
            <v>0.62149999999999994</v>
          </cell>
          <cell r="AD43">
            <v>0.62149999999999994</v>
          </cell>
          <cell r="AE43">
            <v>0.68929999999999991</v>
          </cell>
          <cell r="AF43">
            <v>0.68929999999999991</v>
          </cell>
          <cell r="AG43">
            <v>0.68929999999999991</v>
          </cell>
          <cell r="AH43">
            <v>0.68929999999999991</v>
          </cell>
          <cell r="AI43">
            <v>0.40679999999999994</v>
          </cell>
          <cell r="AJ43">
            <v>0.40679999999999994</v>
          </cell>
          <cell r="AK43">
            <v>0.40679999999999994</v>
          </cell>
          <cell r="AL43">
            <v>0.40679999999999994</v>
          </cell>
          <cell r="AM43">
            <v>0.40679999999999994</v>
          </cell>
          <cell r="AN43">
            <v>0.40679999999999994</v>
          </cell>
          <cell r="AO43">
            <v>0.48589999999999994</v>
          </cell>
        </row>
        <row r="44">
          <cell r="X44" t="str">
            <v>VLTESW30</v>
          </cell>
          <cell r="Y44">
            <v>0</v>
          </cell>
          <cell r="Z44">
            <v>0.48589999999999994</v>
          </cell>
          <cell r="AA44">
            <v>0.40679999999999994</v>
          </cell>
          <cell r="AB44">
            <v>0.46329999999999993</v>
          </cell>
          <cell r="AC44">
            <v>0.46329999999999993</v>
          </cell>
          <cell r="AD44">
            <v>0.46329999999999993</v>
          </cell>
          <cell r="AE44">
            <v>0.44069999999999998</v>
          </cell>
          <cell r="AF44">
            <v>0.44069999999999998</v>
          </cell>
          <cell r="AG44">
            <v>0.44069999999999998</v>
          </cell>
          <cell r="AH44">
            <v>0.44069999999999998</v>
          </cell>
          <cell r="AI44">
            <v>0.40679999999999994</v>
          </cell>
          <cell r="AJ44">
            <v>0.40679999999999994</v>
          </cell>
          <cell r="AK44">
            <v>0.40679999999999994</v>
          </cell>
          <cell r="AL44">
            <v>0.40679999999999994</v>
          </cell>
          <cell r="AM44">
            <v>0.40679999999999994</v>
          </cell>
          <cell r="AN44">
            <v>0.40679999999999994</v>
          </cell>
          <cell r="AO44">
            <v>0.48589999999999994</v>
          </cell>
        </row>
        <row r="45">
          <cell r="X45" t="str">
            <v>VLTESW40</v>
          </cell>
          <cell r="Y45">
            <v>0</v>
          </cell>
          <cell r="Z45">
            <v>0.48589999999999994</v>
          </cell>
          <cell r="AA45">
            <v>0.35029999999999994</v>
          </cell>
          <cell r="AB45">
            <v>0.46329999999999993</v>
          </cell>
          <cell r="AC45">
            <v>0.46329999999999993</v>
          </cell>
          <cell r="AD45">
            <v>0.46329999999999993</v>
          </cell>
          <cell r="AE45">
            <v>0.38419999999999999</v>
          </cell>
          <cell r="AF45">
            <v>0.38419999999999999</v>
          </cell>
          <cell r="AG45">
            <v>0.38419999999999999</v>
          </cell>
          <cell r="AH45">
            <v>0.38419999999999999</v>
          </cell>
          <cell r="AI45">
            <v>0.35029999999999994</v>
          </cell>
          <cell r="AJ45">
            <v>0.35029999999999994</v>
          </cell>
          <cell r="AK45">
            <v>0.35029999999999994</v>
          </cell>
          <cell r="AL45">
            <v>0.35029999999999994</v>
          </cell>
          <cell r="AM45">
            <v>0.35029999999999994</v>
          </cell>
          <cell r="AN45">
            <v>0.35029999999999994</v>
          </cell>
          <cell r="AO45">
            <v>0.48589999999999994</v>
          </cell>
        </row>
        <row r="46">
          <cell r="X46" t="str">
            <v>SkyLtVLTGlass2</v>
          </cell>
          <cell r="Y46">
            <v>0</v>
          </cell>
          <cell r="Z46">
            <v>0.79099999999999993</v>
          </cell>
          <cell r="AA46">
            <v>0.51979999999999993</v>
          </cell>
          <cell r="AB46">
            <v>0.64409999999999989</v>
          </cell>
          <cell r="AC46">
            <v>0.64409999999999989</v>
          </cell>
          <cell r="AD46">
            <v>0.64409999999999989</v>
          </cell>
          <cell r="AE46">
            <v>0.64409999999999989</v>
          </cell>
          <cell r="AF46">
            <v>0.64409999999999989</v>
          </cell>
          <cell r="AG46">
            <v>0.64409999999999989</v>
          </cell>
          <cell r="AH46">
            <v>0.64409999999999989</v>
          </cell>
          <cell r="AI46">
            <v>0.51979999999999993</v>
          </cell>
          <cell r="AJ46">
            <v>0.51979999999999993</v>
          </cell>
          <cell r="AK46">
            <v>0.51979999999999993</v>
          </cell>
          <cell r="AL46">
            <v>0.51979999999999993</v>
          </cell>
          <cell r="AM46">
            <v>0.51979999999999993</v>
          </cell>
          <cell r="AN46">
            <v>0.51979999999999993</v>
          </cell>
          <cell r="AO46">
            <v>0.79099999999999993</v>
          </cell>
        </row>
        <row r="47">
          <cell r="X47" t="str">
            <v>SkyLtVLTGlass5</v>
          </cell>
          <cell r="Y47">
            <v>0</v>
          </cell>
          <cell r="Z47">
            <v>0.79099999999999993</v>
          </cell>
          <cell r="AA47">
            <v>0.40679999999999994</v>
          </cell>
          <cell r="AB47">
            <v>0.45199999999999996</v>
          </cell>
          <cell r="AC47">
            <v>0.45199999999999996</v>
          </cell>
          <cell r="AD47">
            <v>0.45199999999999996</v>
          </cell>
          <cell r="AE47">
            <v>0.45199999999999996</v>
          </cell>
          <cell r="AF47">
            <v>0.45199999999999996</v>
          </cell>
          <cell r="AG47">
            <v>0.45199999999999996</v>
          </cell>
          <cell r="AH47">
            <v>0.45199999999999996</v>
          </cell>
          <cell r="AI47">
            <v>0.40679999999999994</v>
          </cell>
          <cell r="AJ47">
            <v>0.40679999999999994</v>
          </cell>
          <cell r="AK47">
            <v>0.40679999999999994</v>
          </cell>
          <cell r="AL47">
            <v>0.40679999999999994</v>
          </cell>
          <cell r="AM47">
            <v>0.40679999999999994</v>
          </cell>
          <cell r="AN47">
            <v>0.40679999999999994</v>
          </cell>
          <cell r="AO47">
            <v>0.79099999999999993</v>
          </cell>
        </row>
        <row r="48">
          <cell r="X48" t="str">
            <v>SkyLtVLTPlastic2</v>
          </cell>
          <cell r="Y48">
            <v>0</v>
          </cell>
          <cell r="Z48">
            <v>0.77969999999999984</v>
          </cell>
          <cell r="AA48">
            <v>0.77969999999999984</v>
          </cell>
          <cell r="AB48">
            <v>0.77969999999999984</v>
          </cell>
          <cell r="AC48">
            <v>0.77969999999999984</v>
          </cell>
          <cell r="AD48">
            <v>0.77969999999999984</v>
          </cell>
          <cell r="AE48">
            <v>0.77969999999999984</v>
          </cell>
          <cell r="AF48">
            <v>0.77969999999999984</v>
          </cell>
          <cell r="AG48">
            <v>0.77969999999999984</v>
          </cell>
          <cell r="AH48">
            <v>0.77969999999999984</v>
          </cell>
          <cell r="AI48">
            <v>0.77969999999999984</v>
          </cell>
          <cell r="AJ48">
            <v>0.77969999999999984</v>
          </cell>
          <cell r="AK48">
            <v>0.77969999999999984</v>
          </cell>
          <cell r="AL48">
            <v>0.77969999999999984</v>
          </cell>
          <cell r="AM48">
            <v>0.77969999999999984</v>
          </cell>
          <cell r="AN48">
            <v>0.77969999999999984</v>
          </cell>
          <cell r="AO48">
            <v>0.77969999999999984</v>
          </cell>
        </row>
        <row r="49">
          <cell r="X49" t="str">
            <v>SkyLtVLTPlastic5</v>
          </cell>
          <cell r="Y49">
            <v>0</v>
          </cell>
          <cell r="Z49">
            <v>0.64409999999999989</v>
          </cell>
          <cell r="AA49">
            <v>0.64409999999999989</v>
          </cell>
          <cell r="AB49">
            <v>0.64409999999999989</v>
          </cell>
          <cell r="AC49">
            <v>0.64409999999999989</v>
          </cell>
          <cell r="AD49">
            <v>0.64409999999999989</v>
          </cell>
          <cell r="AE49">
            <v>0.64409999999999989</v>
          </cell>
          <cell r="AF49">
            <v>0.64409999999999989</v>
          </cell>
          <cell r="AG49">
            <v>0.64409999999999989</v>
          </cell>
          <cell r="AH49">
            <v>0.64409999999999989</v>
          </cell>
          <cell r="AI49">
            <v>0.64409999999999989</v>
          </cell>
          <cell r="AJ49">
            <v>0.64409999999999989</v>
          </cell>
          <cell r="AK49">
            <v>0.64409999999999989</v>
          </cell>
          <cell r="AL49">
            <v>0.64409999999999989</v>
          </cell>
          <cell r="AM49">
            <v>0.64409999999999989</v>
          </cell>
          <cell r="AN49">
            <v>0.64409999999999989</v>
          </cell>
          <cell r="AO49">
            <v>0.64409999999999989</v>
          </cell>
        </row>
      </sheetData>
      <sheetData sheetId="5"/>
      <sheetData sheetId="6"/>
      <sheetData sheetId="7">
        <row r="2">
          <cell r="B2" t="str">
            <v>0001 CZ15 MediumOffice Base</v>
          </cell>
          <cell r="C2">
            <v>0</v>
          </cell>
          <cell r="D2" t="b">
            <v>0</v>
          </cell>
          <cell r="E2" t="str">
            <v>CZ15RV2.epw</v>
          </cell>
          <cell r="F2">
            <v>15</v>
          </cell>
          <cell r="G2">
            <v>0</v>
          </cell>
          <cell r="H2">
            <v>1.024128E-3</v>
          </cell>
          <cell r="I2">
            <v>8.5837477233149301E-2</v>
          </cell>
          <cell r="J2">
            <v>0</v>
          </cell>
          <cell r="K2">
            <v>3.9450483387994533</v>
          </cell>
          <cell r="L2">
            <v>2.504407653539467</v>
          </cell>
          <cell r="M2">
            <v>0.73</v>
          </cell>
          <cell r="N2">
            <v>0.44999999999999996</v>
          </cell>
          <cell r="O2">
            <v>0.8</v>
          </cell>
          <cell r="P2">
            <v>3.8121652137271975</v>
          </cell>
          <cell r="Q2">
            <v>0.60716622873419479</v>
          </cell>
          <cell r="R2">
            <v>2.6687840419430833</v>
          </cell>
          <cell r="S2">
            <v>0.4</v>
          </cell>
          <cell r="T2">
            <v>0.31</v>
          </cell>
          <cell r="U2">
            <v>0.45199999999999996</v>
          </cell>
          <cell r="V2">
            <v>0.35029999999999994</v>
          </cell>
          <cell r="W2">
            <v>0.51979999999999993</v>
          </cell>
          <cell r="X2">
            <v>9.9999999999999995E-7</v>
          </cell>
          <cell r="Y2">
            <v>0</v>
          </cell>
          <cell r="Z2">
            <v>0</v>
          </cell>
          <cell r="AA2">
            <v>9.6875193750387503</v>
          </cell>
          <cell r="AB2">
            <v>10.763910416709722</v>
          </cell>
          <cell r="AC2">
            <v>31468.723000000002</v>
          </cell>
          <cell r="AD2">
            <v>100000</v>
          </cell>
          <cell r="AE2">
            <v>100000</v>
          </cell>
          <cell r="AF2">
            <v>450</v>
          </cell>
          <cell r="AG2">
            <v>2</v>
          </cell>
          <cell r="AH2">
            <v>0.3</v>
          </cell>
          <cell r="AI2">
            <v>0.2</v>
          </cell>
          <cell r="AJ2">
            <v>3</v>
          </cell>
          <cell r="AK2">
            <v>3</v>
          </cell>
          <cell r="AL2">
            <v>0</v>
          </cell>
          <cell r="AM2" t="str">
            <v>CZ15MediumOffice.idf</v>
          </cell>
          <cell r="AN2" t="str">
            <v>CTZ15SiteDesign.idf</v>
          </cell>
          <cell r="AO2">
            <v>0</v>
          </cell>
          <cell r="AP2">
            <v>1</v>
          </cell>
          <cell r="AQ2" t="str">
            <v>MediumOffice</v>
          </cell>
          <cell r="AR2" t="str">
            <v>Base</v>
          </cell>
          <cell r="AS2">
            <v>0</v>
          </cell>
          <cell r="AT2" t="str">
            <v>No</v>
          </cell>
          <cell r="AU2" t="str">
            <v>No</v>
          </cell>
          <cell r="AV2" t="str">
            <v>No</v>
          </cell>
          <cell r="AW2" t="str">
            <v>No</v>
          </cell>
          <cell r="AX2" t="str">
            <v>No</v>
          </cell>
          <cell r="AY2" t="str">
            <v>No</v>
          </cell>
          <cell r="AZ2" t="str">
            <v>No</v>
          </cell>
          <cell r="BA2" t="str">
            <v>No</v>
          </cell>
          <cell r="BB2" t="str">
            <v>No</v>
          </cell>
          <cell r="BC2" t="str">
            <v>No</v>
          </cell>
          <cell r="BD2" t="str">
            <v>No</v>
          </cell>
          <cell r="BE2" t="str">
            <v>No</v>
          </cell>
          <cell r="BF2" t="str">
            <v>No</v>
          </cell>
          <cell r="BG2" t="str">
            <v>No</v>
          </cell>
          <cell r="BH2" t="str">
            <v>No</v>
          </cell>
          <cell r="BI2" t="str">
            <v>No</v>
          </cell>
          <cell r="BJ2" t="str">
            <v>No</v>
          </cell>
          <cell r="BK2" t="str">
            <v>No</v>
          </cell>
          <cell r="BL2" t="str">
            <v>No</v>
          </cell>
          <cell r="BM2" t="str">
            <v>No</v>
          </cell>
          <cell r="BN2" t="str">
            <v>No</v>
          </cell>
          <cell r="BO2" t="str">
            <v>No</v>
          </cell>
          <cell r="BP2" t="str">
            <v>No</v>
          </cell>
        </row>
        <row r="3">
          <cell r="B3" t="str">
            <v>0002 CZ15 MediumOffice RoofLtR+20</v>
          </cell>
          <cell r="C3" t="str">
            <v>0001 CZ15 MediumOffice Base</v>
          </cell>
          <cell r="D3" t="b">
            <v>0</v>
          </cell>
          <cell r="E3" t="str">
            <v>CZ15RV2.epw</v>
          </cell>
          <cell r="F3">
            <v>15</v>
          </cell>
          <cell r="G3">
            <v>0</v>
          </cell>
          <cell r="H3">
            <v>1.024128E-3</v>
          </cell>
          <cell r="I3">
            <v>8.5837477233149301E-2</v>
          </cell>
          <cell r="J3">
            <v>0</v>
          </cell>
          <cell r="K3">
            <v>5.741310423499316</v>
          </cell>
          <cell r="L3">
            <v>2.504407653539467</v>
          </cell>
          <cell r="M3">
            <v>0.73</v>
          </cell>
          <cell r="N3">
            <v>0.44999999999999996</v>
          </cell>
          <cell r="O3">
            <v>0.8</v>
          </cell>
          <cell r="P3">
            <v>3.8121652137271975</v>
          </cell>
          <cell r="Q3">
            <v>0.60716622873419479</v>
          </cell>
          <cell r="R3">
            <v>2.6687840419430833</v>
          </cell>
          <cell r="S3">
            <v>0.4</v>
          </cell>
          <cell r="T3">
            <v>0.31</v>
          </cell>
          <cell r="U3">
            <v>0.45199999999999996</v>
          </cell>
          <cell r="V3">
            <v>0.35029999999999994</v>
          </cell>
          <cell r="W3">
            <v>0.51979999999999993</v>
          </cell>
          <cell r="X3">
            <v>9.9999999999999995E-7</v>
          </cell>
          <cell r="Y3">
            <v>0</v>
          </cell>
          <cell r="Z3">
            <v>0</v>
          </cell>
          <cell r="AA3">
            <v>9.6875193750387503</v>
          </cell>
          <cell r="AB3">
            <v>10.763910416709722</v>
          </cell>
          <cell r="AC3">
            <v>31468.723000000002</v>
          </cell>
          <cell r="AD3">
            <v>100000</v>
          </cell>
          <cell r="AE3">
            <v>100000</v>
          </cell>
          <cell r="AF3">
            <v>450</v>
          </cell>
          <cell r="AG3">
            <v>2</v>
          </cell>
          <cell r="AH3">
            <v>0.3</v>
          </cell>
          <cell r="AI3">
            <v>0.2</v>
          </cell>
          <cell r="AJ3">
            <v>3</v>
          </cell>
          <cell r="AK3">
            <v>3</v>
          </cell>
          <cell r="AL3">
            <v>0</v>
          </cell>
          <cell r="AM3" t="str">
            <v>CZ15MediumOffice.idf</v>
          </cell>
          <cell r="AN3" t="str">
            <v>CTZ15SiteDesign.idf</v>
          </cell>
          <cell r="AO3">
            <v>0</v>
          </cell>
          <cell r="AP3">
            <v>2</v>
          </cell>
          <cell r="AQ3" t="str">
            <v>MediumOffice</v>
          </cell>
          <cell r="AR3" t="str">
            <v>RoofLt</v>
          </cell>
          <cell r="AS3" t="str">
            <v>R+20</v>
          </cell>
          <cell r="AT3" t="str">
            <v>Yes</v>
          </cell>
          <cell r="AU3" t="str">
            <v>No</v>
          </cell>
          <cell r="AV3" t="str">
            <v>No</v>
          </cell>
          <cell r="AW3" t="str">
            <v>No</v>
          </cell>
          <cell r="AX3" t="str">
            <v>No</v>
          </cell>
          <cell r="AY3" t="str">
            <v>No</v>
          </cell>
          <cell r="AZ3" t="str">
            <v>No</v>
          </cell>
          <cell r="BA3" t="str">
            <v>No</v>
          </cell>
          <cell r="BB3" t="str">
            <v>No</v>
          </cell>
          <cell r="BC3" t="str">
            <v>No</v>
          </cell>
          <cell r="BD3" t="str">
            <v>No</v>
          </cell>
          <cell r="BE3" t="str">
            <v>No</v>
          </cell>
          <cell r="BF3" t="str">
            <v>No</v>
          </cell>
          <cell r="BG3" t="str">
            <v>No</v>
          </cell>
          <cell r="BH3" t="str">
            <v>No</v>
          </cell>
          <cell r="BI3" t="str">
            <v>No</v>
          </cell>
          <cell r="BJ3" t="str">
            <v>No</v>
          </cell>
          <cell r="BK3" t="str">
            <v>No</v>
          </cell>
          <cell r="BL3" t="str">
            <v>No</v>
          </cell>
          <cell r="BM3" t="str">
            <v>No</v>
          </cell>
          <cell r="BN3" t="str">
            <v>No</v>
          </cell>
          <cell r="BO3" t="str">
            <v>No</v>
          </cell>
          <cell r="BP3" t="str">
            <v>No</v>
          </cell>
        </row>
        <row r="4">
          <cell r="B4" t="str">
            <v>0003 CZ15 MediumOffice WallLtR+20</v>
          </cell>
          <cell r="C4" t="str">
            <v>0001 CZ15 MediumOffice Base</v>
          </cell>
          <cell r="D4" t="b">
            <v>0</v>
          </cell>
          <cell r="E4" t="str">
            <v>CZ15RV2.epw</v>
          </cell>
          <cell r="F4">
            <v>15</v>
          </cell>
          <cell r="G4">
            <v>0</v>
          </cell>
          <cell r="H4">
            <v>1.024128E-3</v>
          </cell>
          <cell r="I4">
            <v>8.5837477233149301E-2</v>
          </cell>
          <cell r="J4">
            <v>0</v>
          </cell>
          <cell r="K4">
            <v>3.9450483387994533</v>
          </cell>
          <cell r="L4">
            <v>5.3459403674670751</v>
          </cell>
          <cell r="M4">
            <v>0.73</v>
          </cell>
          <cell r="N4">
            <v>0.44999999999999996</v>
          </cell>
          <cell r="O4">
            <v>0.8</v>
          </cell>
          <cell r="P4">
            <v>3.8121652137271975</v>
          </cell>
          <cell r="Q4">
            <v>0.60716622873419479</v>
          </cell>
          <cell r="R4">
            <v>2.6687840419430833</v>
          </cell>
          <cell r="S4">
            <v>0.4</v>
          </cell>
          <cell r="T4">
            <v>0.31</v>
          </cell>
          <cell r="U4">
            <v>0.45199999999999996</v>
          </cell>
          <cell r="V4">
            <v>0.35029999999999994</v>
          </cell>
          <cell r="W4">
            <v>0.51979999999999993</v>
          </cell>
          <cell r="X4">
            <v>9.9999999999999995E-7</v>
          </cell>
          <cell r="Y4">
            <v>0</v>
          </cell>
          <cell r="Z4">
            <v>0</v>
          </cell>
          <cell r="AA4">
            <v>9.6875193750387503</v>
          </cell>
          <cell r="AB4">
            <v>10.763910416709722</v>
          </cell>
          <cell r="AC4">
            <v>31468.723000000002</v>
          </cell>
          <cell r="AD4">
            <v>100000</v>
          </cell>
          <cell r="AE4">
            <v>100000</v>
          </cell>
          <cell r="AF4">
            <v>450</v>
          </cell>
          <cell r="AG4">
            <v>2</v>
          </cell>
          <cell r="AH4">
            <v>0.3</v>
          </cell>
          <cell r="AI4">
            <v>0.2</v>
          </cell>
          <cell r="AJ4">
            <v>3</v>
          </cell>
          <cell r="AK4">
            <v>3</v>
          </cell>
          <cell r="AL4">
            <v>0</v>
          </cell>
          <cell r="AM4" t="str">
            <v>CZ15MediumOffice.idf</v>
          </cell>
          <cell r="AN4" t="str">
            <v>CTZ15SiteDesign.idf</v>
          </cell>
          <cell r="AO4">
            <v>0</v>
          </cell>
          <cell r="AP4">
            <v>3</v>
          </cell>
          <cell r="AQ4" t="str">
            <v>MediumOffice</v>
          </cell>
          <cell r="AR4" t="str">
            <v>WallLt</v>
          </cell>
          <cell r="AS4" t="str">
            <v>R+20</v>
          </cell>
          <cell r="AT4" t="str">
            <v>No</v>
          </cell>
          <cell r="AU4" t="str">
            <v>Yes</v>
          </cell>
          <cell r="AV4" t="str">
            <v>No</v>
          </cell>
          <cell r="AW4" t="str">
            <v>No</v>
          </cell>
          <cell r="AX4" t="str">
            <v>No</v>
          </cell>
          <cell r="AY4" t="str">
            <v>No</v>
          </cell>
          <cell r="AZ4" t="str">
            <v>No</v>
          </cell>
          <cell r="BA4" t="str">
            <v>No</v>
          </cell>
          <cell r="BB4" t="str">
            <v>No</v>
          </cell>
          <cell r="BC4" t="str">
            <v>No</v>
          </cell>
          <cell r="BD4" t="str">
            <v>No</v>
          </cell>
          <cell r="BE4" t="str">
            <v>No</v>
          </cell>
          <cell r="BF4" t="str">
            <v>No</v>
          </cell>
          <cell r="BG4" t="str">
            <v>No</v>
          </cell>
          <cell r="BH4" t="str">
            <v>No</v>
          </cell>
          <cell r="BI4" t="str">
            <v>No</v>
          </cell>
          <cell r="BJ4" t="str">
            <v>No</v>
          </cell>
          <cell r="BK4" t="str">
            <v>No</v>
          </cell>
          <cell r="BL4" t="str">
            <v>No</v>
          </cell>
          <cell r="BM4" t="str">
            <v>No</v>
          </cell>
          <cell r="BN4" t="str">
            <v>No</v>
          </cell>
          <cell r="BO4" t="str">
            <v>No</v>
          </cell>
          <cell r="BP4" t="str">
            <v>No</v>
          </cell>
        </row>
        <row r="5">
          <cell r="B5" t="str">
            <v>0004 CZ15 MediumOffice UnhtSlabF24vR-5</v>
          </cell>
          <cell r="C5" t="str">
            <v>0001 CZ15 MediumOffice Base</v>
          </cell>
          <cell r="D5" t="b">
            <v>0</v>
          </cell>
          <cell r="E5" t="str">
            <v>CZ15RV2.epw</v>
          </cell>
          <cell r="F5">
            <v>15</v>
          </cell>
          <cell r="G5">
            <v>0</v>
          </cell>
          <cell r="H5">
            <v>1.024128E-3</v>
          </cell>
          <cell r="I5">
            <v>8.5837477233149301E-2</v>
          </cell>
          <cell r="J5">
            <v>0</v>
          </cell>
          <cell r="K5">
            <v>3.9450483387994533</v>
          </cell>
          <cell r="L5">
            <v>2.504407653539467</v>
          </cell>
          <cell r="M5">
            <v>0.57999999999999996</v>
          </cell>
          <cell r="N5">
            <v>0.44999999999999996</v>
          </cell>
          <cell r="O5">
            <v>0.8</v>
          </cell>
          <cell r="P5">
            <v>3.8121652137271975</v>
          </cell>
          <cell r="Q5">
            <v>0.60716622873419479</v>
          </cell>
          <cell r="R5">
            <v>2.6687840419430833</v>
          </cell>
          <cell r="S5">
            <v>0.4</v>
          </cell>
          <cell r="T5">
            <v>0.31</v>
          </cell>
          <cell r="U5">
            <v>0.45199999999999996</v>
          </cell>
          <cell r="V5">
            <v>0.35029999999999994</v>
          </cell>
          <cell r="W5">
            <v>0.51979999999999993</v>
          </cell>
          <cell r="X5">
            <v>9.9999999999999995E-7</v>
          </cell>
          <cell r="Y5">
            <v>0</v>
          </cell>
          <cell r="Z5">
            <v>0</v>
          </cell>
          <cell r="AA5">
            <v>9.6875193750387503</v>
          </cell>
          <cell r="AB5">
            <v>10.763910416709722</v>
          </cell>
          <cell r="AC5">
            <v>31468.723000000002</v>
          </cell>
          <cell r="AD5">
            <v>100000</v>
          </cell>
          <cell r="AE5">
            <v>100000</v>
          </cell>
          <cell r="AF5">
            <v>450</v>
          </cell>
          <cell r="AG5">
            <v>2</v>
          </cell>
          <cell r="AH5">
            <v>0.3</v>
          </cell>
          <cell r="AI5">
            <v>0.2</v>
          </cell>
          <cell r="AJ5">
            <v>3</v>
          </cell>
          <cell r="AK5">
            <v>3</v>
          </cell>
          <cell r="AL5">
            <v>0</v>
          </cell>
          <cell r="AM5" t="str">
            <v>CZ15MediumOffice.idf</v>
          </cell>
          <cell r="AN5" t="str">
            <v>CTZ15SiteDesign.idf</v>
          </cell>
          <cell r="AO5">
            <v>0</v>
          </cell>
          <cell r="AP5">
            <v>4</v>
          </cell>
          <cell r="AQ5" t="str">
            <v>MediumOffice</v>
          </cell>
          <cell r="AR5" t="str">
            <v>UnhtSlabF</v>
          </cell>
          <cell r="AS5" t="str">
            <v>24vR-5</v>
          </cell>
          <cell r="AT5" t="str">
            <v>No</v>
          </cell>
          <cell r="AU5" t="str">
            <v>No</v>
          </cell>
          <cell r="AV5" t="str">
            <v>No</v>
          </cell>
          <cell r="AW5" t="str">
            <v>No</v>
          </cell>
          <cell r="AX5" t="str">
            <v>No</v>
          </cell>
          <cell r="AY5" t="str">
            <v>No</v>
          </cell>
          <cell r="AZ5" t="str">
            <v>No</v>
          </cell>
          <cell r="BA5" t="str">
            <v>No</v>
          </cell>
          <cell r="BB5" t="str">
            <v>No</v>
          </cell>
          <cell r="BC5" t="str">
            <v>No</v>
          </cell>
          <cell r="BD5" t="str">
            <v>No</v>
          </cell>
          <cell r="BE5" t="str">
            <v>No</v>
          </cell>
          <cell r="BF5" t="str">
            <v>No</v>
          </cell>
          <cell r="BG5" t="str">
            <v>No</v>
          </cell>
          <cell r="BH5" t="str">
            <v>No</v>
          </cell>
          <cell r="BI5" t="str">
            <v>No</v>
          </cell>
          <cell r="BJ5" t="str">
            <v>No</v>
          </cell>
          <cell r="BK5" t="str">
            <v>No</v>
          </cell>
          <cell r="BL5" t="str">
            <v>No</v>
          </cell>
          <cell r="BM5" t="str">
            <v>No</v>
          </cell>
          <cell r="BN5" t="str">
            <v>No</v>
          </cell>
          <cell r="BO5" t="str">
            <v>No</v>
          </cell>
          <cell r="BP5" t="str">
            <v>No</v>
          </cell>
        </row>
        <row r="6">
          <cell r="B6" t="str">
            <v>0005 CZ15 MediumOffice BaseInfil+5</v>
          </cell>
          <cell r="C6" t="str">
            <v>0001 CZ15 MediumOffice Base</v>
          </cell>
          <cell r="D6" t="b">
            <v>0</v>
          </cell>
          <cell r="E6" t="str">
            <v>CZ15RV2.epw</v>
          </cell>
          <cell r="F6">
            <v>15</v>
          </cell>
          <cell r="G6">
            <v>0</v>
          </cell>
          <cell r="H6">
            <v>1.0753344E-3</v>
          </cell>
          <cell r="I6">
            <v>8.5837477233149301E-2</v>
          </cell>
          <cell r="J6">
            <v>0</v>
          </cell>
          <cell r="K6">
            <v>3.9450483387994533</v>
          </cell>
          <cell r="L6">
            <v>2.504407653539467</v>
          </cell>
          <cell r="M6">
            <v>0.73</v>
          </cell>
          <cell r="N6">
            <v>0.44999999999999996</v>
          </cell>
          <cell r="O6">
            <v>0.8</v>
          </cell>
          <cell r="P6">
            <v>3.8121652137271975</v>
          </cell>
          <cell r="Q6">
            <v>0.60716622873419479</v>
          </cell>
          <cell r="R6">
            <v>2.6687840419430833</v>
          </cell>
          <cell r="S6">
            <v>0.4</v>
          </cell>
          <cell r="T6">
            <v>0.31</v>
          </cell>
          <cell r="U6">
            <v>0.45199999999999996</v>
          </cell>
          <cell r="V6">
            <v>0.35029999999999994</v>
          </cell>
          <cell r="W6">
            <v>0.51979999999999993</v>
          </cell>
          <cell r="X6">
            <v>9.9999999999999995E-7</v>
          </cell>
          <cell r="Y6">
            <v>0</v>
          </cell>
          <cell r="Z6">
            <v>0</v>
          </cell>
          <cell r="AA6">
            <v>9.6875193750387503</v>
          </cell>
          <cell r="AB6">
            <v>10.763910416709722</v>
          </cell>
          <cell r="AC6">
            <v>31468.723000000002</v>
          </cell>
          <cell r="AD6">
            <v>100000</v>
          </cell>
          <cell r="AE6">
            <v>100000</v>
          </cell>
          <cell r="AF6">
            <v>450</v>
          </cell>
          <cell r="AG6">
            <v>2</v>
          </cell>
          <cell r="AH6">
            <v>0.3</v>
          </cell>
          <cell r="AI6">
            <v>0.2</v>
          </cell>
          <cell r="AJ6">
            <v>3</v>
          </cell>
          <cell r="AK6">
            <v>3</v>
          </cell>
          <cell r="AL6">
            <v>0</v>
          </cell>
          <cell r="AM6" t="str">
            <v>CZ15MediumOffice.idf</v>
          </cell>
          <cell r="AN6" t="str">
            <v>CTZ15SiteDesign.idf</v>
          </cell>
          <cell r="AO6">
            <v>0</v>
          </cell>
          <cell r="AP6">
            <v>5</v>
          </cell>
          <cell r="AQ6" t="str">
            <v>MediumOffice</v>
          </cell>
          <cell r="AR6" t="str">
            <v>Base</v>
          </cell>
          <cell r="AS6" t="str">
            <v>Infil+5</v>
          </cell>
          <cell r="AT6" t="str">
            <v>No</v>
          </cell>
          <cell r="AU6" t="str">
            <v>No</v>
          </cell>
          <cell r="AV6" t="str">
            <v>No</v>
          </cell>
          <cell r="AW6" t="str">
            <v>No</v>
          </cell>
          <cell r="AX6" t="str">
            <v>No</v>
          </cell>
          <cell r="AY6" t="str">
            <v>No</v>
          </cell>
          <cell r="AZ6" t="str">
            <v>No</v>
          </cell>
          <cell r="BA6" t="str">
            <v>No</v>
          </cell>
          <cell r="BB6" t="str">
            <v>No</v>
          </cell>
          <cell r="BC6" t="str">
            <v>No</v>
          </cell>
          <cell r="BD6" t="str">
            <v>No</v>
          </cell>
          <cell r="BE6" t="str">
            <v>No</v>
          </cell>
          <cell r="BF6" t="str">
            <v>No</v>
          </cell>
          <cell r="BG6" t="str">
            <v>No</v>
          </cell>
          <cell r="BH6" t="str">
            <v>No</v>
          </cell>
          <cell r="BI6" t="str">
            <v>No</v>
          </cell>
          <cell r="BJ6" t="str">
            <v>No</v>
          </cell>
          <cell r="BK6" t="str">
            <v>No</v>
          </cell>
          <cell r="BL6" t="str">
            <v>No</v>
          </cell>
          <cell r="BM6" t="str">
            <v>No</v>
          </cell>
          <cell r="BN6" t="str">
            <v>No</v>
          </cell>
          <cell r="BO6" t="str">
            <v>No</v>
          </cell>
          <cell r="BP6" t="str">
            <v>No</v>
          </cell>
        </row>
        <row r="7">
          <cell r="B7" t="str">
            <v>0006 CZ15 MediumOffice WinU-20</v>
          </cell>
          <cell r="C7" t="str">
            <v>0001 CZ15 MediumOffice Base</v>
          </cell>
          <cell r="D7" t="b">
            <v>0</v>
          </cell>
          <cell r="E7" t="str">
            <v>CZ15RV2.epw</v>
          </cell>
          <cell r="F7">
            <v>15</v>
          </cell>
          <cell r="G7">
            <v>0</v>
          </cell>
          <cell r="H7">
            <v>1.024128E-3</v>
          </cell>
          <cell r="I7">
            <v>8.5837477233149301E-2</v>
          </cell>
          <cell r="J7">
            <v>0</v>
          </cell>
          <cell r="K7">
            <v>3.9450483387994533</v>
          </cell>
          <cell r="L7">
            <v>2.504407653539467</v>
          </cell>
          <cell r="M7">
            <v>0.73</v>
          </cell>
          <cell r="N7">
            <v>0.44999999999999996</v>
          </cell>
          <cell r="O7">
            <v>0.8</v>
          </cell>
          <cell r="P7">
            <v>3.8121652137271975</v>
          </cell>
          <cell r="Q7">
            <v>0.60716622873419479</v>
          </cell>
          <cell r="R7">
            <v>2.1350272335544669</v>
          </cell>
          <cell r="S7">
            <v>0.4</v>
          </cell>
          <cell r="T7">
            <v>0.31</v>
          </cell>
          <cell r="U7">
            <v>0.45199999999999996</v>
          </cell>
          <cell r="V7">
            <v>0.35029999999999994</v>
          </cell>
          <cell r="W7">
            <v>0.51979999999999993</v>
          </cell>
          <cell r="X7">
            <v>9.9999999999999995E-7</v>
          </cell>
          <cell r="Y7">
            <v>0</v>
          </cell>
          <cell r="Z7">
            <v>0</v>
          </cell>
          <cell r="AA7">
            <v>9.6875193750387503</v>
          </cell>
          <cell r="AB7">
            <v>10.763910416709722</v>
          </cell>
          <cell r="AC7">
            <v>31468.723000000002</v>
          </cell>
          <cell r="AD7">
            <v>100000</v>
          </cell>
          <cell r="AE7">
            <v>100000</v>
          </cell>
          <cell r="AF7">
            <v>450</v>
          </cell>
          <cell r="AG7">
            <v>2</v>
          </cell>
          <cell r="AH7">
            <v>0.3</v>
          </cell>
          <cell r="AI7">
            <v>0.2</v>
          </cell>
          <cell r="AJ7">
            <v>3</v>
          </cell>
          <cell r="AK7">
            <v>3</v>
          </cell>
          <cell r="AL7">
            <v>0</v>
          </cell>
          <cell r="AM7" t="str">
            <v>CZ15MediumOffice.idf</v>
          </cell>
          <cell r="AN7" t="str">
            <v>CTZ15SiteDesign.idf</v>
          </cell>
          <cell r="AO7">
            <v>0</v>
          </cell>
          <cell r="AP7">
            <v>6</v>
          </cell>
          <cell r="AQ7" t="str">
            <v>MediumOffice</v>
          </cell>
          <cell r="AR7" t="str">
            <v>WinU</v>
          </cell>
          <cell r="AS7">
            <v>-20</v>
          </cell>
          <cell r="AT7" t="str">
            <v>No</v>
          </cell>
          <cell r="AU7" t="str">
            <v>No</v>
          </cell>
          <cell r="AV7" t="str">
            <v>No</v>
          </cell>
          <cell r="AW7" t="str">
            <v>No</v>
          </cell>
          <cell r="AX7" t="str">
            <v>No</v>
          </cell>
          <cell r="AY7" t="str">
            <v>No</v>
          </cell>
          <cell r="AZ7" t="str">
            <v>Yes</v>
          </cell>
          <cell r="BA7" t="str">
            <v>No</v>
          </cell>
          <cell r="BB7" t="str">
            <v>No</v>
          </cell>
          <cell r="BC7" t="str">
            <v>No</v>
          </cell>
          <cell r="BD7" t="str">
            <v>No</v>
          </cell>
          <cell r="BE7" t="str">
            <v>No</v>
          </cell>
          <cell r="BF7" t="str">
            <v>No</v>
          </cell>
          <cell r="BG7" t="str">
            <v>No</v>
          </cell>
          <cell r="BH7" t="str">
            <v>No</v>
          </cell>
          <cell r="BI7" t="str">
            <v>No</v>
          </cell>
          <cell r="BJ7" t="str">
            <v>No</v>
          </cell>
          <cell r="BK7" t="str">
            <v>No</v>
          </cell>
          <cell r="BL7" t="str">
            <v>No</v>
          </cell>
          <cell r="BM7" t="str">
            <v>No</v>
          </cell>
          <cell r="BN7" t="str">
            <v>No</v>
          </cell>
          <cell r="BO7" t="str">
            <v>No</v>
          </cell>
          <cell r="BP7" t="str">
            <v>No</v>
          </cell>
        </row>
        <row r="8">
          <cell r="B8" t="str">
            <v>0007 CZ15 MediumOffice WinSHGC-20</v>
          </cell>
          <cell r="C8" t="str">
            <v>0001 CZ15 MediumOffice Base</v>
          </cell>
          <cell r="D8" t="b">
            <v>1</v>
          </cell>
          <cell r="E8" t="str">
            <v>CZ15RV2.epw</v>
          </cell>
          <cell r="F8">
            <v>15</v>
          </cell>
          <cell r="G8">
            <v>0</v>
          </cell>
          <cell r="H8">
            <v>1.024128E-3</v>
          </cell>
          <cell r="I8">
            <v>8.5837477233149301E-2</v>
          </cell>
          <cell r="J8">
            <v>0</v>
          </cell>
          <cell r="K8">
            <v>3.9450483387994533</v>
          </cell>
          <cell r="L8">
            <v>2.504407653539467</v>
          </cell>
          <cell r="M8">
            <v>0.73</v>
          </cell>
          <cell r="N8">
            <v>0.44999999999999996</v>
          </cell>
          <cell r="O8">
            <v>0.8</v>
          </cell>
          <cell r="P8">
            <v>3.8121652137271975</v>
          </cell>
          <cell r="Q8">
            <v>0.60716622873419479</v>
          </cell>
          <cell r="R8">
            <v>2.6687840419430833</v>
          </cell>
          <cell r="S8">
            <v>0.32000000000000006</v>
          </cell>
          <cell r="T8">
            <v>0.248</v>
          </cell>
          <cell r="U8">
            <v>0.45199999999999996</v>
          </cell>
          <cell r="V8">
            <v>0.35029999999999994</v>
          </cell>
          <cell r="W8">
            <v>0.51979999999999993</v>
          </cell>
          <cell r="X8">
            <v>9.9999999999999995E-7</v>
          </cell>
          <cell r="Y8">
            <v>0</v>
          </cell>
          <cell r="Z8">
            <v>0</v>
          </cell>
          <cell r="AA8">
            <v>9.6875193750387503</v>
          </cell>
          <cell r="AB8">
            <v>10.763910416709722</v>
          </cell>
          <cell r="AC8">
            <v>31468.723000000002</v>
          </cell>
          <cell r="AD8">
            <v>100000</v>
          </cell>
          <cell r="AE8">
            <v>100000</v>
          </cell>
          <cell r="AF8">
            <v>450</v>
          </cell>
          <cell r="AG8">
            <v>2</v>
          </cell>
          <cell r="AH8">
            <v>0.3</v>
          </cell>
          <cell r="AI8">
            <v>0.2</v>
          </cell>
          <cell r="AJ8">
            <v>3</v>
          </cell>
          <cell r="AK8">
            <v>3</v>
          </cell>
          <cell r="AL8">
            <v>0</v>
          </cell>
          <cell r="AM8" t="str">
            <v>CZ15MediumOffice.idf</v>
          </cell>
          <cell r="AN8" t="str">
            <v>CTZ15SiteDesign.idf</v>
          </cell>
          <cell r="AO8">
            <v>0</v>
          </cell>
          <cell r="AP8">
            <v>7</v>
          </cell>
          <cell r="AQ8" t="str">
            <v>MediumOffice</v>
          </cell>
          <cell r="AR8" t="str">
            <v>WinSHGC</v>
          </cell>
          <cell r="AS8">
            <v>-20</v>
          </cell>
          <cell r="AT8" t="str">
            <v>No</v>
          </cell>
          <cell r="AU8" t="str">
            <v>No</v>
          </cell>
          <cell r="AV8" t="str">
            <v>No</v>
          </cell>
          <cell r="AW8" t="str">
            <v>No</v>
          </cell>
          <cell r="AX8" t="str">
            <v>No</v>
          </cell>
          <cell r="AY8" t="str">
            <v>No</v>
          </cell>
          <cell r="AZ8" t="str">
            <v>No</v>
          </cell>
          <cell r="BA8" t="str">
            <v>Yes</v>
          </cell>
          <cell r="BB8" t="str">
            <v>No</v>
          </cell>
          <cell r="BC8" t="str">
            <v>No</v>
          </cell>
          <cell r="BD8" t="str">
            <v>No</v>
          </cell>
          <cell r="BE8" t="str">
            <v>No</v>
          </cell>
          <cell r="BF8" t="str">
            <v>No</v>
          </cell>
          <cell r="BG8" t="str">
            <v>No</v>
          </cell>
          <cell r="BH8" t="str">
            <v>No</v>
          </cell>
          <cell r="BI8" t="str">
            <v>No</v>
          </cell>
          <cell r="BJ8" t="str">
            <v>No</v>
          </cell>
          <cell r="BK8" t="str">
            <v>No</v>
          </cell>
          <cell r="BL8" t="str">
            <v>No</v>
          </cell>
          <cell r="BM8" t="str">
            <v>No</v>
          </cell>
          <cell r="BN8" t="str">
            <v>No</v>
          </cell>
          <cell r="BO8" t="str">
            <v>No</v>
          </cell>
          <cell r="BP8" t="str">
            <v>No</v>
          </cell>
        </row>
        <row r="9">
          <cell r="B9" t="str">
            <v>0008 CZ15 MediumOffice WinU_SHGC-20</v>
          </cell>
          <cell r="C9" t="str">
            <v>0001 CZ15 MediumOffice Base</v>
          </cell>
          <cell r="D9" t="b">
            <v>1</v>
          </cell>
          <cell r="E9" t="str">
            <v>CZ15RV2.epw</v>
          </cell>
          <cell r="F9">
            <v>15</v>
          </cell>
          <cell r="G9">
            <v>0</v>
          </cell>
          <cell r="H9">
            <v>1.024128E-3</v>
          </cell>
          <cell r="I9">
            <v>8.5837477233149301E-2</v>
          </cell>
          <cell r="J9">
            <v>0</v>
          </cell>
          <cell r="K9">
            <v>3.9450483387994533</v>
          </cell>
          <cell r="L9">
            <v>2.504407653539467</v>
          </cell>
          <cell r="M9">
            <v>0.73</v>
          </cell>
          <cell r="N9">
            <v>0.44999999999999996</v>
          </cell>
          <cell r="O9">
            <v>0.8</v>
          </cell>
          <cell r="P9">
            <v>3.8121652137271975</v>
          </cell>
          <cell r="Q9">
            <v>0.60716622873419479</v>
          </cell>
          <cell r="R9">
            <v>2.1350272335544669</v>
          </cell>
          <cell r="S9">
            <v>0.32000000000000006</v>
          </cell>
          <cell r="T9">
            <v>0.248</v>
          </cell>
          <cell r="U9">
            <v>0.45199999999999996</v>
          </cell>
          <cell r="V9">
            <v>0.35029999999999994</v>
          </cell>
          <cell r="W9">
            <v>0.51979999999999993</v>
          </cell>
          <cell r="X9">
            <v>9.9999999999999995E-7</v>
          </cell>
          <cell r="Y9">
            <v>0</v>
          </cell>
          <cell r="Z9">
            <v>0</v>
          </cell>
          <cell r="AA9">
            <v>9.6875193750387503</v>
          </cell>
          <cell r="AB9">
            <v>10.763910416709722</v>
          </cell>
          <cell r="AC9">
            <v>31468.723000000002</v>
          </cell>
          <cell r="AD9">
            <v>100000</v>
          </cell>
          <cell r="AE9">
            <v>100000</v>
          </cell>
          <cell r="AF9">
            <v>450</v>
          </cell>
          <cell r="AG9">
            <v>2</v>
          </cell>
          <cell r="AH9">
            <v>0.3</v>
          </cell>
          <cell r="AI9">
            <v>0.2</v>
          </cell>
          <cell r="AJ9">
            <v>3</v>
          </cell>
          <cell r="AK9">
            <v>3</v>
          </cell>
          <cell r="AL9">
            <v>0</v>
          </cell>
          <cell r="AM9" t="str">
            <v>CZ15MediumOffice.idf</v>
          </cell>
          <cell r="AN9" t="str">
            <v>CTZ15SiteDesign.idf</v>
          </cell>
          <cell r="AO9">
            <v>0</v>
          </cell>
          <cell r="AP9">
            <v>8</v>
          </cell>
          <cell r="AQ9" t="str">
            <v>MediumOffice</v>
          </cell>
          <cell r="AR9" t="str">
            <v>WinU_SHGC</v>
          </cell>
          <cell r="AS9">
            <v>-20</v>
          </cell>
          <cell r="AT9" t="str">
            <v>No</v>
          </cell>
          <cell r="AU9" t="str">
            <v>No</v>
          </cell>
          <cell r="AV9" t="str">
            <v>No</v>
          </cell>
          <cell r="AW9" t="str">
            <v>No</v>
          </cell>
          <cell r="AX9" t="str">
            <v>No</v>
          </cell>
          <cell r="AY9" t="str">
            <v>No</v>
          </cell>
          <cell r="AZ9" t="str">
            <v>Yes</v>
          </cell>
          <cell r="BA9" t="str">
            <v>Yes</v>
          </cell>
          <cell r="BB9" t="str">
            <v>No</v>
          </cell>
          <cell r="BC9" t="str">
            <v>No</v>
          </cell>
          <cell r="BD9" t="str">
            <v>No</v>
          </cell>
          <cell r="BE9" t="str">
            <v>No</v>
          </cell>
          <cell r="BF9" t="str">
            <v>No</v>
          </cell>
          <cell r="BG9" t="str">
            <v>No</v>
          </cell>
          <cell r="BH9" t="str">
            <v>No</v>
          </cell>
          <cell r="BI9" t="str">
            <v>No</v>
          </cell>
          <cell r="BJ9" t="str">
            <v>No</v>
          </cell>
          <cell r="BK9" t="str">
            <v>No</v>
          </cell>
          <cell r="BL9" t="str">
            <v>No</v>
          </cell>
          <cell r="BM9" t="str">
            <v>No</v>
          </cell>
          <cell r="BN9" t="str">
            <v>No</v>
          </cell>
          <cell r="BO9" t="str">
            <v>No</v>
          </cell>
          <cell r="BP9" t="str">
            <v>No</v>
          </cell>
        </row>
        <row r="10">
          <cell r="B10" t="str">
            <v>0009 CZ15 MediumOffice LPD-20</v>
          </cell>
          <cell r="C10" t="str">
            <v>0001 CZ15 MediumOffice Base</v>
          </cell>
          <cell r="D10" t="b">
            <v>1</v>
          </cell>
          <cell r="E10" t="str">
            <v>CZ15RV2.epw</v>
          </cell>
          <cell r="F10">
            <v>15</v>
          </cell>
          <cell r="G10">
            <v>0</v>
          </cell>
          <cell r="H10">
            <v>1.024128E-3</v>
          </cell>
          <cell r="I10">
            <v>8.5837477233149301E-2</v>
          </cell>
          <cell r="J10">
            <v>0</v>
          </cell>
          <cell r="K10">
            <v>3.9450483387994533</v>
          </cell>
          <cell r="L10">
            <v>2.504407653539467</v>
          </cell>
          <cell r="M10">
            <v>0.73</v>
          </cell>
          <cell r="N10">
            <v>0.44999999999999996</v>
          </cell>
          <cell r="O10">
            <v>0.8</v>
          </cell>
          <cell r="P10">
            <v>3.8121652137271975</v>
          </cell>
          <cell r="Q10">
            <v>0.60716622873419479</v>
          </cell>
          <cell r="R10">
            <v>2.6687840419430833</v>
          </cell>
          <cell r="S10">
            <v>0.4</v>
          </cell>
          <cell r="T10">
            <v>0.31</v>
          </cell>
          <cell r="U10">
            <v>0.45199999999999996</v>
          </cell>
          <cell r="V10">
            <v>0.35029999999999994</v>
          </cell>
          <cell r="W10">
            <v>0.51979999999999993</v>
          </cell>
          <cell r="X10">
            <v>9.9999999999999995E-7</v>
          </cell>
          <cell r="Y10">
            <v>0</v>
          </cell>
          <cell r="Z10">
            <v>0</v>
          </cell>
          <cell r="AA10">
            <v>7.7500155000310009</v>
          </cell>
          <cell r="AB10">
            <v>10.763910416709722</v>
          </cell>
          <cell r="AC10">
            <v>31468.723000000002</v>
          </cell>
          <cell r="AD10">
            <v>100000</v>
          </cell>
          <cell r="AE10">
            <v>100000</v>
          </cell>
          <cell r="AF10">
            <v>450</v>
          </cell>
          <cell r="AG10">
            <v>2</v>
          </cell>
          <cell r="AH10">
            <v>0.3</v>
          </cell>
          <cell r="AI10">
            <v>0.2</v>
          </cell>
          <cell r="AJ10">
            <v>3</v>
          </cell>
          <cell r="AK10">
            <v>3</v>
          </cell>
          <cell r="AL10">
            <v>0</v>
          </cell>
          <cell r="AM10" t="str">
            <v>CZ15MediumOffice.idf</v>
          </cell>
          <cell r="AN10" t="str">
            <v>CTZ15SiteDesign.idf</v>
          </cell>
          <cell r="AO10">
            <v>0</v>
          </cell>
          <cell r="AP10">
            <v>9</v>
          </cell>
          <cell r="AQ10" t="str">
            <v>MediumOffice</v>
          </cell>
          <cell r="AR10" t="str">
            <v>LPD</v>
          </cell>
          <cell r="AS10">
            <v>-20</v>
          </cell>
          <cell r="AT10" t="str">
            <v>No</v>
          </cell>
          <cell r="AU10" t="str">
            <v>No</v>
          </cell>
          <cell r="AV10" t="str">
            <v>No</v>
          </cell>
          <cell r="AW10" t="str">
            <v>No</v>
          </cell>
          <cell r="AX10" t="str">
            <v>No</v>
          </cell>
          <cell r="AY10" t="str">
            <v>No</v>
          </cell>
          <cell r="AZ10" t="str">
            <v>No</v>
          </cell>
          <cell r="BA10" t="str">
            <v>No</v>
          </cell>
          <cell r="BB10" t="str">
            <v>No</v>
          </cell>
          <cell r="BC10" t="str">
            <v>No</v>
          </cell>
          <cell r="BD10" t="str">
            <v>No</v>
          </cell>
          <cell r="BE10" t="str">
            <v>No</v>
          </cell>
          <cell r="BF10" t="str">
            <v>No</v>
          </cell>
          <cell r="BG10" t="str">
            <v>No</v>
          </cell>
          <cell r="BH10" t="str">
            <v>No</v>
          </cell>
          <cell r="BI10" t="str">
            <v>No</v>
          </cell>
          <cell r="BJ10" t="str">
            <v>No</v>
          </cell>
          <cell r="BK10" t="str">
            <v>No</v>
          </cell>
          <cell r="BL10" t="str">
            <v>No</v>
          </cell>
          <cell r="BM10" t="str">
            <v>No</v>
          </cell>
          <cell r="BN10" t="str">
            <v>No</v>
          </cell>
          <cell r="BO10" t="str">
            <v>No</v>
          </cell>
          <cell r="BP10" t="str">
            <v>No</v>
          </cell>
        </row>
        <row r="11">
          <cell r="B11" t="str">
            <v>0010 CZ15 MediumOffice LPD+20</v>
          </cell>
          <cell r="C11" t="str">
            <v>0001 CZ15 MediumOffice Base</v>
          </cell>
          <cell r="D11" t="b">
            <v>1</v>
          </cell>
          <cell r="E11" t="str">
            <v>CZ15RV2.epw</v>
          </cell>
          <cell r="F11">
            <v>15</v>
          </cell>
          <cell r="G11">
            <v>0</v>
          </cell>
          <cell r="H11">
            <v>1.024128E-3</v>
          </cell>
          <cell r="I11">
            <v>8.5837477233149301E-2</v>
          </cell>
          <cell r="J11">
            <v>0</v>
          </cell>
          <cell r="K11">
            <v>3.9450483387994533</v>
          </cell>
          <cell r="L11">
            <v>2.504407653539467</v>
          </cell>
          <cell r="M11">
            <v>0.73</v>
          </cell>
          <cell r="N11">
            <v>0.44999999999999996</v>
          </cell>
          <cell r="O11">
            <v>0.8</v>
          </cell>
          <cell r="P11">
            <v>3.8121652137271975</v>
          </cell>
          <cell r="Q11">
            <v>0.60716622873419479</v>
          </cell>
          <cell r="R11">
            <v>2.6687840419430833</v>
          </cell>
          <cell r="S11">
            <v>0.4</v>
          </cell>
          <cell r="T11">
            <v>0.31</v>
          </cell>
          <cell r="U11">
            <v>0.45199999999999996</v>
          </cell>
          <cell r="V11">
            <v>0.35029999999999994</v>
          </cell>
          <cell r="W11">
            <v>0.51979999999999993</v>
          </cell>
          <cell r="X11">
            <v>9.9999999999999995E-7</v>
          </cell>
          <cell r="Y11">
            <v>0</v>
          </cell>
          <cell r="Z11">
            <v>0</v>
          </cell>
          <cell r="AA11">
            <v>11.6250232500465</v>
          </cell>
          <cell r="AB11">
            <v>10.763910416709722</v>
          </cell>
          <cell r="AC11">
            <v>31468.723000000002</v>
          </cell>
          <cell r="AD11">
            <v>100000</v>
          </cell>
          <cell r="AE11">
            <v>100000</v>
          </cell>
          <cell r="AF11">
            <v>450</v>
          </cell>
          <cell r="AG11">
            <v>2</v>
          </cell>
          <cell r="AH11">
            <v>0.3</v>
          </cell>
          <cell r="AI11">
            <v>0.2</v>
          </cell>
          <cell r="AJ11">
            <v>3</v>
          </cell>
          <cell r="AK11">
            <v>3</v>
          </cell>
          <cell r="AL11">
            <v>0</v>
          </cell>
          <cell r="AM11" t="str">
            <v>CZ15MediumOffice.idf</v>
          </cell>
          <cell r="AN11" t="str">
            <v>CTZ15SiteDesign.idf</v>
          </cell>
          <cell r="AO11">
            <v>0</v>
          </cell>
          <cell r="AP11">
            <v>10</v>
          </cell>
          <cell r="AQ11" t="str">
            <v>MediumOffice</v>
          </cell>
          <cell r="AR11" t="str">
            <v>LPD</v>
          </cell>
          <cell r="AS11" t="str">
            <v>+20</v>
          </cell>
          <cell r="AT11" t="str">
            <v>No</v>
          </cell>
          <cell r="AU11" t="str">
            <v>No</v>
          </cell>
          <cell r="AV11" t="str">
            <v>No</v>
          </cell>
          <cell r="AW11" t="str">
            <v>No</v>
          </cell>
          <cell r="AX11" t="str">
            <v>No</v>
          </cell>
          <cell r="AY11" t="str">
            <v>No</v>
          </cell>
          <cell r="AZ11" t="str">
            <v>No</v>
          </cell>
          <cell r="BA11" t="str">
            <v>No</v>
          </cell>
          <cell r="BB11" t="str">
            <v>No</v>
          </cell>
          <cell r="BC11" t="str">
            <v>No</v>
          </cell>
          <cell r="BD11" t="str">
            <v>No</v>
          </cell>
          <cell r="BE11" t="str">
            <v>No</v>
          </cell>
          <cell r="BF11" t="str">
            <v>No</v>
          </cell>
          <cell r="BG11" t="str">
            <v>No</v>
          </cell>
          <cell r="BH11" t="str">
            <v>No</v>
          </cell>
          <cell r="BI11" t="str">
            <v>No</v>
          </cell>
          <cell r="BJ11" t="str">
            <v>No</v>
          </cell>
          <cell r="BK11" t="str">
            <v>No</v>
          </cell>
          <cell r="BL11" t="str">
            <v>No</v>
          </cell>
          <cell r="BM11" t="str">
            <v>No</v>
          </cell>
          <cell r="BN11" t="str">
            <v>No</v>
          </cell>
          <cell r="BO11" t="str">
            <v>No</v>
          </cell>
          <cell r="BP11" t="str">
            <v>No</v>
          </cell>
        </row>
        <row r="12">
          <cell r="B12" t="str">
            <v>0011 CZ15 MediumOffice EPD-20</v>
          </cell>
          <cell r="C12" t="str">
            <v>0001 CZ15 MediumOffice Base</v>
          </cell>
          <cell r="D12" t="b">
            <v>1</v>
          </cell>
          <cell r="E12" t="str">
            <v>CZ15RV2.epw</v>
          </cell>
          <cell r="F12">
            <v>15</v>
          </cell>
          <cell r="G12">
            <v>0</v>
          </cell>
          <cell r="H12">
            <v>1.024128E-3</v>
          </cell>
          <cell r="I12">
            <v>8.5837477233149301E-2</v>
          </cell>
          <cell r="J12">
            <v>0</v>
          </cell>
          <cell r="K12">
            <v>3.9450483387994533</v>
          </cell>
          <cell r="L12">
            <v>2.504407653539467</v>
          </cell>
          <cell r="M12">
            <v>0.73</v>
          </cell>
          <cell r="N12">
            <v>0.44999999999999996</v>
          </cell>
          <cell r="O12">
            <v>0.8</v>
          </cell>
          <cell r="P12">
            <v>3.8121652137271975</v>
          </cell>
          <cell r="Q12">
            <v>0.60716622873419479</v>
          </cell>
          <cell r="R12">
            <v>2.6687840419430833</v>
          </cell>
          <cell r="S12">
            <v>0.4</v>
          </cell>
          <cell r="T12">
            <v>0.31</v>
          </cell>
          <cell r="U12">
            <v>0.45199999999999996</v>
          </cell>
          <cell r="V12">
            <v>0.35029999999999994</v>
          </cell>
          <cell r="W12">
            <v>0.51979999999999993</v>
          </cell>
          <cell r="X12">
            <v>9.9999999999999995E-7</v>
          </cell>
          <cell r="Y12">
            <v>0</v>
          </cell>
          <cell r="Z12">
            <v>0</v>
          </cell>
          <cell r="AA12">
            <v>9.6875193750387503</v>
          </cell>
          <cell r="AB12">
            <v>8.6111283333677786</v>
          </cell>
          <cell r="AC12">
            <v>31468.723000000002</v>
          </cell>
          <cell r="AD12">
            <v>100000</v>
          </cell>
          <cell r="AE12">
            <v>100000</v>
          </cell>
          <cell r="AF12">
            <v>450</v>
          </cell>
          <cell r="AG12">
            <v>2</v>
          </cell>
          <cell r="AH12">
            <v>0.3</v>
          </cell>
          <cell r="AI12">
            <v>0.2</v>
          </cell>
          <cell r="AJ12">
            <v>3</v>
          </cell>
          <cell r="AK12">
            <v>3</v>
          </cell>
          <cell r="AL12">
            <v>0</v>
          </cell>
          <cell r="AM12" t="str">
            <v>CZ15MediumOffice.idf</v>
          </cell>
          <cell r="AN12" t="str">
            <v>CTZ15SiteDesign.idf</v>
          </cell>
          <cell r="AO12">
            <v>0</v>
          </cell>
          <cell r="AP12">
            <v>11</v>
          </cell>
          <cell r="AQ12" t="str">
            <v>MediumOffice</v>
          </cell>
          <cell r="AR12" t="str">
            <v>EPD</v>
          </cell>
          <cell r="AS12">
            <v>-20</v>
          </cell>
          <cell r="AT12" t="str">
            <v>No</v>
          </cell>
          <cell r="AU12" t="str">
            <v>No</v>
          </cell>
          <cell r="AV12" t="str">
            <v>No</v>
          </cell>
          <cell r="AW12" t="str">
            <v>No</v>
          </cell>
          <cell r="AX12" t="str">
            <v>No</v>
          </cell>
          <cell r="AY12" t="str">
            <v>No</v>
          </cell>
          <cell r="AZ12" t="str">
            <v>No</v>
          </cell>
          <cell r="BA12" t="str">
            <v>No</v>
          </cell>
          <cell r="BB12" t="str">
            <v>No</v>
          </cell>
          <cell r="BC12" t="str">
            <v>No</v>
          </cell>
          <cell r="BD12" t="str">
            <v>No</v>
          </cell>
          <cell r="BE12" t="str">
            <v>No</v>
          </cell>
          <cell r="BF12" t="str">
            <v>No</v>
          </cell>
          <cell r="BG12" t="str">
            <v>No</v>
          </cell>
          <cell r="BH12" t="str">
            <v>No</v>
          </cell>
          <cell r="BI12" t="str">
            <v>No</v>
          </cell>
          <cell r="BJ12" t="str">
            <v>No</v>
          </cell>
          <cell r="BK12" t="str">
            <v>No</v>
          </cell>
          <cell r="BL12" t="str">
            <v>No</v>
          </cell>
          <cell r="BM12" t="str">
            <v>No</v>
          </cell>
          <cell r="BN12" t="str">
            <v>No</v>
          </cell>
          <cell r="BO12" t="str">
            <v>No</v>
          </cell>
          <cell r="BP12" t="str">
            <v>No</v>
          </cell>
        </row>
        <row r="13">
          <cell r="B13" t="str">
            <v>0012 CZ15 MediumOffice EPD+20</v>
          </cell>
          <cell r="C13" t="str">
            <v>0001 CZ15 MediumOffice Base</v>
          </cell>
          <cell r="D13" t="b">
            <v>1</v>
          </cell>
          <cell r="E13" t="str">
            <v>CZ15RV2.epw</v>
          </cell>
          <cell r="F13">
            <v>15</v>
          </cell>
          <cell r="G13">
            <v>0</v>
          </cell>
          <cell r="H13">
            <v>1.024128E-3</v>
          </cell>
          <cell r="I13">
            <v>8.5837477233149301E-2</v>
          </cell>
          <cell r="J13">
            <v>0</v>
          </cell>
          <cell r="K13">
            <v>3.9450483387994533</v>
          </cell>
          <cell r="L13">
            <v>2.504407653539467</v>
          </cell>
          <cell r="M13">
            <v>0.73</v>
          </cell>
          <cell r="N13">
            <v>0.44999999999999996</v>
          </cell>
          <cell r="O13">
            <v>0.8</v>
          </cell>
          <cell r="P13">
            <v>3.8121652137271975</v>
          </cell>
          <cell r="Q13">
            <v>0.60716622873419479</v>
          </cell>
          <cell r="R13">
            <v>2.6687840419430833</v>
          </cell>
          <cell r="S13">
            <v>0.4</v>
          </cell>
          <cell r="T13">
            <v>0.31</v>
          </cell>
          <cell r="U13">
            <v>0.45199999999999996</v>
          </cell>
          <cell r="V13">
            <v>0.35029999999999994</v>
          </cell>
          <cell r="W13">
            <v>0.51979999999999993</v>
          </cell>
          <cell r="X13">
            <v>9.9999999999999995E-7</v>
          </cell>
          <cell r="Y13">
            <v>0</v>
          </cell>
          <cell r="Z13">
            <v>0</v>
          </cell>
          <cell r="AA13">
            <v>9.6875193750387503</v>
          </cell>
          <cell r="AB13">
            <v>12.916692500051665</v>
          </cell>
          <cell r="AC13">
            <v>31468.723000000002</v>
          </cell>
          <cell r="AD13">
            <v>100000</v>
          </cell>
          <cell r="AE13">
            <v>100000</v>
          </cell>
          <cell r="AF13">
            <v>450</v>
          </cell>
          <cell r="AG13">
            <v>2</v>
          </cell>
          <cell r="AH13">
            <v>0.3</v>
          </cell>
          <cell r="AI13">
            <v>0.2</v>
          </cell>
          <cell r="AJ13">
            <v>3</v>
          </cell>
          <cell r="AK13">
            <v>3</v>
          </cell>
          <cell r="AL13">
            <v>0</v>
          </cell>
          <cell r="AM13" t="str">
            <v>CZ15MediumOffice.idf</v>
          </cell>
          <cell r="AN13" t="str">
            <v>CTZ15SiteDesign.idf</v>
          </cell>
          <cell r="AO13">
            <v>0</v>
          </cell>
          <cell r="AP13">
            <v>12</v>
          </cell>
          <cell r="AQ13" t="str">
            <v>MediumOffice</v>
          </cell>
          <cell r="AR13" t="str">
            <v>EPD</v>
          </cell>
          <cell r="AS13" t="str">
            <v>+20</v>
          </cell>
          <cell r="AT13" t="str">
            <v>No</v>
          </cell>
          <cell r="AU13" t="str">
            <v>No</v>
          </cell>
          <cell r="AV13" t="str">
            <v>No</v>
          </cell>
          <cell r="AW13" t="str">
            <v>No</v>
          </cell>
          <cell r="AX13" t="str">
            <v>No</v>
          </cell>
          <cell r="AY13" t="str">
            <v>No</v>
          </cell>
          <cell r="AZ13" t="str">
            <v>No</v>
          </cell>
          <cell r="BA13" t="str">
            <v>No</v>
          </cell>
          <cell r="BB13" t="str">
            <v>No</v>
          </cell>
          <cell r="BC13" t="str">
            <v>No</v>
          </cell>
          <cell r="BD13" t="str">
            <v>No</v>
          </cell>
          <cell r="BE13" t="str">
            <v>No</v>
          </cell>
          <cell r="BF13" t="str">
            <v>No</v>
          </cell>
          <cell r="BG13" t="str">
            <v>No</v>
          </cell>
          <cell r="BH13" t="str">
            <v>No</v>
          </cell>
          <cell r="BI13" t="str">
            <v>No</v>
          </cell>
          <cell r="BJ13" t="str">
            <v>No</v>
          </cell>
          <cell r="BK13" t="str">
            <v>No</v>
          </cell>
          <cell r="BL13" t="str">
            <v>No</v>
          </cell>
          <cell r="BM13" t="str">
            <v>No</v>
          </cell>
          <cell r="BN13" t="str">
            <v>No</v>
          </cell>
          <cell r="BO13" t="str">
            <v>No</v>
          </cell>
          <cell r="BP13" t="str">
            <v>No</v>
          </cell>
        </row>
        <row r="14">
          <cell r="B14" t="str">
            <v>0013 CZ16 MediumOffice Base</v>
          </cell>
          <cell r="C14">
            <v>0</v>
          </cell>
          <cell r="D14" t="b">
            <v>1</v>
          </cell>
          <cell r="E14" t="str">
            <v>CZ16RV2.epw</v>
          </cell>
          <cell r="F14">
            <v>16</v>
          </cell>
          <cell r="G14">
            <v>0</v>
          </cell>
          <cell r="H14">
            <v>1.024128E-3</v>
          </cell>
          <cell r="I14">
            <v>8.5837477233149301E-2</v>
          </cell>
          <cell r="J14">
            <v>0</v>
          </cell>
          <cell r="K14">
            <v>3.9450483387994533</v>
          </cell>
          <cell r="L14">
            <v>2.504407653539467</v>
          </cell>
          <cell r="M14">
            <v>0.73</v>
          </cell>
          <cell r="N14">
            <v>0.75</v>
          </cell>
          <cell r="O14">
            <v>0.8</v>
          </cell>
          <cell r="P14">
            <v>3.8121652137271975</v>
          </cell>
          <cell r="Q14">
            <v>0.75073429864594332</v>
          </cell>
          <cell r="R14">
            <v>2.6687840419430833</v>
          </cell>
          <cell r="S14">
            <v>0.47</v>
          </cell>
          <cell r="T14">
            <v>0.43</v>
          </cell>
          <cell r="U14">
            <v>0.53109999999999991</v>
          </cell>
          <cell r="V14">
            <v>0.48589999999999994</v>
          </cell>
          <cell r="W14">
            <v>0.79099999999999993</v>
          </cell>
          <cell r="X14">
            <v>9.9999999999999995E-7</v>
          </cell>
          <cell r="Y14">
            <v>0</v>
          </cell>
          <cell r="Z14">
            <v>0</v>
          </cell>
          <cell r="AA14">
            <v>9.6875193750387503</v>
          </cell>
          <cell r="AB14">
            <v>10.763910416709722</v>
          </cell>
          <cell r="AC14">
            <v>31468.723000000002</v>
          </cell>
          <cell r="AD14">
            <v>100000</v>
          </cell>
          <cell r="AE14">
            <v>100000</v>
          </cell>
          <cell r="AF14">
            <v>450</v>
          </cell>
          <cell r="AG14">
            <v>2</v>
          </cell>
          <cell r="AH14">
            <v>0.3</v>
          </cell>
          <cell r="AI14">
            <v>0.2</v>
          </cell>
          <cell r="AJ14">
            <v>3</v>
          </cell>
          <cell r="AK14">
            <v>3</v>
          </cell>
          <cell r="AL14">
            <v>0</v>
          </cell>
          <cell r="AM14" t="str">
            <v>CZ16MediumOffice.idf</v>
          </cell>
          <cell r="AN14" t="str">
            <v>CTZ16SiteDesign.idf</v>
          </cell>
          <cell r="AO14">
            <v>0</v>
          </cell>
          <cell r="AP14">
            <v>13</v>
          </cell>
          <cell r="AQ14" t="str">
            <v>MediumOffice</v>
          </cell>
          <cell r="AR14" t="str">
            <v>Base</v>
          </cell>
          <cell r="AS14">
            <v>0</v>
          </cell>
          <cell r="AT14" t="str">
            <v>No</v>
          </cell>
          <cell r="AU14" t="str">
            <v>No</v>
          </cell>
          <cell r="AV14" t="str">
            <v>No</v>
          </cell>
          <cell r="AW14" t="str">
            <v>No</v>
          </cell>
          <cell r="AX14" t="str">
            <v>No</v>
          </cell>
          <cell r="AY14" t="str">
            <v>No</v>
          </cell>
          <cell r="AZ14" t="str">
            <v>No</v>
          </cell>
          <cell r="BA14" t="str">
            <v>No</v>
          </cell>
          <cell r="BB14" t="str">
            <v>No</v>
          </cell>
          <cell r="BC14" t="str">
            <v>No</v>
          </cell>
          <cell r="BD14" t="str">
            <v>No</v>
          </cell>
          <cell r="BE14" t="str">
            <v>No</v>
          </cell>
          <cell r="BF14" t="str">
            <v>No</v>
          </cell>
          <cell r="BG14" t="str">
            <v>No</v>
          </cell>
          <cell r="BH14" t="str">
            <v>No</v>
          </cell>
          <cell r="BI14" t="str">
            <v>No</v>
          </cell>
          <cell r="BJ14" t="str">
            <v>No</v>
          </cell>
          <cell r="BK14" t="str">
            <v>No</v>
          </cell>
          <cell r="BL14" t="str">
            <v>No</v>
          </cell>
          <cell r="BM14" t="str">
            <v>No</v>
          </cell>
          <cell r="BN14" t="str">
            <v>No</v>
          </cell>
          <cell r="BO14" t="str">
            <v>No</v>
          </cell>
          <cell r="BP14" t="str">
            <v>No</v>
          </cell>
        </row>
        <row r="15">
          <cell r="B15" t="str">
            <v>0014 CZ16 MediumOffice RoofLtR+20</v>
          </cell>
          <cell r="C15" t="str">
            <v>0013 CZ16 MediumOffice Base</v>
          </cell>
          <cell r="D15" t="b">
            <v>1</v>
          </cell>
          <cell r="E15" t="str">
            <v>CZ16RV2.epw</v>
          </cell>
          <cell r="F15">
            <v>16</v>
          </cell>
          <cell r="G15">
            <v>0</v>
          </cell>
          <cell r="H15">
            <v>1.024128E-3</v>
          </cell>
          <cell r="I15">
            <v>8.5837477233149301E-2</v>
          </cell>
          <cell r="J15">
            <v>0</v>
          </cell>
          <cell r="K15">
            <v>5.741310423499316</v>
          </cell>
          <cell r="L15">
            <v>2.504407653539467</v>
          </cell>
          <cell r="M15">
            <v>0.73</v>
          </cell>
          <cell r="N15">
            <v>0.75</v>
          </cell>
          <cell r="O15">
            <v>0.8</v>
          </cell>
          <cell r="P15">
            <v>3.8121652137271975</v>
          </cell>
          <cell r="Q15">
            <v>0.75073429864594332</v>
          </cell>
          <cell r="R15">
            <v>2.6687840419430833</v>
          </cell>
          <cell r="S15">
            <v>0.47</v>
          </cell>
          <cell r="T15">
            <v>0.43</v>
          </cell>
          <cell r="U15">
            <v>0.53109999999999991</v>
          </cell>
          <cell r="V15">
            <v>0.48589999999999994</v>
          </cell>
          <cell r="W15">
            <v>0.79099999999999993</v>
          </cell>
          <cell r="X15">
            <v>9.9999999999999995E-7</v>
          </cell>
          <cell r="Y15">
            <v>0</v>
          </cell>
          <cell r="Z15">
            <v>0</v>
          </cell>
          <cell r="AA15">
            <v>9.6875193750387503</v>
          </cell>
          <cell r="AB15">
            <v>10.763910416709722</v>
          </cell>
          <cell r="AC15">
            <v>31468.723000000002</v>
          </cell>
          <cell r="AD15">
            <v>100000</v>
          </cell>
          <cell r="AE15">
            <v>100000</v>
          </cell>
          <cell r="AF15">
            <v>450</v>
          </cell>
          <cell r="AG15">
            <v>2</v>
          </cell>
          <cell r="AH15">
            <v>0.3</v>
          </cell>
          <cell r="AI15">
            <v>0.2</v>
          </cell>
          <cell r="AJ15">
            <v>3</v>
          </cell>
          <cell r="AK15">
            <v>3</v>
          </cell>
          <cell r="AL15">
            <v>0</v>
          </cell>
          <cell r="AM15" t="str">
            <v>CZ16MediumOffice.idf</v>
          </cell>
          <cell r="AN15" t="str">
            <v>CTZ16SiteDesign.idf</v>
          </cell>
          <cell r="AO15">
            <v>0</v>
          </cell>
          <cell r="AP15">
            <v>14</v>
          </cell>
          <cell r="AQ15" t="str">
            <v>MediumOffice</v>
          </cell>
          <cell r="AR15" t="str">
            <v>RoofLt</v>
          </cell>
          <cell r="AS15" t="str">
            <v>R+20</v>
          </cell>
          <cell r="AT15" t="str">
            <v>Yes</v>
          </cell>
          <cell r="AU15" t="str">
            <v>No</v>
          </cell>
          <cell r="AV15" t="str">
            <v>No</v>
          </cell>
          <cell r="AW15" t="str">
            <v>No</v>
          </cell>
          <cell r="AX15" t="str">
            <v>No</v>
          </cell>
          <cell r="AY15" t="str">
            <v>No</v>
          </cell>
          <cell r="AZ15" t="str">
            <v>No</v>
          </cell>
          <cell r="BA15" t="str">
            <v>No</v>
          </cell>
          <cell r="BB15" t="str">
            <v>No</v>
          </cell>
          <cell r="BC15" t="str">
            <v>No</v>
          </cell>
          <cell r="BD15" t="str">
            <v>No</v>
          </cell>
          <cell r="BE15" t="str">
            <v>No</v>
          </cell>
          <cell r="BF15" t="str">
            <v>No</v>
          </cell>
          <cell r="BG15" t="str">
            <v>No</v>
          </cell>
          <cell r="BH15" t="str">
            <v>No</v>
          </cell>
          <cell r="BI15" t="str">
            <v>No</v>
          </cell>
          <cell r="BJ15" t="str">
            <v>No</v>
          </cell>
          <cell r="BK15" t="str">
            <v>No</v>
          </cell>
          <cell r="BL15" t="str">
            <v>No</v>
          </cell>
          <cell r="BM15" t="str">
            <v>No</v>
          </cell>
          <cell r="BN15" t="str">
            <v>No</v>
          </cell>
          <cell r="BO15" t="str">
            <v>No</v>
          </cell>
          <cell r="BP15" t="str">
            <v>No</v>
          </cell>
        </row>
        <row r="16">
          <cell r="B16" t="str">
            <v>0015 CZ16 MediumOffice WallLtR+20</v>
          </cell>
          <cell r="C16" t="str">
            <v>0013 CZ16 MediumOffice Base</v>
          </cell>
          <cell r="D16" t="b">
            <v>1</v>
          </cell>
          <cell r="E16" t="str">
            <v>CZ16RV2.epw</v>
          </cell>
          <cell r="F16">
            <v>16</v>
          </cell>
          <cell r="G16">
            <v>0</v>
          </cell>
          <cell r="H16">
            <v>1.024128E-3</v>
          </cell>
          <cell r="I16">
            <v>8.5837477233149301E-2</v>
          </cell>
          <cell r="J16">
            <v>0</v>
          </cell>
          <cell r="K16">
            <v>3.9450483387994533</v>
          </cell>
          <cell r="L16">
            <v>5.3459403674670751</v>
          </cell>
          <cell r="M16">
            <v>0.73</v>
          </cell>
          <cell r="N16">
            <v>0.75</v>
          </cell>
          <cell r="O16">
            <v>0.8</v>
          </cell>
          <cell r="P16">
            <v>3.8121652137271975</v>
          </cell>
          <cell r="Q16">
            <v>0.75073429864594332</v>
          </cell>
          <cell r="R16">
            <v>2.6687840419430833</v>
          </cell>
          <cell r="S16">
            <v>0.47</v>
          </cell>
          <cell r="T16">
            <v>0.43</v>
          </cell>
          <cell r="U16">
            <v>0.53109999999999991</v>
          </cell>
          <cell r="V16">
            <v>0.48589999999999994</v>
          </cell>
          <cell r="W16">
            <v>0.79099999999999993</v>
          </cell>
          <cell r="X16">
            <v>9.9999999999999995E-7</v>
          </cell>
          <cell r="Y16">
            <v>0</v>
          </cell>
          <cell r="Z16">
            <v>0</v>
          </cell>
          <cell r="AA16">
            <v>9.6875193750387503</v>
          </cell>
          <cell r="AB16">
            <v>10.763910416709722</v>
          </cell>
          <cell r="AC16">
            <v>31468.723000000002</v>
          </cell>
          <cell r="AD16">
            <v>100000</v>
          </cell>
          <cell r="AE16">
            <v>100000</v>
          </cell>
          <cell r="AF16">
            <v>450</v>
          </cell>
          <cell r="AG16">
            <v>2</v>
          </cell>
          <cell r="AH16">
            <v>0.3</v>
          </cell>
          <cell r="AI16">
            <v>0.2</v>
          </cell>
          <cell r="AJ16">
            <v>3</v>
          </cell>
          <cell r="AK16">
            <v>3</v>
          </cell>
          <cell r="AL16">
            <v>0</v>
          </cell>
          <cell r="AM16" t="str">
            <v>CZ16MediumOffice.idf</v>
          </cell>
          <cell r="AN16" t="str">
            <v>CTZ16SiteDesign.idf</v>
          </cell>
          <cell r="AO16">
            <v>0</v>
          </cell>
          <cell r="AP16">
            <v>15</v>
          </cell>
          <cell r="AQ16" t="str">
            <v>MediumOffice</v>
          </cell>
          <cell r="AR16" t="str">
            <v>WallLt</v>
          </cell>
          <cell r="AS16" t="str">
            <v>R+20</v>
          </cell>
          <cell r="AT16" t="str">
            <v>No</v>
          </cell>
          <cell r="AU16" t="str">
            <v>Yes</v>
          </cell>
          <cell r="AV16" t="str">
            <v>No</v>
          </cell>
          <cell r="AW16" t="str">
            <v>No</v>
          </cell>
          <cell r="AX16" t="str">
            <v>No</v>
          </cell>
          <cell r="AY16" t="str">
            <v>No</v>
          </cell>
          <cell r="AZ16" t="str">
            <v>No</v>
          </cell>
          <cell r="BA16" t="str">
            <v>No</v>
          </cell>
          <cell r="BB16" t="str">
            <v>No</v>
          </cell>
          <cell r="BC16" t="str">
            <v>No</v>
          </cell>
          <cell r="BD16" t="str">
            <v>No</v>
          </cell>
          <cell r="BE16" t="str">
            <v>No</v>
          </cell>
          <cell r="BF16" t="str">
            <v>No</v>
          </cell>
          <cell r="BG16" t="str">
            <v>No</v>
          </cell>
          <cell r="BH16" t="str">
            <v>No</v>
          </cell>
          <cell r="BI16" t="str">
            <v>No</v>
          </cell>
          <cell r="BJ16" t="str">
            <v>No</v>
          </cell>
          <cell r="BK16" t="str">
            <v>No</v>
          </cell>
          <cell r="BL16" t="str">
            <v>No</v>
          </cell>
          <cell r="BM16" t="str">
            <v>No</v>
          </cell>
          <cell r="BN16" t="str">
            <v>No</v>
          </cell>
          <cell r="BO16" t="str">
            <v>No</v>
          </cell>
          <cell r="BP16" t="str">
            <v>No</v>
          </cell>
        </row>
        <row r="17">
          <cell r="B17" t="str">
            <v>0016 CZ16 MediumOffice UnhtSlabF24vR-5</v>
          </cell>
          <cell r="C17" t="str">
            <v>0013 CZ16 MediumOffice Base</v>
          </cell>
          <cell r="D17" t="b">
            <v>1</v>
          </cell>
          <cell r="E17" t="str">
            <v>CZ16RV2.epw</v>
          </cell>
          <cell r="F17">
            <v>16</v>
          </cell>
          <cell r="G17">
            <v>0</v>
          </cell>
          <cell r="H17">
            <v>1.024128E-3</v>
          </cell>
          <cell r="I17">
            <v>8.5837477233149301E-2</v>
          </cell>
          <cell r="J17">
            <v>0</v>
          </cell>
          <cell r="K17">
            <v>3.9450483387994533</v>
          </cell>
          <cell r="L17">
            <v>2.504407653539467</v>
          </cell>
          <cell r="M17">
            <v>0.57999999999999996</v>
          </cell>
          <cell r="N17">
            <v>0.75</v>
          </cell>
          <cell r="O17">
            <v>0.8</v>
          </cell>
          <cell r="P17">
            <v>3.8121652137271975</v>
          </cell>
          <cell r="Q17">
            <v>0.75073429864594332</v>
          </cell>
          <cell r="R17">
            <v>2.6687840419430833</v>
          </cell>
          <cell r="S17">
            <v>0.47</v>
          </cell>
          <cell r="T17">
            <v>0.43</v>
          </cell>
          <cell r="U17">
            <v>0.53109999999999991</v>
          </cell>
          <cell r="V17">
            <v>0.48589999999999994</v>
          </cell>
          <cell r="W17">
            <v>0.79099999999999993</v>
          </cell>
          <cell r="X17">
            <v>9.9999999999999995E-7</v>
          </cell>
          <cell r="Y17">
            <v>0</v>
          </cell>
          <cell r="Z17">
            <v>0</v>
          </cell>
          <cell r="AA17">
            <v>9.6875193750387503</v>
          </cell>
          <cell r="AB17">
            <v>10.763910416709722</v>
          </cell>
          <cell r="AC17">
            <v>31468.723000000002</v>
          </cell>
          <cell r="AD17">
            <v>100000</v>
          </cell>
          <cell r="AE17">
            <v>100000</v>
          </cell>
          <cell r="AF17">
            <v>450</v>
          </cell>
          <cell r="AG17">
            <v>2</v>
          </cell>
          <cell r="AH17">
            <v>0.3</v>
          </cell>
          <cell r="AI17">
            <v>0.2</v>
          </cell>
          <cell r="AJ17">
            <v>3</v>
          </cell>
          <cell r="AK17">
            <v>3</v>
          </cell>
          <cell r="AL17">
            <v>0</v>
          </cell>
          <cell r="AM17" t="str">
            <v>CZ16MediumOffice.idf</v>
          </cell>
          <cell r="AN17" t="str">
            <v>CTZ16SiteDesign.idf</v>
          </cell>
          <cell r="AO17">
            <v>0</v>
          </cell>
          <cell r="AP17">
            <v>16</v>
          </cell>
          <cell r="AQ17" t="str">
            <v>MediumOffice</v>
          </cell>
          <cell r="AR17" t="str">
            <v>UnhtSlabF</v>
          </cell>
          <cell r="AS17" t="str">
            <v>24vR-5</v>
          </cell>
          <cell r="AT17" t="str">
            <v>No</v>
          </cell>
          <cell r="AU17" t="str">
            <v>No</v>
          </cell>
          <cell r="AV17" t="str">
            <v>No</v>
          </cell>
          <cell r="AW17" t="str">
            <v>No</v>
          </cell>
          <cell r="AX17" t="str">
            <v>No</v>
          </cell>
          <cell r="AY17" t="str">
            <v>No</v>
          </cell>
          <cell r="AZ17" t="str">
            <v>No</v>
          </cell>
          <cell r="BA17" t="str">
            <v>No</v>
          </cell>
          <cell r="BB17" t="str">
            <v>No</v>
          </cell>
          <cell r="BC17" t="str">
            <v>No</v>
          </cell>
          <cell r="BD17" t="str">
            <v>No</v>
          </cell>
          <cell r="BE17" t="str">
            <v>No</v>
          </cell>
          <cell r="BF17" t="str">
            <v>No</v>
          </cell>
          <cell r="BG17" t="str">
            <v>No</v>
          </cell>
          <cell r="BH17" t="str">
            <v>No</v>
          </cell>
          <cell r="BI17" t="str">
            <v>No</v>
          </cell>
          <cell r="BJ17" t="str">
            <v>No</v>
          </cell>
          <cell r="BK17" t="str">
            <v>No</v>
          </cell>
          <cell r="BL17" t="str">
            <v>No</v>
          </cell>
          <cell r="BM17" t="str">
            <v>No</v>
          </cell>
          <cell r="BN17" t="str">
            <v>No</v>
          </cell>
          <cell r="BO17" t="str">
            <v>No</v>
          </cell>
          <cell r="BP17" t="str">
            <v>No</v>
          </cell>
        </row>
        <row r="18">
          <cell r="B18" t="str">
            <v>0017 CZ16 MediumOffice BaseInfil+5</v>
          </cell>
          <cell r="C18" t="str">
            <v>0013 CZ16 MediumOffice Base</v>
          </cell>
          <cell r="D18" t="b">
            <v>1</v>
          </cell>
          <cell r="E18" t="str">
            <v>CZ16RV2.epw</v>
          </cell>
          <cell r="F18">
            <v>16</v>
          </cell>
          <cell r="G18">
            <v>0</v>
          </cell>
          <cell r="H18">
            <v>1.0753344E-3</v>
          </cell>
          <cell r="I18">
            <v>8.5837477233149301E-2</v>
          </cell>
          <cell r="J18">
            <v>0</v>
          </cell>
          <cell r="K18">
            <v>3.9450483387994533</v>
          </cell>
          <cell r="L18">
            <v>2.504407653539467</v>
          </cell>
          <cell r="M18">
            <v>0.73</v>
          </cell>
          <cell r="N18">
            <v>0.75</v>
          </cell>
          <cell r="O18">
            <v>0.8</v>
          </cell>
          <cell r="P18">
            <v>3.8121652137271975</v>
          </cell>
          <cell r="Q18">
            <v>0.75073429864594332</v>
          </cell>
          <cell r="R18">
            <v>2.6687840419430833</v>
          </cell>
          <cell r="S18">
            <v>0.47</v>
          </cell>
          <cell r="T18">
            <v>0.43</v>
          </cell>
          <cell r="U18">
            <v>0.53109999999999991</v>
          </cell>
          <cell r="V18">
            <v>0.48589999999999994</v>
          </cell>
          <cell r="W18">
            <v>0.79099999999999993</v>
          </cell>
          <cell r="X18">
            <v>9.9999999999999995E-7</v>
          </cell>
          <cell r="Y18">
            <v>0</v>
          </cell>
          <cell r="Z18">
            <v>0</v>
          </cell>
          <cell r="AA18">
            <v>9.6875193750387503</v>
          </cell>
          <cell r="AB18">
            <v>10.763910416709722</v>
          </cell>
          <cell r="AC18">
            <v>31468.723000000002</v>
          </cell>
          <cell r="AD18">
            <v>100000</v>
          </cell>
          <cell r="AE18">
            <v>100000</v>
          </cell>
          <cell r="AF18">
            <v>450</v>
          </cell>
          <cell r="AG18">
            <v>2</v>
          </cell>
          <cell r="AH18">
            <v>0.3</v>
          </cell>
          <cell r="AI18">
            <v>0.2</v>
          </cell>
          <cell r="AJ18">
            <v>3</v>
          </cell>
          <cell r="AK18">
            <v>3</v>
          </cell>
          <cell r="AL18">
            <v>0</v>
          </cell>
          <cell r="AM18" t="str">
            <v>CZ16MediumOffice.idf</v>
          </cell>
          <cell r="AN18" t="str">
            <v>CTZ16SiteDesign.idf</v>
          </cell>
          <cell r="AO18">
            <v>0</v>
          </cell>
          <cell r="AP18">
            <v>17</v>
          </cell>
          <cell r="AQ18" t="str">
            <v>MediumOffice</v>
          </cell>
          <cell r="AR18" t="str">
            <v>Base</v>
          </cell>
          <cell r="AS18" t="str">
            <v>Infil+5</v>
          </cell>
          <cell r="AT18" t="str">
            <v>No</v>
          </cell>
          <cell r="AU18" t="str">
            <v>No</v>
          </cell>
          <cell r="AV18" t="str">
            <v>No</v>
          </cell>
          <cell r="AW18" t="str">
            <v>No</v>
          </cell>
          <cell r="AX18" t="str">
            <v>No</v>
          </cell>
          <cell r="AY18" t="str">
            <v>No</v>
          </cell>
          <cell r="AZ18" t="str">
            <v>No</v>
          </cell>
          <cell r="BA18" t="str">
            <v>No</v>
          </cell>
          <cell r="BB18" t="str">
            <v>No</v>
          </cell>
          <cell r="BC18" t="str">
            <v>No</v>
          </cell>
          <cell r="BD18" t="str">
            <v>No</v>
          </cell>
          <cell r="BE18" t="str">
            <v>No</v>
          </cell>
          <cell r="BF18" t="str">
            <v>No</v>
          </cell>
          <cell r="BG18" t="str">
            <v>No</v>
          </cell>
          <cell r="BH18" t="str">
            <v>No</v>
          </cell>
          <cell r="BI18" t="str">
            <v>No</v>
          </cell>
          <cell r="BJ18" t="str">
            <v>No</v>
          </cell>
          <cell r="BK18" t="str">
            <v>No</v>
          </cell>
          <cell r="BL18" t="str">
            <v>No</v>
          </cell>
          <cell r="BM18" t="str">
            <v>No</v>
          </cell>
          <cell r="BN18" t="str">
            <v>No</v>
          </cell>
          <cell r="BO18" t="str">
            <v>No</v>
          </cell>
          <cell r="BP18" t="str">
            <v>No</v>
          </cell>
        </row>
        <row r="19">
          <cell r="B19" t="str">
            <v>0018 CZ16 MediumOffice WinU-20</v>
          </cell>
          <cell r="C19" t="str">
            <v>0013 CZ16 MediumOffice Base</v>
          </cell>
          <cell r="D19" t="b">
            <v>1</v>
          </cell>
          <cell r="E19" t="str">
            <v>CZ16RV2.epw</v>
          </cell>
          <cell r="F19">
            <v>16</v>
          </cell>
          <cell r="G19">
            <v>0</v>
          </cell>
          <cell r="H19">
            <v>1.024128E-3</v>
          </cell>
          <cell r="I19">
            <v>8.5837477233149301E-2</v>
          </cell>
          <cell r="J19">
            <v>0</v>
          </cell>
          <cell r="K19">
            <v>3.9450483387994533</v>
          </cell>
          <cell r="L19">
            <v>2.504407653539467</v>
          </cell>
          <cell r="M19">
            <v>0.73</v>
          </cell>
          <cell r="N19">
            <v>0.75</v>
          </cell>
          <cell r="O19">
            <v>0.8</v>
          </cell>
          <cell r="P19">
            <v>3.8121652137271975</v>
          </cell>
          <cell r="Q19">
            <v>0.75073429864594332</v>
          </cell>
          <cell r="R19">
            <v>2.1350272335544669</v>
          </cell>
          <cell r="S19">
            <v>0.47</v>
          </cell>
          <cell r="T19">
            <v>0.43</v>
          </cell>
          <cell r="U19">
            <v>0.53109999999999991</v>
          </cell>
          <cell r="V19">
            <v>0.48589999999999994</v>
          </cell>
          <cell r="W19">
            <v>0.79099999999999993</v>
          </cell>
          <cell r="X19">
            <v>9.9999999999999995E-7</v>
          </cell>
          <cell r="Y19">
            <v>0</v>
          </cell>
          <cell r="Z19">
            <v>0</v>
          </cell>
          <cell r="AA19">
            <v>9.6875193750387503</v>
          </cell>
          <cell r="AB19">
            <v>10.763910416709722</v>
          </cell>
          <cell r="AC19">
            <v>31468.723000000002</v>
          </cell>
          <cell r="AD19">
            <v>100000</v>
          </cell>
          <cell r="AE19">
            <v>100000</v>
          </cell>
          <cell r="AF19">
            <v>450</v>
          </cell>
          <cell r="AG19">
            <v>2</v>
          </cell>
          <cell r="AH19">
            <v>0.3</v>
          </cell>
          <cell r="AI19">
            <v>0.2</v>
          </cell>
          <cell r="AJ19">
            <v>3</v>
          </cell>
          <cell r="AK19">
            <v>3</v>
          </cell>
          <cell r="AL19">
            <v>0</v>
          </cell>
          <cell r="AM19" t="str">
            <v>CZ16MediumOffice.idf</v>
          </cell>
          <cell r="AN19" t="str">
            <v>CTZ16SiteDesign.idf</v>
          </cell>
          <cell r="AO19">
            <v>0</v>
          </cell>
          <cell r="AP19">
            <v>18</v>
          </cell>
          <cell r="AQ19" t="str">
            <v>MediumOffice</v>
          </cell>
          <cell r="AR19" t="str">
            <v>WinU</v>
          </cell>
          <cell r="AS19">
            <v>-20</v>
          </cell>
          <cell r="AT19" t="str">
            <v>No</v>
          </cell>
          <cell r="AU19" t="str">
            <v>No</v>
          </cell>
          <cell r="AV19" t="str">
            <v>No</v>
          </cell>
          <cell r="AW19" t="str">
            <v>No</v>
          </cell>
          <cell r="AX19" t="str">
            <v>No</v>
          </cell>
          <cell r="AY19" t="str">
            <v>No</v>
          </cell>
          <cell r="AZ19" t="str">
            <v>Yes</v>
          </cell>
          <cell r="BA19" t="str">
            <v>No</v>
          </cell>
          <cell r="BB19" t="str">
            <v>No</v>
          </cell>
          <cell r="BC19" t="str">
            <v>No</v>
          </cell>
          <cell r="BD19" t="str">
            <v>No</v>
          </cell>
          <cell r="BE19" t="str">
            <v>No</v>
          </cell>
          <cell r="BF19" t="str">
            <v>No</v>
          </cell>
          <cell r="BG19" t="str">
            <v>No</v>
          </cell>
          <cell r="BH19" t="str">
            <v>No</v>
          </cell>
          <cell r="BI19" t="str">
            <v>No</v>
          </cell>
          <cell r="BJ19" t="str">
            <v>No</v>
          </cell>
          <cell r="BK19" t="str">
            <v>No</v>
          </cell>
          <cell r="BL19" t="str">
            <v>No</v>
          </cell>
          <cell r="BM19" t="str">
            <v>No</v>
          </cell>
          <cell r="BN19" t="str">
            <v>No</v>
          </cell>
          <cell r="BO19" t="str">
            <v>No</v>
          </cell>
          <cell r="BP19" t="str">
            <v>No</v>
          </cell>
        </row>
        <row r="20">
          <cell r="B20" t="str">
            <v>0019 CZ16 MediumOffice WinSHGC-20</v>
          </cell>
          <cell r="C20" t="str">
            <v>0013 CZ16 MediumOffice Base</v>
          </cell>
          <cell r="D20" t="b">
            <v>1</v>
          </cell>
          <cell r="E20" t="str">
            <v>CZ16RV2.epw</v>
          </cell>
          <cell r="F20">
            <v>16</v>
          </cell>
          <cell r="G20">
            <v>0</v>
          </cell>
          <cell r="H20">
            <v>1.024128E-3</v>
          </cell>
          <cell r="I20">
            <v>8.5837477233149301E-2</v>
          </cell>
          <cell r="J20">
            <v>0</v>
          </cell>
          <cell r="K20">
            <v>3.9450483387994533</v>
          </cell>
          <cell r="L20">
            <v>2.504407653539467</v>
          </cell>
          <cell r="M20">
            <v>0.73</v>
          </cell>
          <cell r="N20">
            <v>0.75</v>
          </cell>
          <cell r="O20">
            <v>0.8</v>
          </cell>
          <cell r="P20">
            <v>3.8121652137271975</v>
          </cell>
          <cell r="Q20">
            <v>0.75073429864594332</v>
          </cell>
          <cell r="R20">
            <v>2.6687840419430833</v>
          </cell>
          <cell r="S20">
            <v>0.376</v>
          </cell>
          <cell r="T20">
            <v>0.34400000000000003</v>
          </cell>
          <cell r="U20">
            <v>0.53109999999999991</v>
          </cell>
          <cell r="V20">
            <v>0.48589999999999994</v>
          </cell>
          <cell r="W20">
            <v>0.79099999999999993</v>
          </cell>
          <cell r="X20">
            <v>9.9999999999999995E-7</v>
          </cell>
          <cell r="Y20">
            <v>0</v>
          </cell>
          <cell r="Z20">
            <v>0</v>
          </cell>
          <cell r="AA20">
            <v>9.6875193750387503</v>
          </cell>
          <cell r="AB20">
            <v>10.763910416709722</v>
          </cell>
          <cell r="AC20">
            <v>31468.723000000002</v>
          </cell>
          <cell r="AD20">
            <v>100000</v>
          </cell>
          <cell r="AE20">
            <v>100000</v>
          </cell>
          <cell r="AF20">
            <v>450</v>
          </cell>
          <cell r="AG20">
            <v>2</v>
          </cell>
          <cell r="AH20">
            <v>0.3</v>
          </cell>
          <cell r="AI20">
            <v>0.2</v>
          </cell>
          <cell r="AJ20">
            <v>3</v>
          </cell>
          <cell r="AK20">
            <v>3</v>
          </cell>
          <cell r="AL20">
            <v>0</v>
          </cell>
          <cell r="AM20" t="str">
            <v>CZ16MediumOffice.idf</v>
          </cell>
          <cell r="AN20" t="str">
            <v>CTZ16SiteDesign.idf</v>
          </cell>
          <cell r="AO20">
            <v>0</v>
          </cell>
          <cell r="AP20">
            <v>19</v>
          </cell>
          <cell r="AQ20" t="str">
            <v>MediumOffice</v>
          </cell>
          <cell r="AR20" t="str">
            <v>WinSHGC</v>
          </cell>
          <cell r="AS20">
            <v>-20</v>
          </cell>
          <cell r="AT20" t="str">
            <v>No</v>
          </cell>
          <cell r="AU20" t="str">
            <v>No</v>
          </cell>
          <cell r="AV20" t="str">
            <v>No</v>
          </cell>
          <cell r="AW20" t="str">
            <v>No</v>
          </cell>
          <cell r="AX20" t="str">
            <v>No</v>
          </cell>
          <cell r="AY20" t="str">
            <v>No</v>
          </cell>
          <cell r="AZ20" t="str">
            <v>No</v>
          </cell>
          <cell r="BA20" t="str">
            <v>Yes</v>
          </cell>
          <cell r="BB20" t="str">
            <v>No</v>
          </cell>
          <cell r="BC20" t="str">
            <v>No</v>
          </cell>
          <cell r="BD20" t="str">
            <v>No</v>
          </cell>
          <cell r="BE20" t="str">
            <v>No</v>
          </cell>
          <cell r="BF20" t="str">
            <v>No</v>
          </cell>
          <cell r="BG20" t="str">
            <v>No</v>
          </cell>
          <cell r="BH20" t="str">
            <v>No</v>
          </cell>
          <cell r="BI20" t="str">
            <v>No</v>
          </cell>
          <cell r="BJ20" t="str">
            <v>No</v>
          </cell>
          <cell r="BK20" t="str">
            <v>No</v>
          </cell>
          <cell r="BL20" t="str">
            <v>No</v>
          </cell>
          <cell r="BM20" t="str">
            <v>No</v>
          </cell>
          <cell r="BN20" t="str">
            <v>No</v>
          </cell>
          <cell r="BO20" t="str">
            <v>No</v>
          </cell>
          <cell r="BP20" t="str">
            <v>No</v>
          </cell>
        </row>
        <row r="21">
          <cell r="B21" t="str">
            <v>0020 CZ16 MediumOffice WinU_SHGC-20</v>
          </cell>
          <cell r="C21" t="str">
            <v>0013 CZ16 MediumOffice Base</v>
          </cell>
          <cell r="D21" t="b">
            <v>1</v>
          </cell>
          <cell r="E21" t="str">
            <v>CZ16RV2.epw</v>
          </cell>
          <cell r="F21">
            <v>16</v>
          </cell>
          <cell r="G21">
            <v>0</v>
          </cell>
          <cell r="H21">
            <v>1.024128E-3</v>
          </cell>
          <cell r="I21">
            <v>8.5837477233149301E-2</v>
          </cell>
          <cell r="J21">
            <v>0</v>
          </cell>
          <cell r="K21">
            <v>3.9450483387994533</v>
          </cell>
          <cell r="L21">
            <v>2.504407653539467</v>
          </cell>
          <cell r="M21">
            <v>0.73</v>
          </cell>
          <cell r="N21">
            <v>0.75</v>
          </cell>
          <cell r="O21">
            <v>0.8</v>
          </cell>
          <cell r="P21">
            <v>3.8121652137271975</v>
          </cell>
          <cell r="Q21">
            <v>0.75073429864594332</v>
          </cell>
          <cell r="R21">
            <v>2.1350272335544669</v>
          </cell>
          <cell r="S21">
            <v>0.376</v>
          </cell>
          <cell r="T21">
            <v>0.34400000000000003</v>
          </cell>
          <cell r="U21">
            <v>0.53109999999999991</v>
          </cell>
          <cell r="V21">
            <v>0.48589999999999994</v>
          </cell>
          <cell r="W21">
            <v>0.79099999999999993</v>
          </cell>
          <cell r="X21">
            <v>9.9999999999999995E-7</v>
          </cell>
          <cell r="Y21">
            <v>0</v>
          </cell>
          <cell r="Z21">
            <v>0</v>
          </cell>
          <cell r="AA21">
            <v>9.6875193750387503</v>
          </cell>
          <cell r="AB21">
            <v>10.763910416709722</v>
          </cell>
          <cell r="AC21">
            <v>31468.723000000002</v>
          </cell>
          <cell r="AD21">
            <v>100000</v>
          </cell>
          <cell r="AE21">
            <v>100000</v>
          </cell>
          <cell r="AF21">
            <v>450</v>
          </cell>
          <cell r="AG21">
            <v>2</v>
          </cell>
          <cell r="AH21">
            <v>0.3</v>
          </cell>
          <cell r="AI21">
            <v>0.2</v>
          </cell>
          <cell r="AJ21">
            <v>3</v>
          </cell>
          <cell r="AK21">
            <v>3</v>
          </cell>
          <cell r="AL21">
            <v>0</v>
          </cell>
          <cell r="AM21" t="str">
            <v>CZ16MediumOffice.idf</v>
          </cell>
          <cell r="AN21" t="str">
            <v>CTZ16SiteDesign.idf</v>
          </cell>
          <cell r="AO21">
            <v>0</v>
          </cell>
          <cell r="AP21">
            <v>20</v>
          </cell>
          <cell r="AQ21" t="str">
            <v>MediumOffice</v>
          </cell>
          <cell r="AR21" t="str">
            <v>WinU_SHGC</v>
          </cell>
          <cell r="AS21">
            <v>-20</v>
          </cell>
          <cell r="AT21" t="str">
            <v>No</v>
          </cell>
          <cell r="AU21" t="str">
            <v>No</v>
          </cell>
          <cell r="AV21" t="str">
            <v>No</v>
          </cell>
          <cell r="AW21" t="str">
            <v>No</v>
          </cell>
          <cell r="AX21" t="str">
            <v>No</v>
          </cell>
          <cell r="AY21" t="str">
            <v>No</v>
          </cell>
          <cell r="AZ21" t="str">
            <v>Yes</v>
          </cell>
          <cell r="BA21" t="str">
            <v>Yes</v>
          </cell>
          <cell r="BB21" t="str">
            <v>No</v>
          </cell>
          <cell r="BC21" t="str">
            <v>No</v>
          </cell>
          <cell r="BD21" t="str">
            <v>No</v>
          </cell>
          <cell r="BE21" t="str">
            <v>No</v>
          </cell>
          <cell r="BF21" t="str">
            <v>No</v>
          </cell>
          <cell r="BG21" t="str">
            <v>No</v>
          </cell>
          <cell r="BH21" t="str">
            <v>No</v>
          </cell>
          <cell r="BI21" t="str">
            <v>No</v>
          </cell>
          <cell r="BJ21" t="str">
            <v>No</v>
          </cell>
          <cell r="BK21" t="str">
            <v>No</v>
          </cell>
          <cell r="BL21" t="str">
            <v>No</v>
          </cell>
          <cell r="BM21" t="str">
            <v>No</v>
          </cell>
          <cell r="BN21" t="str">
            <v>No</v>
          </cell>
          <cell r="BO21" t="str">
            <v>No</v>
          </cell>
          <cell r="BP21" t="str">
            <v>No</v>
          </cell>
        </row>
        <row r="22">
          <cell r="B22" t="str">
            <v>0021 CZ16 MediumOffice LPD-20</v>
          </cell>
          <cell r="C22" t="str">
            <v>0013 CZ16 MediumOffice Base</v>
          </cell>
          <cell r="D22" t="b">
            <v>1</v>
          </cell>
          <cell r="E22" t="str">
            <v>CZ16RV2.epw</v>
          </cell>
          <cell r="F22">
            <v>16</v>
          </cell>
          <cell r="G22">
            <v>0</v>
          </cell>
          <cell r="H22">
            <v>1.024128E-3</v>
          </cell>
          <cell r="I22">
            <v>8.5837477233149301E-2</v>
          </cell>
          <cell r="J22">
            <v>0</v>
          </cell>
          <cell r="K22">
            <v>3.9450483387994533</v>
          </cell>
          <cell r="L22">
            <v>2.504407653539467</v>
          </cell>
          <cell r="M22">
            <v>0.73</v>
          </cell>
          <cell r="N22">
            <v>0.75</v>
          </cell>
          <cell r="O22">
            <v>0.8</v>
          </cell>
          <cell r="P22">
            <v>3.8121652137271975</v>
          </cell>
          <cell r="Q22">
            <v>0.75073429864594332</v>
          </cell>
          <cell r="R22">
            <v>2.6687840419430833</v>
          </cell>
          <cell r="S22">
            <v>0.47</v>
          </cell>
          <cell r="T22">
            <v>0.43</v>
          </cell>
          <cell r="U22">
            <v>0.53109999999999991</v>
          </cell>
          <cell r="V22">
            <v>0.48589999999999994</v>
          </cell>
          <cell r="W22">
            <v>0.79099999999999993</v>
          </cell>
          <cell r="X22">
            <v>9.9999999999999995E-7</v>
          </cell>
          <cell r="Y22">
            <v>0</v>
          </cell>
          <cell r="Z22">
            <v>0</v>
          </cell>
          <cell r="AA22">
            <v>7.7500155000310009</v>
          </cell>
          <cell r="AB22">
            <v>10.763910416709722</v>
          </cell>
          <cell r="AC22">
            <v>31468.723000000002</v>
          </cell>
          <cell r="AD22">
            <v>100000</v>
          </cell>
          <cell r="AE22">
            <v>100000</v>
          </cell>
          <cell r="AF22">
            <v>450</v>
          </cell>
          <cell r="AG22">
            <v>2</v>
          </cell>
          <cell r="AH22">
            <v>0.3</v>
          </cell>
          <cell r="AI22">
            <v>0.2</v>
          </cell>
          <cell r="AJ22">
            <v>3</v>
          </cell>
          <cell r="AK22">
            <v>3</v>
          </cell>
          <cell r="AL22">
            <v>0</v>
          </cell>
          <cell r="AM22" t="str">
            <v>CZ16MediumOffice.idf</v>
          </cell>
          <cell r="AN22" t="str">
            <v>CTZ16SiteDesign.idf</v>
          </cell>
          <cell r="AO22">
            <v>0</v>
          </cell>
          <cell r="AP22">
            <v>21</v>
          </cell>
          <cell r="AQ22" t="str">
            <v>MediumOffice</v>
          </cell>
          <cell r="AR22" t="str">
            <v>LPD</v>
          </cell>
          <cell r="AS22">
            <v>-20</v>
          </cell>
          <cell r="AT22" t="str">
            <v>No</v>
          </cell>
          <cell r="AU22" t="str">
            <v>No</v>
          </cell>
          <cell r="AV22" t="str">
            <v>No</v>
          </cell>
          <cell r="AW22" t="str">
            <v>No</v>
          </cell>
          <cell r="AX22" t="str">
            <v>No</v>
          </cell>
          <cell r="AY22" t="str">
            <v>No</v>
          </cell>
          <cell r="AZ22" t="str">
            <v>No</v>
          </cell>
          <cell r="BA22" t="str">
            <v>No</v>
          </cell>
          <cell r="BB22" t="str">
            <v>No</v>
          </cell>
          <cell r="BC22" t="str">
            <v>No</v>
          </cell>
          <cell r="BD22" t="str">
            <v>No</v>
          </cell>
          <cell r="BE22" t="str">
            <v>No</v>
          </cell>
          <cell r="BF22" t="str">
            <v>No</v>
          </cell>
          <cell r="BG22" t="str">
            <v>No</v>
          </cell>
          <cell r="BH22" t="str">
            <v>No</v>
          </cell>
          <cell r="BI22" t="str">
            <v>No</v>
          </cell>
          <cell r="BJ22" t="str">
            <v>No</v>
          </cell>
          <cell r="BK22" t="str">
            <v>No</v>
          </cell>
          <cell r="BL22" t="str">
            <v>No</v>
          </cell>
          <cell r="BM22" t="str">
            <v>No</v>
          </cell>
          <cell r="BN22" t="str">
            <v>No</v>
          </cell>
          <cell r="BO22" t="str">
            <v>No</v>
          </cell>
          <cell r="BP22" t="str">
            <v>No</v>
          </cell>
        </row>
        <row r="23">
          <cell r="B23" t="str">
            <v>0022 CZ16 MediumOffice LPD+20</v>
          </cell>
          <cell r="C23" t="str">
            <v>0013 CZ16 MediumOffice Base</v>
          </cell>
          <cell r="D23" t="b">
            <v>1</v>
          </cell>
          <cell r="E23" t="str">
            <v>CZ16RV2.epw</v>
          </cell>
          <cell r="F23">
            <v>16</v>
          </cell>
          <cell r="G23">
            <v>0</v>
          </cell>
          <cell r="H23">
            <v>1.024128E-3</v>
          </cell>
          <cell r="I23">
            <v>8.5837477233149301E-2</v>
          </cell>
          <cell r="J23">
            <v>0</v>
          </cell>
          <cell r="K23">
            <v>3.9450483387994533</v>
          </cell>
          <cell r="L23">
            <v>2.504407653539467</v>
          </cell>
          <cell r="M23">
            <v>0.73</v>
          </cell>
          <cell r="N23">
            <v>0.75</v>
          </cell>
          <cell r="O23">
            <v>0.8</v>
          </cell>
          <cell r="P23">
            <v>3.8121652137271975</v>
          </cell>
          <cell r="Q23">
            <v>0.75073429864594332</v>
          </cell>
          <cell r="R23">
            <v>2.6687840419430833</v>
          </cell>
          <cell r="S23">
            <v>0.47</v>
          </cell>
          <cell r="T23">
            <v>0.43</v>
          </cell>
          <cell r="U23">
            <v>0.53109999999999991</v>
          </cell>
          <cell r="V23">
            <v>0.48589999999999994</v>
          </cell>
          <cell r="W23">
            <v>0.79099999999999993</v>
          </cell>
          <cell r="X23">
            <v>9.9999999999999995E-7</v>
          </cell>
          <cell r="Y23">
            <v>0</v>
          </cell>
          <cell r="Z23">
            <v>0</v>
          </cell>
          <cell r="AA23">
            <v>11.6250232500465</v>
          </cell>
          <cell r="AB23">
            <v>10.763910416709722</v>
          </cell>
          <cell r="AC23">
            <v>31468.723000000002</v>
          </cell>
          <cell r="AD23">
            <v>100000</v>
          </cell>
          <cell r="AE23">
            <v>100000</v>
          </cell>
          <cell r="AF23">
            <v>450</v>
          </cell>
          <cell r="AG23">
            <v>2</v>
          </cell>
          <cell r="AH23">
            <v>0.3</v>
          </cell>
          <cell r="AI23">
            <v>0.2</v>
          </cell>
          <cell r="AJ23">
            <v>3</v>
          </cell>
          <cell r="AK23">
            <v>3</v>
          </cell>
          <cell r="AL23">
            <v>0</v>
          </cell>
          <cell r="AM23" t="str">
            <v>CZ16MediumOffice.idf</v>
          </cell>
          <cell r="AN23" t="str">
            <v>CTZ16SiteDesign.idf</v>
          </cell>
          <cell r="AO23">
            <v>0</v>
          </cell>
          <cell r="AP23">
            <v>22</v>
          </cell>
          <cell r="AQ23" t="str">
            <v>MediumOffice</v>
          </cell>
          <cell r="AR23" t="str">
            <v>LPD</v>
          </cell>
          <cell r="AS23" t="str">
            <v>+20</v>
          </cell>
          <cell r="AT23" t="str">
            <v>No</v>
          </cell>
          <cell r="AU23" t="str">
            <v>No</v>
          </cell>
          <cell r="AV23" t="str">
            <v>No</v>
          </cell>
          <cell r="AW23" t="str">
            <v>No</v>
          </cell>
          <cell r="AX23" t="str">
            <v>No</v>
          </cell>
          <cell r="AY23" t="str">
            <v>No</v>
          </cell>
          <cell r="AZ23" t="str">
            <v>No</v>
          </cell>
          <cell r="BA23" t="str">
            <v>No</v>
          </cell>
          <cell r="BB23" t="str">
            <v>No</v>
          </cell>
          <cell r="BC23" t="str">
            <v>No</v>
          </cell>
          <cell r="BD23" t="str">
            <v>No</v>
          </cell>
          <cell r="BE23" t="str">
            <v>No</v>
          </cell>
          <cell r="BF23" t="str">
            <v>No</v>
          </cell>
          <cell r="BG23" t="str">
            <v>No</v>
          </cell>
          <cell r="BH23" t="str">
            <v>No</v>
          </cell>
          <cell r="BI23" t="str">
            <v>No</v>
          </cell>
          <cell r="BJ23" t="str">
            <v>No</v>
          </cell>
          <cell r="BK23" t="str">
            <v>No</v>
          </cell>
          <cell r="BL23" t="str">
            <v>No</v>
          </cell>
          <cell r="BM23" t="str">
            <v>No</v>
          </cell>
          <cell r="BN23" t="str">
            <v>No</v>
          </cell>
          <cell r="BO23" t="str">
            <v>No</v>
          </cell>
          <cell r="BP23" t="str">
            <v>No</v>
          </cell>
        </row>
        <row r="24">
          <cell r="B24" t="str">
            <v>0023 CZ16 MediumOffice EPD-20</v>
          </cell>
          <cell r="C24" t="str">
            <v>0013 CZ16 MediumOffice Base</v>
          </cell>
          <cell r="D24" t="b">
            <v>1</v>
          </cell>
          <cell r="E24" t="str">
            <v>CZ16RV2.epw</v>
          </cell>
          <cell r="F24">
            <v>16</v>
          </cell>
          <cell r="G24">
            <v>0</v>
          </cell>
          <cell r="H24">
            <v>1.024128E-3</v>
          </cell>
          <cell r="I24">
            <v>8.5837477233149301E-2</v>
          </cell>
          <cell r="J24">
            <v>0</v>
          </cell>
          <cell r="K24">
            <v>3.9450483387994533</v>
          </cell>
          <cell r="L24">
            <v>2.504407653539467</v>
          </cell>
          <cell r="M24">
            <v>0.73</v>
          </cell>
          <cell r="N24">
            <v>0.75</v>
          </cell>
          <cell r="O24">
            <v>0.8</v>
          </cell>
          <cell r="P24">
            <v>3.8121652137271975</v>
          </cell>
          <cell r="Q24">
            <v>0.75073429864594332</v>
          </cell>
          <cell r="R24">
            <v>2.6687840419430833</v>
          </cell>
          <cell r="S24">
            <v>0.47</v>
          </cell>
          <cell r="T24">
            <v>0.43</v>
          </cell>
          <cell r="U24">
            <v>0.53109999999999991</v>
          </cell>
          <cell r="V24">
            <v>0.48589999999999994</v>
          </cell>
          <cell r="W24">
            <v>0.79099999999999993</v>
          </cell>
          <cell r="X24">
            <v>9.9999999999999995E-7</v>
          </cell>
          <cell r="Y24">
            <v>0</v>
          </cell>
          <cell r="Z24">
            <v>0</v>
          </cell>
          <cell r="AA24">
            <v>9.6875193750387503</v>
          </cell>
          <cell r="AB24">
            <v>8.6111283333677786</v>
          </cell>
          <cell r="AC24">
            <v>31468.723000000002</v>
          </cell>
          <cell r="AD24">
            <v>100000</v>
          </cell>
          <cell r="AE24">
            <v>100000</v>
          </cell>
          <cell r="AF24">
            <v>450</v>
          </cell>
          <cell r="AG24">
            <v>2</v>
          </cell>
          <cell r="AH24">
            <v>0.3</v>
          </cell>
          <cell r="AI24">
            <v>0.2</v>
          </cell>
          <cell r="AJ24">
            <v>3</v>
          </cell>
          <cell r="AK24">
            <v>3</v>
          </cell>
          <cell r="AL24">
            <v>0</v>
          </cell>
          <cell r="AM24" t="str">
            <v>CZ16MediumOffice.idf</v>
          </cell>
          <cell r="AN24" t="str">
            <v>CTZ16SiteDesign.idf</v>
          </cell>
          <cell r="AO24">
            <v>0</v>
          </cell>
          <cell r="AP24">
            <v>23</v>
          </cell>
          <cell r="AQ24" t="str">
            <v>MediumOffice</v>
          </cell>
          <cell r="AR24" t="str">
            <v>EPD</v>
          </cell>
          <cell r="AS24">
            <v>-20</v>
          </cell>
          <cell r="AT24" t="str">
            <v>No</v>
          </cell>
          <cell r="AU24" t="str">
            <v>No</v>
          </cell>
          <cell r="AV24" t="str">
            <v>No</v>
          </cell>
          <cell r="AW24" t="str">
            <v>No</v>
          </cell>
          <cell r="AX24" t="str">
            <v>No</v>
          </cell>
          <cell r="AY24" t="str">
            <v>No</v>
          </cell>
          <cell r="AZ24" t="str">
            <v>No</v>
          </cell>
          <cell r="BA24" t="str">
            <v>No</v>
          </cell>
          <cell r="BB24" t="str">
            <v>No</v>
          </cell>
          <cell r="BC24" t="str">
            <v>No</v>
          </cell>
          <cell r="BD24" t="str">
            <v>No</v>
          </cell>
          <cell r="BE24" t="str">
            <v>No</v>
          </cell>
          <cell r="BF24" t="str">
            <v>No</v>
          </cell>
          <cell r="BG24" t="str">
            <v>No</v>
          </cell>
          <cell r="BH24" t="str">
            <v>No</v>
          </cell>
          <cell r="BI24" t="str">
            <v>No</v>
          </cell>
          <cell r="BJ24" t="str">
            <v>No</v>
          </cell>
          <cell r="BK24" t="str">
            <v>No</v>
          </cell>
          <cell r="BL24" t="str">
            <v>No</v>
          </cell>
          <cell r="BM24" t="str">
            <v>No</v>
          </cell>
          <cell r="BN24" t="str">
            <v>No</v>
          </cell>
          <cell r="BO24" t="str">
            <v>No</v>
          </cell>
          <cell r="BP24" t="str">
            <v>No</v>
          </cell>
        </row>
        <row r="25">
          <cell r="B25" t="str">
            <v>0024 CZ16 MediumOffice EPD+20</v>
          </cell>
          <cell r="C25" t="str">
            <v>0013 CZ16 MediumOffice Base</v>
          </cell>
          <cell r="D25" t="b">
            <v>1</v>
          </cell>
          <cell r="E25" t="str">
            <v>CZ16RV2.epw</v>
          </cell>
          <cell r="F25">
            <v>16</v>
          </cell>
          <cell r="G25">
            <v>0</v>
          </cell>
          <cell r="H25">
            <v>1.024128E-3</v>
          </cell>
          <cell r="I25">
            <v>8.5837477233149301E-2</v>
          </cell>
          <cell r="J25">
            <v>0</v>
          </cell>
          <cell r="K25">
            <v>3.9450483387994533</v>
          </cell>
          <cell r="L25">
            <v>2.504407653539467</v>
          </cell>
          <cell r="M25">
            <v>0.73</v>
          </cell>
          <cell r="N25">
            <v>0.75</v>
          </cell>
          <cell r="O25">
            <v>0.8</v>
          </cell>
          <cell r="P25">
            <v>3.8121652137271975</v>
          </cell>
          <cell r="Q25">
            <v>0.75073429864594332</v>
          </cell>
          <cell r="R25">
            <v>2.6687840419430833</v>
          </cell>
          <cell r="S25">
            <v>0.47</v>
          </cell>
          <cell r="T25">
            <v>0.43</v>
          </cell>
          <cell r="U25">
            <v>0.53109999999999991</v>
          </cell>
          <cell r="V25">
            <v>0.48589999999999994</v>
          </cell>
          <cell r="W25">
            <v>0.79099999999999993</v>
          </cell>
          <cell r="X25">
            <v>9.9999999999999995E-7</v>
          </cell>
          <cell r="Y25">
            <v>0</v>
          </cell>
          <cell r="Z25">
            <v>0</v>
          </cell>
          <cell r="AA25">
            <v>9.6875193750387503</v>
          </cell>
          <cell r="AB25">
            <v>12.916692500051665</v>
          </cell>
          <cell r="AC25">
            <v>31468.723000000002</v>
          </cell>
          <cell r="AD25">
            <v>100000</v>
          </cell>
          <cell r="AE25">
            <v>100000</v>
          </cell>
          <cell r="AF25">
            <v>450</v>
          </cell>
          <cell r="AG25">
            <v>2</v>
          </cell>
          <cell r="AH25">
            <v>0.3</v>
          </cell>
          <cell r="AI25">
            <v>0.2</v>
          </cell>
          <cell r="AJ25">
            <v>3</v>
          </cell>
          <cell r="AK25">
            <v>3</v>
          </cell>
          <cell r="AL25">
            <v>0</v>
          </cell>
          <cell r="AM25" t="str">
            <v>CZ16MediumOffice.idf</v>
          </cell>
          <cell r="AN25" t="str">
            <v>CTZ16SiteDesign.idf</v>
          </cell>
          <cell r="AO25">
            <v>0</v>
          </cell>
          <cell r="AP25">
            <v>24</v>
          </cell>
          <cell r="AQ25" t="str">
            <v>MediumOffice</v>
          </cell>
          <cell r="AR25" t="str">
            <v>EPD</v>
          </cell>
          <cell r="AS25" t="str">
            <v>+20</v>
          </cell>
          <cell r="AT25" t="str">
            <v>No</v>
          </cell>
          <cell r="AU25" t="str">
            <v>No</v>
          </cell>
          <cell r="AV25" t="str">
            <v>No</v>
          </cell>
          <cell r="AW25" t="str">
            <v>No</v>
          </cell>
          <cell r="AX25" t="str">
            <v>No</v>
          </cell>
          <cell r="AY25" t="str">
            <v>No</v>
          </cell>
          <cell r="AZ25" t="str">
            <v>No</v>
          </cell>
          <cell r="BA25" t="str">
            <v>No</v>
          </cell>
          <cell r="BB25" t="str">
            <v>No</v>
          </cell>
          <cell r="BC25" t="str">
            <v>No</v>
          </cell>
          <cell r="BD25" t="str">
            <v>No</v>
          </cell>
          <cell r="BE25" t="str">
            <v>No</v>
          </cell>
          <cell r="BF25" t="str">
            <v>No</v>
          </cell>
          <cell r="BG25" t="str">
            <v>No</v>
          </cell>
          <cell r="BH25" t="str">
            <v>No</v>
          </cell>
          <cell r="BI25" t="str">
            <v>No</v>
          </cell>
          <cell r="BJ25" t="str">
            <v>No</v>
          </cell>
          <cell r="BK25" t="str">
            <v>No</v>
          </cell>
          <cell r="BL25" t="str">
            <v>No</v>
          </cell>
          <cell r="BM25" t="str">
            <v>No</v>
          </cell>
          <cell r="BN25" t="str">
            <v>No</v>
          </cell>
          <cell r="BO25" t="str">
            <v>No</v>
          </cell>
          <cell r="BP25" t="str">
            <v>No</v>
          </cell>
        </row>
        <row r="26">
          <cell r="B26" t="str">
            <v>0025 CZ06 MediumOffice Base</v>
          </cell>
          <cell r="C26">
            <v>0</v>
          </cell>
          <cell r="D26" t="b">
            <v>1</v>
          </cell>
          <cell r="E26" t="str">
            <v>CZ06RV2.epw</v>
          </cell>
          <cell r="F26">
            <v>6</v>
          </cell>
          <cell r="G26">
            <v>0</v>
          </cell>
          <cell r="H26">
            <v>1.024128E-3</v>
          </cell>
          <cell r="I26">
            <v>8.5837477233149301E-2</v>
          </cell>
          <cell r="J26">
            <v>0</v>
          </cell>
          <cell r="K26">
            <v>1.7775386063882341</v>
          </cell>
          <cell r="L26">
            <v>1.4609636167878515</v>
          </cell>
          <cell r="M26">
            <v>0.73</v>
          </cell>
          <cell r="N26">
            <v>0.44999999999999996</v>
          </cell>
          <cell r="O26">
            <v>0.8</v>
          </cell>
          <cell r="P26">
            <v>1.6446554813159782</v>
          </cell>
          <cell r="Q26">
            <v>1.5E-3</v>
          </cell>
          <cell r="R26">
            <v>4.3722632176514349</v>
          </cell>
          <cell r="S26">
            <v>0.61</v>
          </cell>
          <cell r="T26">
            <v>0.34</v>
          </cell>
          <cell r="U26">
            <v>0.68929999999999991</v>
          </cell>
          <cell r="V26">
            <v>0.38419999999999999</v>
          </cell>
          <cell r="W26">
            <v>0.64409999999999989</v>
          </cell>
          <cell r="X26">
            <v>9.9999999999999995E-7</v>
          </cell>
          <cell r="Y26">
            <v>0</v>
          </cell>
          <cell r="Z26">
            <v>0</v>
          </cell>
          <cell r="AA26">
            <v>9.6875193750387503</v>
          </cell>
          <cell r="AB26">
            <v>10.763910416709722</v>
          </cell>
          <cell r="AC26">
            <v>31468.723000000002</v>
          </cell>
          <cell r="AD26">
            <v>100000</v>
          </cell>
          <cell r="AE26">
            <v>100000</v>
          </cell>
          <cell r="AF26">
            <v>450</v>
          </cell>
          <cell r="AG26">
            <v>2</v>
          </cell>
          <cell r="AH26">
            <v>0.3</v>
          </cell>
          <cell r="AI26">
            <v>0.2</v>
          </cell>
          <cell r="AJ26">
            <v>3</v>
          </cell>
          <cell r="AK26">
            <v>3</v>
          </cell>
          <cell r="AL26">
            <v>0</v>
          </cell>
          <cell r="AM26" t="str">
            <v>CZ06MediumOffice.idf</v>
          </cell>
          <cell r="AN26" t="str">
            <v>CTZ06SiteDesign.idf</v>
          </cell>
          <cell r="AO26">
            <v>0</v>
          </cell>
          <cell r="AP26">
            <v>25</v>
          </cell>
          <cell r="AQ26" t="str">
            <v>MediumOffice</v>
          </cell>
          <cell r="AR26" t="str">
            <v>Base</v>
          </cell>
          <cell r="AS26">
            <v>0</v>
          </cell>
          <cell r="AT26" t="str">
            <v>No</v>
          </cell>
          <cell r="AU26" t="str">
            <v>No</v>
          </cell>
          <cell r="AV26" t="str">
            <v>No</v>
          </cell>
          <cell r="AW26" t="str">
            <v>No</v>
          </cell>
          <cell r="AX26" t="str">
            <v>No</v>
          </cell>
          <cell r="AY26" t="str">
            <v>No</v>
          </cell>
          <cell r="AZ26" t="str">
            <v>No</v>
          </cell>
          <cell r="BA26" t="str">
            <v>No</v>
          </cell>
          <cell r="BB26" t="str">
            <v>No</v>
          </cell>
          <cell r="BC26" t="str">
            <v>No</v>
          </cell>
          <cell r="BD26" t="str">
            <v>No</v>
          </cell>
          <cell r="BE26" t="str">
            <v>No</v>
          </cell>
          <cell r="BF26" t="str">
            <v>No</v>
          </cell>
          <cell r="BG26" t="str">
            <v>No</v>
          </cell>
          <cell r="BH26" t="str">
            <v>No</v>
          </cell>
          <cell r="BI26" t="str">
            <v>No</v>
          </cell>
          <cell r="BJ26" t="str">
            <v>No</v>
          </cell>
          <cell r="BK26" t="str">
            <v>No</v>
          </cell>
          <cell r="BL26" t="str">
            <v>No</v>
          </cell>
          <cell r="BM26" t="str">
            <v>No</v>
          </cell>
          <cell r="BN26" t="str">
            <v>No</v>
          </cell>
          <cell r="BO26" t="str">
            <v>No</v>
          </cell>
          <cell r="BP26" t="str">
            <v>No</v>
          </cell>
        </row>
        <row r="27">
          <cell r="B27" t="str">
            <v>0026 CZ06 MediumOffice RoofLtR+20</v>
          </cell>
          <cell r="C27" t="str">
            <v>0025 CZ06 MediumOffice Base</v>
          </cell>
          <cell r="D27" t="b">
            <v>1</v>
          </cell>
          <cell r="E27" t="str">
            <v>CZ06RV2.epw</v>
          </cell>
          <cell r="F27">
            <v>6</v>
          </cell>
          <cell r="G27">
            <v>0</v>
          </cell>
          <cell r="H27">
            <v>1.024128E-3</v>
          </cell>
          <cell r="I27">
            <v>8.5837477233149301E-2</v>
          </cell>
          <cell r="J27">
            <v>0</v>
          </cell>
          <cell r="K27">
            <v>3.0319232579852926</v>
          </cell>
          <cell r="L27">
            <v>1.4609636167878515</v>
          </cell>
          <cell r="M27">
            <v>0.73</v>
          </cell>
          <cell r="N27">
            <v>0.44999999999999996</v>
          </cell>
          <cell r="O27">
            <v>0.8</v>
          </cell>
          <cell r="P27">
            <v>1.6446554813159782</v>
          </cell>
          <cell r="Q27">
            <v>1.5E-3</v>
          </cell>
          <cell r="R27">
            <v>4.3722632176514349</v>
          </cell>
          <cell r="S27">
            <v>0.61</v>
          </cell>
          <cell r="T27">
            <v>0.34</v>
          </cell>
          <cell r="U27">
            <v>0.68929999999999991</v>
          </cell>
          <cell r="V27">
            <v>0.38419999999999999</v>
          </cell>
          <cell r="W27">
            <v>0.64409999999999989</v>
          </cell>
          <cell r="X27">
            <v>9.9999999999999995E-7</v>
          </cell>
          <cell r="Y27">
            <v>0</v>
          </cell>
          <cell r="Z27">
            <v>0</v>
          </cell>
          <cell r="AA27">
            <v>9.6875193750387503</v>
          </cell>
          <cell r="AB27">
            <v>10.763910416709722</v>
          </cell>
          <cell r="AC27">
            <v>31468.723000000002</v>
          </cell>
          <cell r="AD27">
            <v>100000</v>
          </cell>
          <cell r="AE27">
            <v>100000</v>
          </cell>
          <cell r="AF27">
            <v>450</v>
          </cell>
          <cell r="AG27">
            <v>2</v>
          </cell>
          <cell r="AH27">
            <v>0.3</v>
          </cell>
          <cell r="AI27">
            <v>0.2</v>
          </cell>
          <cell r="AJ27">
            <v>3</v>
          </cell>
          <cell r="AK27">
            <v>3</v>
          </cell>
          <cell r="AL27">
            <v>0</v>
          </cell>
          <cell r="AM27" t="str">
            <v>CZ06MediumOffice.idf</v>
          </cell>
          <cell r="AN27" t="str">
            <v>CTZ06SiteDesign.idf</v>
          </cell>
          <cell r="AO27">
            <v>0</v>
          </cell>
          <cell r="AP27">
            <v>26</v>
          </cell>
          <cell r="AQ27" t="str">
            <v>MediumOffice</v>
          </cell>
          <cell r="AR27" t="str">
            <v>RoofLt</v>
          </cell>
          <cell r="AS27" t="str">
            <v>R+20</v>
          </cell>
          <cell r="AT27" t="str">
            <v>Yes</v>
          </cell>
          <cell r="AU27" t="str">
            <v>No</v>
          </cell>
          <cell r="AV27" t="str">
            <v>No</v>
          </cell>
          <cell r="AW27" t="str">
            <v>No</v>
          </cell>
          <cell r="AX27" t="str">
            <v>No</v>
          </cell>
          <cell r="AY27" t="str">
            <v>No</v>
          </cell>
          <cell r="AZ27" t="str">
            <v>No</v>
          </cell>
          <cell r="BA27" t="str">
            <v>No</v>
          </cell>
          <cell r="BB27" t="str">
            <v>No</v>
          </cell>
          <cell r="BC27" t="str">
            <v>No</v>
          </cell>
          <cell r="BD27" t="str">
            <v>No</v>
          </cell>
          <cell r="BE27" t="str">
            <v>No</v>
          </cell>
          <cell r="BF27" t="str">
            <v>No</v>
          </cell>
          <cell r="BG27" t="str">
            <v>No</v>
          </cell>
          <cell r="BH27" t="str">
            <v>No</v>
          </cell>
          <cell r="BI27" t="str">
            <v>No</v>
          </cell>
          <cell r="BJ27" t="str">
            <v>No</v>
          </cell>
          <cell r="BK27" t="str">
            <v>No</v>
          </cell>
          <cell r="BL27" t="str">
            <v>No</v>
          </cell>
          <cell r="BM27" t="str">
            <v>No</v>
          </cell>
          <cell r="BN27" t="str">
            <v>No</v>
          </cell>
          <cell r="BO27" t="str">
            <v>No</v>
          </cell>
          <cell r="BP27" t="str">
            <v>No</v>
          </cell>
        </row>
        <row r="28">
          <cell r="B28" t="str">
            <v>0027 CZ06 MediumOffice WallLtR+20</v>
          </cell>
          <cell r="C28" t="str">
            <v>0025 CZ06 MediumOffice Base</v>
          </cell>
          <cell r="D28" t="b">
            <v>1</v>
          </cell>
          <cell r="E28" t="str">
            <v>CZ06RV2.epw</v>
          </cell>
          <cell r="F28">
            <v>6</v>
          </cell>
          <cell r="G28">
            <v>0</v>
          </cell>
          <cell r="H28">
            <v>1.024128E-3</v>
          </cell>
          <cell r="I28">
            <v>8.5837477233149301E-2</v>
          </cell>
          <cell r="J28">
            <v>0</v>
          </cell>
          <cell r="K28">
            <v>1.7775386063882341</v>
          </cell>
          <cell r="L28">
            <v>4.0416353215275551</v>
          </cell>
          <cell r="M28">
            <v>0.73</v>
          </cell>
          <cell r="N28">
            <v>0.44999999999999996</v>
          </cell>
          <cell r="O28">
            <v>0.8</v>
          </cell>
          <cell r="P28">
            <v>1.6446554813159782</v>
          </cell>
          <cell r="Q28">
            <v>1.5E-3</v>
          </cell>
          <cell r="R28">
            <v>4.3722632176514349</v>
          </cell>
          <cell r="S28">
            <v>0.61</v>
          </cell>
          <cell r="T28">
            <v>0.34</v>
          </cell>
          <cell r="U28">
            <v>0.68929999999999991</v>
          </cell>
          <cell r="V28">
            <v>0.38419999999999999</v>
          </cell>
          <cell r="W28">
            <v>0.64409999999999989</v>
          </cell>
          <cell r="X28">
            <v>9.9999999999999995E-7</v>
          </cell>
          <cell r="Y28">
            <v>0</v>
          </cell>
          <cell r="Z28">
            <v>0</v>
          </cell>
          <cell r="AA28">
            <v>9.6875193750387503</v>
          </cell>
          <cell r="AB28">
            <v>10.763910416709722</v>
          </cell>
          <cell r="AC28">
            <v>31468.723000000002</v>
          </cell>
          <cell r="AD28">
            <v>100000</v>
          </cell>
          <cell r="AE28">
            <v>100000</v>
          </cell>
          <cell r="AF28">
            <v>450</v>
          </cell>
          <cell r="AG28">
            <v>2</v>
          </cell>
          <cell r="AH28">
            <v>0.3</v>
          </cell>
          <cell r="AI28">
            <v>0.2</v>
          </cell>
          <cell r="AJ28">
            <v>3</v>
          </cell>
          <cell r="AK28">
            <v>3</v>
          </cell>
          <cell r="AL28">
            <v>0</v>
          </cell>
          <cell r="AM28" t="str">
            <v>CZ06MediumOffice.idf</v>
          </cell>
          <cell r="AN28" t="str">
            <v>CTZ06SiteDesign.idf</v>
          </cell>
          <cell r="AO28">
            <v>0</v>
          </cell>
          <cell r="AP28">
            <v>27</v>
          </cell>
          <cell r="AQ28" t="str">
            <v>MediumOffice</v>
          </cell>
          <cell r="AR28" t="str">
            <v>WallLt</v>
          </cell>
          <cell r="AS28" t="str">
            <v>R+20</v>
          </cell>
          <cell r="AT28" t="str">
            <v>No</v>
          </cell>
          <cell r="AU28" t="str">
            <v>Yes</v>
          </cell>
          <cell r="AV28" t="str">
            <v>No</v>
          </cell>
          <cell r="AW28" t="str">
            <v>No</v>
          </cell>
          <cell r="AX28" t="str">
            <v>No</v>
          </cell>
          <cell r="AY28" t="str">
            <v>No</v>
          </cell>
          <cell r="AZ28" t="str">
            <v>No</v>
          </cell>
          <cell r="BA28" t="str">
            <v>No</v>
          </cell>
          <cell r="BB28" t="str">
            <v>No</v>
          </cell>
          <cell r="BC28" t="str">
            <v>No</v>
          </cell>
          <cell r="BD28" t="str">
            <v>No</v>
          </cell>
          <cell r="BE28" t="str">
            <v>No</v>
          </cell>
          <cell r="BF28" t="str">
            <v>No</v>
          </cell>
          <cell r="BG28" t="str">
            <v>No</v>
          </cell>
          <cell r="BH28" t="str">
            <v>No</v>
          </cell>
          <cell r="BI28" t="str">
            <v>No</v>
          </cell>
          <cell r="BJ28" t="str">
            <v>No</v>
          </cell>
          <cell r="BK28" t="str">
            <v>No</v>
          </cell>
          <cell r="BL28" t="str">
            <v>No</v>
          </cell>
          <cell r="BM28" t="str">
            <v>No</v>
          </cell>
          <cell r="BN28" t="str">
            <v>No</v>
          </cell>
          <cell r="BO28" t="str">
            <v>No</v>
          </cell>
          <cell r="BP28" t="str">
            <v>No</v>
          </cell>
        </row>
        <row r="29">
          <cell r="B29" t="str">
            <v>0028 CZ06 MediumOffice UnhtSlabF24vR-5</v>
          </cell>
          <cell r="C29" t="str">
            <v>0025 CZ06 MediumOffice Base</v>
          </cell>
          <cell r="D29" t="b">
            <v>1</v>
          </cell>
          <cell r="E29" t="str">
            <v>CZ06RV2.epw</v>
          </cell>
          <cell r="F29">
            <v>6</v>
          </cell>
          <cell r="G29">
            <v>0</v>
          </cell>
          <cell r="H29">
            <v>1.024128E-3</v>
          </cell>
          <cell r="I29">
            <v>8.5837477233149301E-2</v>
          </cell>
          <cell r="J29">
            <v>0</v>
          </cell>
          <cell r="K29">
            <v>1.7775386063882341</v>
          </cell>
          <cell r="L29">
            <v>1.4609636167878515</v>
          </cell>
          <cell r="M29">
            <v>0.57999999999999996</v>
          </cell>
          <cell r="N29">
            <v>0.44999999999999996</v>
          </cell>
          <cell r="O29">
            <v>0.8</v>
          </cell>
          <cell r="P29">
            <v>1.6446554813159782</v>
          </cell>
          <cell r="Q29">
            <v>1.5E-3</v>
          </cell>
          <cell r="R29">
            <v>4.3722632176514349</v>
          </cell>
          <cell r="S29">
            <v>0.61</v>
          </cell>
          <cell r="T29">
            <v>0.34</v>
          </cell>
          <cell r="U29">
            <v>0.68929999999999991</v>
          </cell>
          <cell r="V29">
            <v>0.38419999999999999</v>
          </cell>
          <cell r="W29">
            <v>0.64409999999999989</v>
          </cell>
          <cell r="X29">
            <v>9.9999999999999995E-7</v>
          </cell>
          <cell r="Y29">
            <v>0</v>
          </cell>
          <cell r="Z29">
            <v>0</v>
          </cell>
          <cell r="AA29">
            <v>9.6875193750387503</v>
          </cell>
          <cell r="AB29">
            <v>10.763910416709722</v>
          </cell>
          <cell r="AC29">
            <v>31468.723000000002</v>
          </cell>
          <cell r="AD29">
            <v>100000</v>
          </cell>
          <cell r="AE29">
            <v>100000</v>
          </cell>
          <cell r="AF29">
            <v>450</v>
          </cell>
          <cell r="AG29">
            <v>2</v>
          </cell>
          <cell r="AH29">
            <v>0.3</v>
          </cell>
          <cell r="AI29">
            <v>0.2</v>
          </cell>
          <cell r="AJ29">
            <v>3</v>
          </cell>
          <cell r="AK29">
            <v>3</v>
          </cell>
          <cell r="AL29">
            <v>0</v>
          </cell>
          <cell r="AM29" t="str">
            <v>CZ06MediumOffice.idf</v>
          </cell>
          <cell r="AN29" t="str">
            <v>CTZ06SiteDesign.idf</v>
          </cell>
          <cell r="AO29">
            <v>0</v>
          </cell>
          <cell r="AP29">
            <v>28</v>
          </cell>
          <cell r="AQ29" t="str">
            <v>MediumOffice</v>
          </cell>
          <cell r="AR29" t="str">
            <v>UnhtSlabF</v>
          </cell>
          <cell r="AS29" t="str">
            <v>24vR-5</v>
          </cell>
          <cell r="AT29" t="str">
            <v>No</v>
          </cell>
          <cell r="AU29" t="str">
            <v>No</v>
          </cell>
          <cell r="AV29" t="str">
            <v>No</v>
          </cell>
          <cell r="AW29" t="str">
            <v>No</v>
          </cell>
          <cell r="AX29" t="str">
            <v>No</v>
          </cell>
          <cell r="AY29" t="str">
            <v>No</v>
          </cell>
          <cell r="AZ29" t="str">
            <v>No</v>
          </cell>
          <cell r="BA29" t="str">
            <v>No</v>
          </cell>
          <cell r="BB29" t="str">
            <v>No</v>
          </cell>
          <cell r="BC29" t="str">
            <v>No</v>
          </cell>
          <cell r="BD29" t="str">
            <v>No</v>
          </cell>
          <cell r="BE29" t="str">
            <v>No</v>
          </cell>
          <cell r="BF29" t="str">
            <v>No</v>
          </cell>
          <cell r="BG29" t="str">
            <v>No</v>
          </cell>
          <cell r="BH29" t="str">
            <v>No</v>
          </cell>
          <cell r="BI29" t="str">
            <v>No</v>
          </cell>
          <cell r="BJ29" t="str">
            <v>No</v>
          </cell>
          <cell r="BK29" t="str">
            <v>No</v>
          </cell>
          <cell r="BL29" t="str">
            <v>No</v>
          </cell>
          <cell r="BM29" t="str">
            <v>No</v>
          </cell>
          <cell r="BN29" t="str">
            <v>No</v>
          </cell>
          <cell r="BO29" t="str">
            <v>No</v>
          </cell>
          <cell r="BP29" t="str">
            <v>No</v>
          </cell>
        </row>
        <row r="30">
          <cell r="B30" t="str">
            <v>0029 CZ06 MediumOffice BaseInfil+5</v>
          </cell>
          <cell r="C30" t="str">
            <v>0025 CZ06 MediumOffice Base</v>
          </cell>
          <cell r="D30" t="b">
            <v>1</v>
          </cell>
          <cell r="E30" t="str">
            <v>CZ06RV2.epw</v>
          </cell>
          <cell r="F30">
            <v>6</v>
          </cell>
          <cell r="G30">
            <v>0</v>
          </cell>
          <cell r="H30">
            <v>1.0753344E-3</v>
          </cell>
          <cell r="I30">
            <v>8.5837477233149301E-2</v>
          </cell>
          <cell r="J30">
            <v>0</v>
          </cell>
          <cell r="K30">
            <v>1.7775386063882341</v>
          </cell>
          <cell r="L30">
            <v>1.4609636167878515</v>
          </cell>
          <cell r="M30">
            <v>0.73</v>
          </cell>
          <cell r="N30">
            <v>0.44999999999999996</v>
          </cell>
          <cell r="O30">
            <v>0.8</v>
          </cell>
          <cell r="P30">
            <v>1.6446554813159782</v>
          </cell>
          <cell r="Q30">
            <v>1.5E-3</v>
          </cell>
          <cell r="R30">
            <v>4.3722632176514349</v>
          </cell>
          <cell r="S30">
            <v>0.61</v>
          </cell>
          <cell r="T30">
            <v>0.34</v>
          </cell>
          <cell r="U30">
            <v>0.68929999999999991</v>
          </cell>
          <cell r="V30">
            <v>0.38419999999999999</v>
          </cell>
          <cell r="W30">
            <v>0.64409999999999989</v>
          </cell>
          <cell r="X30">
            <v>9.9999999999999995E-7</v>
          </cell>
          <cell r="Y30">
            <v>0</v>
          </cell>
          <cell r="Z30">
            <v>0</v>
          </cell>
          <cell r="AA30">
            <v>9.6875193750387503</v>
          </cell>
          <cell r="AB30">
            <v>10.763910416709722</v>
          </cell>
          <cell r="AC30">
            <v>31468.723000000002</v>
          </cell>
          <cell r="AD30">
            <v>100000</v>
          </cell>
          <cell r="AE30">
            <v>100000</v>
          </cell>
          <cell r="AF30">
            <v>450</v>
          </cell>
          <cell r="AG30">
            <v>2</v>
          </cell>
          <cell r="AH30">
            <v>0.3</v>
          </cell>
          <cell r="AI30">
            <v>0.2</v>
          </cell>
          <cell r="AJ30">
            <v>3</v>
          </cell>
          <cell r="AK30">
            <v>3</v>
          </cell>
          <cell r="AL30">
            <v>0</v>
          </cell>
          <cell r="AM30" t="str">
            <v>CZ06MediumOffice.idf</v>
          </cell>
          <cell r="AN30" t="str">
            <v>CTZ06SiteDesign.idf</v>
          </cell>
          <cell r="AO30">
            <v>0</v>
          </cell>
          <cell r="AP30">
            <v>29</v>
          </cell>
          <cell r="AQ30" t="str">
            <v>MediumOffice</v>
          </cell>
          <cell r="AR30" t="str">
            <v>Base</v>
          </cell>
          <cell r="AS30" t="str">
            <v>Infil+5</v>
          </cell>
          <cell r="AT30" t="str">
            <v>No</v>
          </cell>
          <cell r="AU30" t="str">
            <v>No</v>
          </cell>
          <cell r="AV30" t="str">
            <v>No</v>
          </cell>
          <cell r="AW30" t="str">
            <v>No</v>
          </cell>
          <cell r="AX30" t="str">
            <v>No</v>
          </cell>
          <cell r="AY30" t="str">
            <v>No</v>
          </cell>
          <cell r="AZ30" t="str">
            <v>No</v>
          </cell>
          <cell r="BA30" t="str">
            <v>No</v>
          </cell>
          <cell r="BB30" t="str">
            <v>No</v>
          </cell>
          <cell r="BC30" t="str">
            <v>No</v>
          </cell>
          <cell r="BD30" t="str">
            <v>No</v>
          </cell>
          <cell r="BE30" t="str">
            <v>No</v>
          </cell>
          <cell r="BF30" t="str">
            <v>No</v>
          </cell>
          <cell r="BG30" t="str">
            <v>No</v>
          </cell>
          <cell r="BH30" t="str">
            <v>No</v>
          </cell>
          <cell r="BI30" t="str">
            <v>No</v>
          </cell>
          <cell r="BJ30" t="str">
            <v>No</v>
          </cell>
          <cell r="BK30" t="str">
            <v>No</v>
          </cell>
          <cell r="BL30" t="str">
            <v>No</v>
          </cell>
          <cell r="BM30" t="str">
            <v>No</v>
          </cell>
          <cell r="BN30" t="str">
            <v>No</v>
          </cell>
          <cell r="BO30" t="str">
            <v>No</v>
          </cell>
          <cell r="BP30" t="str">
            <v>No</v>
          </cell>
        </row>
        <row r="31">
          <cell r="B31" t="str">
            <v>0030 CZ06 MediumOffice WinU-20</v>
          </cell>
          <cell r="C31" t="str">
            <v>0025 CZ06 MediumOffice Base</v>
          </cell>
          <cell r="D31" t="b">
            <v>1</v>
          </cell>
          <cell r="E31" t="str">
            <v>CZ06RV2.epw</v>
          </cell>
          <cell r="F31">
            <v>6</v>
          </cell>
          <cell r="G31">
            <v>0</v>
          </cell>
          <cell r="H31">
            <v>1.024128E-3</v>
          </cell>
          <cell r="I31">
            <v>8.5837477233149301E-2</v>
          </cell>
          <cell r="J31">
            <v>0</v>
          </cell>
          <cell r="K31">
            <v>1.7775386063882341</v>
          </cell>
          <cell r="L31">
            <v>1.4609636167878515</v>
          </cell>
          <cell r="M31">
            <v>0.73</v>
          </cell>
          <cell r="N31">
            <v>0.44999999999999996</v>
          </cell>
          <cell r="O31">
            <v>0.8</v>
          </cell>
          <cell r="P31">
            <v>1.6446554813159782</v>
          </cell>
          <cell r="Q31">
            <v>1.5E-3</v>
          </cell>
          <cell r="R31">
            <v>3.4978105741211483</v>
          </cell>
          <cell r="S31">
            <v>0.61</v>
          </cell>
          <cell r="T31">
            <v>0.34</v>
          </cell>
          <cell r="U31">
            <v>0.68929999999999991</v>
          </cell>
          <cell r="V31">
            <v>0.38419999999999999</v>
          </cell>
          <cell r="W31">
            <v>0.64409999999999989</v>
          </cell>
          <cell r="X31">
            <v>9.9999999999999995E-7</v>
          </cell>
          <cell r="Y31">
            <v>0</v>
          </cell>
          <cell r="Z31">
            <v>0</v>
          </cell>
          <cell r="AA31">
            <v>9.6875193750387503</v>
          </cell>
          <cell r="AB31">
            <v>10.763910416709722</v>
          </cell>
          <cell r="AC31">
            <v>31468.723000000002</v>
          </cell>
          <cell r="AD31">
            <v>100000</v>
          </cell>
          <cell r="AE31">
            <v>100000</v>
          </cell>
          <cell r="AF31">
            <v>450</v>
          </cell>
          <cell r="AG31">
            <v>2</v>
          </cell>
          <cell r="AH31">
            <v>0.3</v>
          </cell>
          <cell r="AI31">
            <v>0.2</v>
          </cell>
          <cell r="AJ31">
            <v>3</v>
          </cell>
          <cell r="AK31">
            <v>3</v>
          </cell>
          <cell r="AL31">
            <v>0</v>
          </cell>
          <cell r="AM31" t="str">
            <v>CZ06MediumOffice.idf</v>
          </cell>
          <cell r="AN31" t="str">
            <v>CTZ06SiteDesign.idf</v>
          </cell>
          <cell r="AO31">
            <v>0</v>
          </cell>
          <cell r="AP31">
            <v>30</v>
          </cell>
          <cell r="AQ31" t="str">
            <v>MediumOffice</v>
          </cell>
          <cell r="AR31" t="str">
            <v>WinU</v>
          </cell>
          <cell r="AS31">
            <v>-20</v>
          </cell>
          <cell r="AT31" t="str">
            <v>No</v>
          </cell>
          <cell r="AU31" t="str">
            <v>No</v>
          </cell>
          <cell r="AV31" t="str">
            <v>No</v>
          </cell>
          <cell r="AW31" t="str">
            <v>No</v>
          </cell>
          <cell r="AX31" t="str">
            <v>No</v>
          </cell>
          <cell r="AY31" t="str">
            <v>No</v>
          </cell>
          <cell r="AZ31" t="str">
            <v>Yes</v>
          </cell>
          <cell r="BA31" t="str">
            <v>No</v>
          </cell>
          <cell r="BB31" t="str">
            <v>No</v>
          </cell>
          <cell r="BC31" t="str">
            <v>No</v>
          </cell>
          <cell r="BD31" t="str">
            <v>No</v>
          </cell>
          <cell r="BE31" t="str">
            <v>No</v>
          </cell>
          <cell r="BF31" t="str">
            <v>No</v>
          </cell>
          <cell r="BG31" t="str">
            <v>No</v>
          </cell>
          <cell r="BH31" t="str">
            <v>No</v>
          </cell>
          <cell r="BI31" t="str">
            <v>No</v>
          </cell>
          <cell r="BJ31" t="str">
            <v>No</v>
          </cell>
          <cell r="BK31" t="str">
            <v>No</v>
          </cell>
          <cell r="BL31" t="str">
            <v>No</v>
          </cell>
          <cell r="BM31" t="str">
            <v>No</v>
          </cell>
          <cell r="BN31" t="str">
            <v>No</v>
          </cell>
          <cell r="BO31" t="str">
            <v>No</v>
          </cell>
          <cell r="BP31" t="str">
            <v>No</v>
          </cell>
        </row>
        <row r="32">
          <cell r="B32" t="str">
            <v>0031 CZ06 MediumOffice WinSHGC-20</v>
          </cell>
          <cell r="C32" t="str">
            <v>0025 CZ06 MediumOffice Base</v>
          </cell>
          <cell r="D32" t="b">
            <v>1</v>
          </cell>
          <cell r="E32" t="str">
            <v>CZ06RV2.epw</v>
          </cell>
          <cell r="F32">
            <v>6</v>
          </cell>
          <cell r="G32">
            <v>0</v>
          </cell>
          <cell r="H32">
            <v>1.024128E-3</v>
          </cell>
          <cell r="I32">
            <v>8.5837477233149301E-2</v>
          </cell>
          <cell r="J32">
            <v>0</v>
          </cell>
          <cell r="K32">
            <v>1.7775386063882341</v>
          </cell>
          <cell r="L32">
            <v>1.4609636167878515</v>
          </cell>
          <cell r="M32">
            <v>0.73</v>
          </cell>
          <cell r="N32">
            <v>0.44999999999999996</v>
          </cell>
          <cell r="O32">
            <v>0.8</v>
          </cell>
          <cell r="P32">
            <v>1.6446554813159782</v>
          </cell>
          <cell r="Q32">
            <v>1.5E-3</v>
          </cell>
          <cell r="R32">
            <v>4.3722632176514349</v>
          </cell>
          <cell r="S32">
            <v>0.48799999999999999</v>
          </cell>
          <cell r="T32">
            <v>0.27200000000000002</v>
          </cell>
          <cell r="U32">
            <v>0.68929999999999991</v>
          </cell>
          <cell r="V32">
            <v>0.38419999999999999</v>
          </cell>
          <cell r="W32">
            <v>0.64409999999999989</v>
          </cell>
          <cell r="X32">
            <v>9.9999999999999995E-7</v>
          </cell>
          <cell r="Y32">
            <v>0</v>
          </cell>
          <cell r="Z32">
            <v>0</v>
          </cell>
          <cell r="AA32">
            <v>9.6875193750387503</v>
          </cell>
          <cell r="AB32">
            <v>10.763910416709722</v>
          </cell>
          <cell r="AC32">
            <v>31468.723000000002</v>
          </cell>
          <cell r="AD32">
            <v>100000</v>
          </cell>
          <cell r="AE32">
            <v>100000</v>
          </cell>
          <cell r="AF32">
            <v>450</v>
          </cell>
          <cell r="AG32">
            <v>2</v>
          </cell>
          <cell r="AH32">
            <v>0.3</v>
          </cell>
          <cell r="AI32">
            <v>0.2</v>
          </cell>
          <cell r="AJ32">
            <v>3</v>
          </cell>
          <cell r="AK32">
            <v>3</v>
          </cell>
          <cell r="AL32">
            <v>0</v>
          </cell>
          <cell r="AM32" t="str">
            <v>CZ06MediumOffice.idf</v>
          </cell>
          <cell r="AN32" t="str">
            <v>CTZ06SiteDesign.idf</v>
          </cell>
          <cell r="AO32">
            <v>0</v>
          </cell>
          <cell r="AP32">
            <v>31</v>
          </cell>
          <cell r="AQ32" t="str">
            <v>MediumOffice</v>
          </cell>
          <cell r="AR32" t="str">
            <v>WinSHGC</v>
          </cell>
          <cell r="AS32">
            <v>-20</v>
          </cell>
          <cell r="AT32" t="str">
            <v>No</v>
          </cell>
          <cell r="AU32" t="str">
            <v>No</v>
          </cell>
          <cell r="AV32" t="str">
            <v>No</v>
          </cell>
          <cell r="AW32" t="str">
            <v>No</v>
          </cell>
          <cell r="AX32" t="str">
            <v>No</v>
          </cell>
          <cell r="AY32" t="str">
            <v>No</v>
          </cell>
          <cell r="AZ32" t="str">
            <v>No</v>
          </cell>
          <cell r="BA32" t="str">
            <v>Yes</v>
          </cell>
          <cell r="BB32" t="str">
            <v>No</v>
          </cell>
          <cell r="BC32" t="str">
            <v>No</v>
          </cell>
          <cell r="BD32" t="str">
            <v>No</v>
          </cell>
          <cell r="BE32" t="str">
            <v>No</v>
          </cell>
          <cell r="BF32" t="str">
            <v>No</v>
          </cell>
          <cell r="BG32" t="str">
            <v>No</v>
          </cell>
          <cell r="BH32" t="str">
            <v>No</v>
          </cell>
          <cell r="BI32" t="str">
            <v>No</v>
          </cell>
          <cell r="BJ32" t="str">
            <v>No</v>
          </cell>
          <cell r="BK32" t="str">
            <v>No</v>
          </cell>
          <cell r="BL32" t="str">
            <v>No</v>
          </cell>
          <cell r="BM32" t="str">
            <v>No</v>
          </cell>
          <cell r="BN32" t="str">
            <v>No</v>
          </cell>
          <cell r="BO32" t="str">
            <v>No</v>
          </cell>
          <cell r="BP32" t="str">
            <v>No</v>
          </cell>
        </row>
        <row r="33">
          <cell r="B33" t="str">
            <v>0032 CZ06 MediumOffice WinU_SHGC-20</v>
          </cell>
          <cell r="C33" t="str">
            <v>0025 CZ06 MediumOffice Base</v>
          </cell>
          <cell r="D33" t="b">
            <v>1</v>
          </cell>
          <cell r="E33" t="str">
            <v>CZ06RV2.epw</v>
          </cell>
          <cell r="F33">
            <v>6</v>
          </cell>
          <cell r="G33">
            <v>0</v>
          </cell>
          <cell r="H33">
            <v>1.024128E-3</v>
          </cell>
          <cell r="I33">
            <v>8.5837477233149301E-2</v>
          </cell>
          <cell r="J33">
            <v>0</v>
          </cell>
          <cell r="K33">
            <v>1.7775386063882341</v>
          </cell>
          <cell r="L33">
            <v>1.4609636167878515</v>
          </cell>
          <cell r="M33">
            <v>0.73</v>
          </cell>
          <cell r="N33">
            <v>0.44999999999999996</v>
          </cell>
          <cell r="O33">
            <v>0.8</v>
          </cell>
          <cell r="P33">
            <v>1.6446554813159782</v>
          </cell>
          <cell r="Q33">
            <v>1.5E-3</v>
          </cell>
          <cell r="R33">
            <v>3.4978105741211483</v>
          </cell>
          <cell r="S33">
            <v>0.48799999999999999</v>
          </cell>
          <cell r="T33">
            <v>0.27200000000000002</v>
          </cell>
          <cell r="U33">
            <v>0.68929999999999991</v>
          </cell>
          <cell r="V33">
            <v>0.38419999999999999</v>
          </cell>
          <cell r="W33">
            <v>0.64409999999999989</v>
          </cell>
          <cell r="X33">
            <v>9.9999999999999995E-7</v>
          </cell>
          <cell r="Y33">
            <v>0</v>
          </cell>
          <cell r="Z33">
            <v>0</v>
          </cell>
          <cell r="AA33">
            <v>9.6875193750387503</v>
          </cell>
          <cell r="AB33">
            <v>10.763910416709722</v>
          </cell>
          <cell r="AC33">
            <v>31468.723000000002</v>
          </cell>
          <cell r="AD33">
            <v>100000</v>
          </cell>
          <cell r="AE33">
            <v>100000</v>
          </cell>
          <cell r="AF33">
            <v>450</v>
          </cell>
          <cell r="AG33">
            <v>2</v>
          </cell>
          <cell r="AH33">
            <v>0.3</v>
          </cell>
          <cell r="AI33">
            <v>0.2</v>
          </cell>
          <cell r="AJ33">
            <v>3</v>
          </cell>
          <cell r="AK33">
            <v>3</v>
          </cell>
          <cell r="AL33">
            <v>0</v>
          </cell>
          <cell r="AM33" t="str">
            <v>CZ06MediumOffice.idf</v>
          </cell>
          <cell r="AN33" t="str">
            <v>CTZ06SiteDesign.idf</v>
          </cell>
          <cell r="AO33">
            <v>0</v>
          </cell>
          <cell r="AP33">
            <v>32</v>
          </cell>
          <cell r="AQ33" t="str">
            <v>MediumOffice</v>
          </cell>
          <cell r="AR33" t="str">
            <v>WinU_SHGC</v>
          </cell>
          <cell r="AS33">
            <v>-20</v>
          </cell>
          <cell r="AT33" t="str">
            <v>No</v>
          </cell>
          <cell r="AU33" t="str">
            <v>No</v>
          </cell>
          <cell r="AV33" t="str">
            <v>No</v>
          </cell>
          <cell r="AW33" t="str">
            <v>No</v>
          </cell>
          <cell r="AX33" t="str">
            <v>No</v>
          </cell>
          <cell r="AY33" t="str">
            <v>No</v>
          </cell>
          <cell r="AZ33" t="str">
            <v>Yes</v>
          </cell>
          <cell r="BA33" t="str">
            <v>Yes</v>
          </cell>
          <cell r="BB33" t="str">
            <v>No</v>
          </cell>
          <cell r="BC33" t="str">
            <v>No</v>
          </cell>
          <cell r="BD33" t="str">
            <v>No</v>
          </cell>
          <cell r="BE33" t="str">
            <v>No</v>
          </cell>
          <cell r="BF33" t="str">
            <v>No</v>
          </cell>
          <cell r="BG33" t="str">
            <v>No</v>
          </cell>
          <cell r="BH33" t="str">
            <v>No</v>
          </cell>
          <cell r="BI33" t="str">
            <v>No</v>
          </cell>
          <cell r="BJ33" t="str">
            <v>No</v>
          </cell>
          <cell r="BK33" t="str">
            <v>No</v>
          </cell>
          <cell r="BL33" t="str">
            <v>No</v>
          </cell>
          <cell r="BM33" t="str">
            <v>No</v>
          </cell>
          <cell r="BN33" t="str">
            <v>No</v>
          </cell>
          <cell r="BO33" t="str">
            <v>No</v>
          </cell>
          <cell r="BP33" t="str">
            <v>No</v>
          </cell>
        </row>
        <row r="34">
          <cell r="B34" t="str">
            <v>0033 CZ06 MediumOffice LPD-20</v>
          </cell>
          <cell r="C34" t="str">
            <v>0025 CZ06 MediumOffice Base</v>
          </cell>
          <cell r="D34" t="b">
            <v>1</v>
          </cell>
          <cell r="E34" t="str">
            <v>CZ06RV2.epw</v>
          </cell>
          <cell r="F34">
            <v>6</v>
          </cell>
          <cell r="G34">
            <v>0</v>
          </cell>
          <cell r="H34">
            <v>1.024128E-3</v>
          </cell>
          <cell r="I34">
            <v>8.5837477233149301E-2</v>
          </cell>
          <cell r="J34">
            <v>0</v>
          </cell>
          <cell r="K34">
            <v>1.7775386063882341</v>
          </cell>
          <cell r="L34">
            <v>1.4609636167878515</v>
          </cell>
          <cell r="M34">
            <v>0.73</v>
          </cell>
          <cell r="N34">
            <v>0.44999999999999996</v>
          </cell>
          <cell r="O34">
            <v>0.8</v>
          </cell>
          <cell r="P34">
            <v>1.6446554813159782</v>
          </cell>
          <cell r="Q34">
            <v>1.5E-3</v>
          </cell>
          <cell r="R34">
            <v>4.3722632176514349</v>
          </cell>
          <cell r="S34">
            <v>0.61</v>
          </cell>
          <cell r="T34">
            <v>0.34</v>
          </cell>
          <cell r="U34">
            <v>0.68929999999999991</v>
          </cell>
          <cell r="V34">
            <v>0.38419999999999999</v>
          </cell>
          <cell r="W34">
            <v>0.64409999999999989</v>
          </cell>
          <cell r="X34">
            <v>9.9999999999999995E-7</v>
          </cell>
          <cell r="Y34">
            <v>0</v>
          </cell>
          <cell r="Z34">
            <v>0</v>
          </cell>
          <cell r="AA34">
            <v>7.7500155000310009</v>
          </cell>
          <cell r="AB34">
            <v>10.763910416709722</v>
          </cell>
          <cell r="AC34">
            <v>31468.723000000002</v>
          </cell>
          <cell r="AD34">
            <v>100000</v>
          </cell>
          <cell r="AE34">
            <v>100000</v>
          </cell>
          <cell r="AF34">
            <v>450</v>
          </cell>
          <cell r="AG34">
            <v>2</v>
          </cell>
          <cell r="AH34">
            <v>0.3</v>
          </cell>
          <cell r="AI34">
            <v>0.2</v>
          </cell>
          <cell r="AJ34">
            <v>3</v>
          </cell>
          <cell r="AK34">
            <v>3</v>
          </cell>
          <cell r="AL34">
            <v>0</v>
          </cell>
          <cell r="AM34" t="str">
            <v>CZ06MediumOffice.idf</v>
          </cell>
          <cell r="AN34" t="str">
            <v>CTZ06SiteDesign.idf</v>
          </cell>
          <cell r="AO34">
            <v>0</v>
          </cell>
          <cell r="AP34">
            <v>33</v>
          </cell>
          <cell r="AQ34" t="str">
            <v>MediumOffice</v>
          </cell>
          <cell r="AR34" t="str">
            <v>LPD</v>
          </cell>
          <cell r="AS34">
            <v>-20</v>
          </cell>
          <cell r="AT34" t="str">
            <v>No</v>
          </cell>
          <cell r="AU34" t="str">
            <v>No</v>
          </cell>
          <cell r="AV34" t="str">
            <v>No</v>
          </cell>
          <cell r="AW34" t="str">
            <v>No</v>
          </cell>
          <cell r="AX34" t="str">
            <v>No</v>
          </cell>
          <cell r="AY34" t="str">
            <v>No</v>
          </cell>
          <cell r="AZ34" t="str">
            <v>No</v>
          </cell>
          <cell r="BA34" t="str">
            <v>No</v>
          </cell>
          <cell r="BB34" t="str">
            <v>No</v>
          </cell>
          <cell r="BC34" t="str">
            <v>No</v>
          </cell>
          <cell r="BD34" t="str">
            <v>No</v>
          </cell>
          <cell r="BE34" t="str">
            <v>No</v>
          </cell>
          <cell r="BF34" t="str">
            <v>No</v>
          </cell>
          <cell r="BG34" t="str">
            <v>No</v>
          </cell>
          <cell r="BH34" t="str">
            <v>No</v>
          </cell>
          <cell r="BI34" t="str">
            <v>No</v>
          </cell>
          <cell r="BJ34" t="str">
            <v>No</v>
          </cell>
          <cell r="BK34" t="str">
            <v>No</v>
          </cell>
          <cell r="BL34" t="str">
            <v>No</v>
          </cell>
          <cell r="BM34" t="str">
            <v>No</v>
          </cell>
          <cell r="BN34" t="str">
            <v>No</v>
          </cell>
          <cell r="BO34" t="str">
            <v>No</v>
          </cell>
          <cell r="BP34" t="str">
            <v>No</v>
          </cell>
        </row>
        <row r="35">
          <cell r="B35" t="str">
            <v>0034 CZ06 MediumOffice LPD+20</v>
          </cell>
          <cell r="C35" t="str">
            <v>0025 CZ06 MediumOffice Base</v>
          </cell>
          <cell r="D35" t="b">
            <v>1</v>
          </cell>
          <cell r="E35" t="str">
            <v>CZ06RV2.epw</v>
          </cell>
          <cell r="F35">
            <v>6</v>
          </cell>
          <cell r="G35">
            <v>0</v>
          </cell>
          <cell r="H35">
            <v>1.024128E-3</v>
          </cell>
          <cell r="I35">
            <v>8.5837477233149301E-2</v>
          </cell>
          <cell r="J35">
            <v>0</v>
          </cell>
          <cell r="K35">
            <v>1.7775386063882341</v>
          </cell>
          <cell r="L35">
            <v>1.4609636167878515</v>
          </cell>
          <cell r="M35">
            <v>0.73</v>
          </cell>
          <cell r="N35">
            <v>0.44999999999999996</v>
          </cell>
          <cell r="O35">
            <v>0.8</v>
          </cell>
          <cell r="P35">
            <v>1.6446554813159782</v>
          </cell>
          <cell r="Q35">
            <v>1.5E-3</v>
          </cell>
          <cell r="R35">
            <v>4.3722632176514349</v>
          </cell>
          <cell r="S35">
            <v>0.61</v>
          </cell>
          <cell r="T35">
            <v>0.34</v>
          </cell>
          <cell r="U35">
            <v>0.68929999999999991</v>
          </cell>
          <cell r="V35">
            <v>0.38419999999999999</v>
          </cell>
          <cell r="W35">
            <v>0.64409999999999989</v>
          </cell>
          <cell r="X35">
            <v>9.9999999999999995E-7</v>
          </cell>
          <cell r="Y35">
            <v>0</v>
          </cell>
          <cell r="Z35">
            <v>0</v>
          </cell>
          <cell r="AA35">
            <v>11.6250232500465</v>
          </cell>
          <cell r="AB35">
            <v>10.763910416709722</v>
          </cell>
          <cell r="AC35">
            <v>31468.723000000002</v>
          </cell>
          <cell r="AD35">
            <v>100000</v>
          </cell>
          <cell r="AE35">
            <v>100000</v>
          </cell>
          <cell r="AF35">
            <v>450</v>
          </cell>
          <cell r="AG35">
            <v>2</v>
          </cell>
          <cell r="AH35">
            <v>0.3</v>
          </cell>
          <cell r="AI35">
            <v>0.2</v>
          </cell>
          <cell r="AJ35">
            <v>3</v>
          </cell>
          <cell r="AK35">
            <v>3</v>
          </cell>
          <cell r="AL35">
            <v>0</v>
          </cell>
          <cell r="AM35" t="str">
            <v>CZ06MediumOffice.idf</v>
          </cell>
          <cell r="AN35" t="str">
            <v>CTZ06SiteDesign.idf</v>
          </cell>
          <cell r="AO35">
            <v>0</v>
          </cell>
          <cell r="AP35">
            <v>34</v>
          </cell>
          <cell r="AQ35" t="str">
            <v>MediumOffice</v>
          </cell>
          <cell r="AR35" t="str">
            <v>LPD</v>
          </cell>
          <cell r="AS35" t="str">
            <v>+20</v>
          </cell>
          <cell r="AT35" t="str">
            <v>No</v>
          </cell>
          <cell r="AU35" t="str">
            <v>No</v>
          </cell>
          <cell r="AV35" t="str">
            <v>No</v>
          </cell>
          <cell r="AW35" t="str">
            <v>No</v>
          </cell>
          <cell r="AX35" t="str">
            <v>No</v>
          </cell>
          <cell r="AY35" t="str">
            <v>No</v>
          </cell>
          <cell r="AZ35" t="str">
            <v>No</v>
          </cell>
          <cell r="BA35" t="str">
            <v>No</v>
          </cell>
          <cell r="BB35" t="str">
            <v>No</v>
          </cell>
          <cell r="BC35" t="str">
            <v>No</v>
          </cell>
          <cell r="BD35" t="str">
            <v>No</v>
          </cell>
          <cell r="BE35" t="str">
            <v>No</v>
          </cell>
          <cell r="BF35" t="str">
            <v>No</v>
          </cell>
          <cell r="BG35" t="str">
            <v>No</v>
          </cell>
          <cell r="BH35" t="str">
            <v>No</v>
          </cell>
          <cell r="BI35" t="str">
            <v>No</v>
          </cell>
          <cell r="BJ35" t="str">
            <v>No</v>
          </cell>
          <cell r="BK35" t="str">
            <v>No</v>
          </cell>
          <cell r="BL35" t="str">
            <v>No</v>
          </cell>
          <cell r="BM35" t="str">
            <v>No</v>
          </cell>
          <cell r="BN35" t="str">
            <v>No</v>
          </cell>
          <cell r="BO35" t="str">
            <v>No</v>
          </cell>
          <cell r="BP35" t="str">
            <v>No</v>
          </cell>
        </row>
        <row r="36">
          <cell r="B36" t="str">
            <v>0035 CZ06 MediumOffice EPD-20</v>
          </cell>
          <cell r="C36" t="str">
            <v>0025 CZ06 MediumOffice Base</v>
          </cell>
          <cell r="D36" t="b">
            <v>1</v>
          </cell>
          <cell r="E36" t="str">
            <v>CZ06RV2.epw</v>
          </cell>
          <cell r="F36">
            <v>6</v>
          </cell>
          <cell r="G36">
            <v>0</v>
          </cell>
          <cell r="H36">
            <v>1.024128E-3</v>
          </cell>
          <cell r="I36">
            <v>8.5837477233149301E-2</v>
          </cell>
          <cell r="J36">
            <v>0</v>
          </cell>
          <cell r="K36">
            <v>1.7775386063882341</v>
          </cell>
          <cell r="L36">
            <v>1.4609636167878515</v>
          </cell>
          <cell r="M36">
            <v>0.73</v>
          </cell>
          <cell r="N36">
            <v>0.44999999999999996</v>
          </cell>
          <cell r="O36">
            <v>0.8</v>
          </cell>
          <cell r="P36">
            <v>1.6446554813159782</v>
          </cell>
          <cell r="Q36">
            <v>1.5E-3</v>
          </cell>
          <cell r="R36">
            <v>4.3722632176514349</v>
          </cell>
          <cell r="S36">
            <v>0.61</v>
          </cell>
          <cell r="T36">
            <v>0.34</v>
          </cell>
          <cell r="U36">
            <v>0.68929999999999991</v>
          </cell>
          <cell r="V36">
            <v>0.38419999999999999</v>
          </cell>
          <cell r="W36">
            <v>0.64409999999999989</v>
          </cell>
          <cell r="X36">
            <v>9.9999999999999995E-7</v>
          </cell>
          <cell r="Y36">
            <v>0</v>
          </cell>
          <cell r="Z36">
            <v>0</v>
          </cell>
          <cell r="AA36">
            <v>9.6875193750387503</v>
          </cell>
          <cell r="AB36">
            <v>8.6111283333677786</v>
          </cell>
          <cell r="AC36">
            <v>31468.723000000002</v>
          </cell>
          <cell r="AD36">
            <v>100000</v>
          </cell>
          <cell r="AE36">
            <v>100000</v>
          </cell>
          <cell r="AF36">
            <v>450</v>
          </cell>
          <cell r="AG36">
            <v>2</v>
          </cell>
          <cell r="AH36">
            <v>0.3</v>
          </cell>
          <cell r="AI36">
            <v>0.2</v>
          </cell>
          <cell r="AJ36">
            <v>3</v>
          </cell>
          <cell r="AK36">
            <v>3</v>
          </cell>
          <cell r="AL36">
            <v>0</v>
          </cell>
          <cell r="AM36" t="str">
            <v>CZ06MediumOffice.idf</v>
          </cell>
          <cell r="AN36" t="str">
            <v>CTZ06SiteDesign.idf</v>
          </cell>
          <cell r="AO36">
            <v>0</v>
          </cell>
          <cell r="AP36">
            <v>35</v>
          </cell>
          <cell r="AQ36" t="str">
            <v>MediumOffice</v>
          </cell>
          <cell r="AR36" t="str">
            <v>EPD</v>
          </cell>
          <cell r="AS36">
            <v>-20</v>
          </cell>
          <cell r="AT36" t="str">
            <v>No</v>
          </cell>
          <cell r="AU36" t="str">
            <v>No</v>
          </cell>
          <cell r="AV36" t="str">
            <v>No</v>
          </cell>
          <cell r="AW36" t="str">
            <v>No</v>
          </cell>
          <cell r="AX36" t="str">
            <v>No</v>
          </cell>
          <cell r="AY36" t="str">
            <v>No</v>
          </cell>
          <cell r="AZ36" t="str">
            <v>No</v>
          </cell>
          <cell r="BA36" t="str">
            <v>No</v>
          </cell>
          <cell r="BB36" t="str">
            <v>No</v>
          </cell>
          <cell r="BC36" t="str">
            <v>No</v>
          </cell>
          <cell r="BD36" t="str">
            <v>No</v>
          </cell>
          <cell r="BE36" t="str">
            <v>No</v>
          </cell>
          <cell r="BF36" t="str">
            <v>No</v>
          </cell>
          <cell r="BG36" t="str">
            <v>No</v>
          </cell>
          <cell r="BH36" t="str">
            <v>No</v>
          </cell>
          <cell r="BI36" t="str">
            <v>No</v>
          </cell>
          <cell r="BJ36" t="str">
            <v>No</v>
          </cell>
          <cell r="BK36" t="str">
            <v>No</v>
          </cell>
          <cell r="BL36" t="str">
            <v>No</v>
          </cell>
          <cell r="BM36" t="str">
            <v>No</v>
          </cell>
          <cell r="BN36" t="str">
            <v>No</v>
          </cell>
          <cell r="BO36" t="str">
            <v>No</v>
          </cell>
          <cell r="BP36" t="str">
            <v>No</v>
          </cell>
        </row>
        <row r="37">
          <cell r="B37" t="str">
            <v>0036 CZ06 MediumOffice EPD+20</v>
          </cell>
          <cell r="C37" t="str">
            <v>0025 CZ06 MediumOffice Base</v>
          </cell>
          <cell r="D37" t="b">
            <v>1</v>
          </cell>
          <cell r="E37" t="str">
            <v>CZ06RV2.epw</v>
          </cell>
          <cell r="F37">
            <v>6</v>
          </cell>
          <cell r="G37">
            <v>0</v>
          </cell>
          <cell r="H37">
            <v>1.024128E-3</v>
          </cell>
          <cell r="I37">
            <v>8.5837477233149301E-2</v>
          </cell>
          <cell r="J37">
            <v>0</v>
          </cell>
          <cell r="K37">
            <v>1.7775386063882341</v>
          </cell>
          <cell r="L37">
            <v>1.4609636167878515</v>
          </cell>
          <cell r="M37">
            <v>0.73</v>
          </cell>
          <cell r="N37">
            <v>0.44999999999999996</v>
          </cell>
          <cell r="O37">
            <v>0.8</v>
          </cell>
          <cell r="P37">
            <v>1.6446554813159782</v>
          </cell>
          <cell r="Q37">
            <v>1.5E-3</v>
          </cell>
          <cell r="R37">
            <v>4.3722632176514349</v>
          </cell>
          <cell r="S37">
            <v>0.61</v>
          </cell>
          <cell r="T37">
            <v>0.34</v>
          </cell>
          <cell r="U37">
            <v>0.68929999999999991</v>
          </cell>
          <cell r="V37">
            <v>0.38419999999999999</v>
          </cell>
          <cell r="W37">
            <v>0.64409999999999989</v>
          </cell>
          <cell r="X37">
            <v>9.9999999999999995E-7</v>
          </cell>
          <cell r="Y37">
            <v>0</v>
          </cell>
          <cell r="Z37">
            <v>0</v>
          </cell>
          <cell r="AA37">
            <v>9.6875193750387503</v>
          </cell>
          <cell r="AB37">
            <v>12.916692500051665</v>
          </cell>
          <cell r="AC37">
            <v>31468.723000000002</v>
          </cell>
          <cell r="AD37">
            <v>100000</v>
          </cell>
          <cell r="AE37">
            <v>100000</v>
          </cell>
          <cell r="AF37">
            <v>450</v>
          </cell>
          <cell r="AG37">
            <v>2</v>
          </cell>
          <cell r="AH37">
            <v>0.3</v>
          </cell>
          <cell r="AI37">
            <v>0.2</v>
          </cell>
          <cell r="AJ37">
            <v>3</v>
          </cell>
          <cell r="AK37">
            <v>3</v>
          </cell>
          <cell r="AL37">
            <v>0</v>
          </cell>
          <cell r="AM37" t="str">
            <v>CZ06MediumOffice.idf</v>
          </cell>
          <cell r="AN37" t="str">
            <v>CTZ06SiteDesign.idf</v>
          </cell>
          <cell r="AO37">
            <v>0</v>
          </cell>
          <cell r="AP37">
            <v>36</v>
          </cell>
          <cell r="AQ37" t="str">
            <v>MediumOffice</v>
          </cell>
          <cell r="AR37" t="str">
            <v>EPD</v>
          </cell>
          <cell r="AS37" t="str">
            <v>+20</v>
          </cell>
          <cell r="AT37" t="str">
            <v>No</v>
          </cell>
          <cell r="AU37" t="str">
            <v>No</v>
          </cell>
          <cell r="AV37" t="str">
            <v>No</v>
          </cell>
          <cell r="AW37" t="str">
            <v>No</v>
          </cell>
          <cell r="AX37" t="str">
            <v>No</v>
          </cell>
          <cell r="AY37" t="str">
            <v>No</v>
          </cell>
          <cell r="AZ37" t="str">
            <v>No</v>
          </cell>
          <cell r="BA37" t="str">
            <v>No</v>
          </cell>
          <cell r="BB37" t="str">
            <v>No</v>
          </cell>
          <cell r="BC37" t="str">
            <v>No</v>
          </cell>
          <cell r="BD37" t="str">
            <v>No</v>
          </cell>
          <cell r="BE37" t="str">
            <v>No</v>
          </cell>
          <cell r="BF37" t="str">
            <v>No</v>
          </cell>
          <cell r="BG37" t="str">
            <v>No</v>
          </cell>
          <cell r="BH37" t="str">
            <v>No</v>
          </cell>
          <cell r="BI37" t="str">
            <v>No</v>
          </cell>
          <cell r="BJ37" t="str">
            <v>No</v>
          </cell>
          <cell r="BK37" t="str">
            <v>No</v>
          </cell>
          <cell r="BL37" t="str">
            <v>No</v>
          </cell>
          <cell r="BM37" t="str">
            <v>No</v>
          </cell>
          <cell r="BN37" t="str">
            <v>No</v>
          </cell>
          <cell r="BO37" t="str">
            <v>No</v>
          </cell>
          <cell r="BP37" t="str">
            <v>No</v>
          </cell>
        </row>
        <row r="38">
          <cell r="B38" t="str">
            <v>0037 CZ15 SmallOffice BaseLslope</v>
          </cell>
          <cell r="C38">
            <v>0</v>
          </cell>
          <cell r="D38" t="b">
            <v>1</v>
          </cell>
          <cell r="E38" t="str">
            <v>CZ15RV2.epw</v>
          </cell>
          <cell r="F38">
            <v>15</v>
          </cell>
          <cell r="G38">
            <v>0</v>
          </cell>
          <cell r="H38">
            <v>1.024128E-3</v>
          </cell>
          <cell r="I38">
            <v>4.9558290587117117E-2</v>
          </cell>
          <cell r="J38">
            <v>0</v>
          </cell>
          <cell r="K38">
            <v>3.9450483387994533</v>
          </cell>
          <cell r="L38">
            <v>2.504407653539467</v>
          </cell>
          <cell r="M38">
            <v>0.73</v>
          </cell>
          <cell r="N38">
            <v>0.44999999999999996</v>
          </cell>
          <cell r="O38">
            <v>0.8</v>
          </cell>
          <cell r="P38">
            <v>3.8121652137271975</v>
          </cell>
          <cell r="Q38">
            <v>0.60716622873419479</v>
          </cell>
          <cell r="R38">
            <v>2.6687840419430833</v>
          </cell>
          <cell r="S38">
            <v>0.4</v>
          </cell>
          <cell r="T38">
            <v>0.31</v>
          </cell>
          <cell r="U38">
            <v>0.45199999999999996</v>
          </cell>
          <cell r="V38">
            <v>0.35029999999999994</v>
          </cell>
          <cell r="W38">
            <v>0.51979999999999993</v>
          </cell>
          <cell r="X38">
            <v>9.9999999999999995E-7</v>
          </cell>
          <cell r="Y38">
            <v>0</v>
          </cell>
          <cell r="Z38">
            <v>0</v>
          </cell>
          <cell r="AA38">
            <v>9.6875193750387503</v>
          </cell>
          <cell r="AB38">
            <v>10.763910416709722</v>
          </cell>
          <cell r="AC38">
            <v>31468.723000000002</v>
          </cell>
          <cell r="AD38">
            <v>100000</v>
          </cell>
          <cell r="AE38">
            <v>100000</v>
          </cell>
          <cell r="AF38">
            <v>450</v>
          </cell>
          <cell r="AG38">
            <v>2</v>
          </cell>
          <cell r="AH38">
            <v>0.3</v>
          </cell>
          <cell r="AI38">
            <v>0.2</v>
          </cell>
          <cell r="AJ38">
            <v>3</v>
          </cell>
          <cell r="AK38">
            <v>3</v>
          </cell>
          <cell r="AL38">
            <v>0</v>
          </cell>
          <cell r="AM38" t="str">
            <v>CZ15SmallOfficeLSl.idf</v>
          </cell>
          <cell r="AN38" t="str">
            <v>CTZ15SiteDesign.idf</v>
          </cell>
          <cell r="AO38">
            <v>0</v>
          </cell>
          <cell r="AP38">
            <v>37</v>
          </cell>
          <cell r="AQ38" t="str">
            <v>SmallOffice</v>
          </cell>
          <cell r="AR38" t="str">
            <v>Base</v>
          </cell>
          <cell r="AS38" t="str">
            <v>Lslope</v>
          </cell>
          <cell r="AT38" t="str">
            <v>No</v>
          </cell>
          <cell r="AU38" t="str">
            <v>No</v>
          </cell>
          <cell r="AV38" t="str">
            <v>No</v>
          </cell>
          <cell r="AW38" t="str">
            <v>No</v>
          </cell>
          <cell r="AX38" t="str">
            <v>No</v>
          </cell>
          <cell r="AY38" t="str">
            <v>No</v>
          </cell>
          <cell r="AZ38" t="str">
            <v>No</v>
          </cell>
          <cell r="BA38" t="str">
            <v>No</v>
          </cell>
          <cell r="BB38" t="str">
            <v>No</v>
          </cell>
          <cell r="BC38" t="str">
            <v>No</v>
          </cell>
          <cell r="BD38" t="str">
            <v>No</v>
          </cell>
          <cell r="BE38" t="str">
            <v>No</v>
          </cell>
          <cell r="BF38" t="str">
            <v>No</v>
          </cell>
          <cell r="BG38" t="str">
            <v>No</v>
          </cell>
          <cell r="BH38" t="str">
            <v>No</v>
          </cell>
          <cell r="BI38" t="str">
            <v>No</v>
          </cell>
          <cell r="BJ38" t="str">
            <v>No</v>
          </cell>
          <cell r="BK38" t="str">
            <v>No</v>
          </cell>
          <cell r="BL38" t="str">
            <v>No</v>
          </cell>
          <cell r="BM38" t="str">
            <v>No</v>
          </cell>
          <cell r="BN38" t="str">
            <v>No</v>
          </cell>
          <cell r="BO38" t="str">
            <v>No</v>
          </cell>
          <cell r="BP38" t="str">
            <v>No</v>
          </cell>
        </row>
        <row r="39">
          <cell r="B39" t="str">
            <v>0038 CZ15 SmallOffice SRefLSlope+20</v>
          </cell>
          <cell r="C39" t="str">
            <v>0037 CZ15 SmallOffice BaseLslope</v>
          </cell>
          <cell r="D39" t="b">
            <v>1</v>
          </cell>
          <cell r="E39" t="str">
            <v>CZ15RV2.epw</v>
          </cell>
          <cell r="F39">
            <v>15</v>
          </cell>
          <cell r="G39">
            <v>0</v>
          </cell>
          <cell r="H39">
            <v>1.024128E-3</v>
          </cell>
          <cell r="I39">
            <v>4.9558290587117117E-2</v>
          </cell>
          <cell r="J39">
            <v>0</v>
          </cell>
          <cell r="K39">
            <v>3.9450483387994533</v>
          </cell>
          <cell r="L39">
            <v>2.504407653539467</v>
          </cell>
          <cell r="M39">
            <v>0.73</v>
          </cell>
          <cell r="N39">
            <v>0.36</v>
          </cell>
          <cell r="O39">
            <v>0.8</v>
          </cell>
          <cell r="P39">
            <v>3.8121652137271975</v>
          </cell>
          <cell r="Q39">
            <v>0.60716622873419479</v>
          </cell>
          <cell r="R39">
            <v>2.6687840419430833</v>
          </cell>
          <cell r="S39">
            <v>0.4</v>
          </cell>
          <cell r="T39">
            <v>0.31</v>
          </cell>
          <cell r="U39">
            <v>0.45199999999999996</v>
          </cell>
          <cell r="V39">
            <v>0.35029999999999994</v>
          </cell>
          <cell r="W39">
            <v>0.51979999999999993</v>
          </cell>
          <cell r="X39">
            <v>9.9999999999999995E-7</v>
          </cell>
          <cell r="Y39">
            <v>0</v>
          </cell>
          <cell r="Z39">
            <v>0</v>
          </cell>
          <cell r="AA39">
            <v>9.6875193750387503</v>
          </cell>
          <cell r="AB39">
            <v>10.763910416709722</v>
          </cell>
          <cell r="AC39">
            <v>31468.723000000002</v>
          </cell>
          <cell r="AD39">
            <v>100000</v>
          </cell>
          <cell r="AE39">
            <v>100000</v>
          </cell>
          <cell r="AF39">
            <v>450</v>
          </cell>
          <cell r="AG39">
            <v>2</v>
          </cell>
          <cell r="AH39">
            <v>0.3</v>
          </cell>
          <cell r="AI39">
            <v>0.2</v>
          </cell>
          <cell r="AJ39">
            <v>3</v>
          </cell>
          <cell r="AK39">
            <v>3</v>
          </cell>
          <cell r="AL39">
            <v>0</v>
          </cell>
          <cell r="AM39" t="str">
            <v>CZ15SmallOfficeLSl.idf</v>
          </cell>
          <cell r="AN39" t="str">
            <v>CTZ15SiteDesign.idf</v>
          </cell>
          <cell r="AO39">
            <v>0</v>
          </cell>
          <cell r="AP39">
            <v>38</v>
          </cell>
          <cell r="AQ39" t="str">
            <v>SmallOffice</v>
          </cell>
          <cell r="AR39" t="str">
            <v>SRefLSlope</v>
          </cell>
          <cell r="AS39" t="str">
            <v>+20</v>
          </cell>
          <cell r="AT39" t="str">
            <v>No</v>
          </cell>
          <cell r="AU39" t="str">
            <v>No</v>
          </cell>
          <cell r="AV39" t="str">
            <v>Yes</v>
          </cell>
          <cell r="AW39" t="str">
            <v>No</v>
          </cell>
          <cell r="AX39" t="str">
            <v>No</v>
          </cell>
          <cell r="AY39" t="str">
            <v>No</v>
          </cell>
          <cell r="AZ39" t="str">
            <v>No</v>
          </cell>
          <cell r="BA39" t="str">
            <v>No</v>
          </cell>
          <cell r="BB39" t="str">
            <v>No</v>
          </cell>
          <cell r="BC39" t="str">
            <v>No</v>
          </cell>
          <cell r="BD39" t="str">
            <v>No</v>
          </cell>
          <cell r="BE39" t="str">
            <v>No</v>
          </cell>
          <cell r="BF39" t="str">
            <v>No</v>
          </cell>
          <cell r="BG39" t="str">
            <v>No</v>
          </cell>
          <cell r="BH39" t="str">
            <v>No</v>
          </cell>
          <cell r="BI39" t="str">
            <v>No</v>
          </cell>
          <cell r="BJ39" t="str">
            <v>No</v>
          </cell>
          <cell r="BK39" t="str">
            <v>No</v>
          </cell>
          <cell r="BL39" t="str">
            <v>No</v>
          </cell>
          <cell r="BM39" t="str">
            <v>No</v>
          </cell>
          <cell r="BN39" t="str">
            <v>No</v>
          </cell>
          <cell r="BO39" t="str">
            <v>No</v>
          </cell>
          <cell r="BP39" t="str">
            <v>No</v>
          </cell>
        </row>
        <row r="40">
          <cell r="B40" t="str">
            <v>0039 CZ15 SmallOffice BaseSslope</v>
          </cell>
          <cell r="C40">
            <v>0</v>
          </cell>
          <cell r="D40" t="b">
            <v>1</v>
          </cell>
          <cell r="E40" t="str">
            <v>CZ15RV2.epw</v>
          </cell>
          <cell r="F40">
            <v>15</v>
          </cell>
          <cell r="G40">
            <v>0</v>
          </cell>
          <cell r="H40">
            <v>1.024128E-3</v>
          </cell>
          <cell r="I40">
            <v>4.9558290587117117E-2</v>
          </cell>
          <cell r="J40">
            <v>0</v>
          </cell>
          <cell r="K40">
            <v>3.9450483387994533</v>
          </cell>
          <cell r="L40">
            <v>2.504407653539467</v>
          </cell>
          <cell r="M40">
            <v>0.73</v>
          </cell>
          <cell r="N40">
            <v>0.44999999999999996</v>
          </cell>
          <cell r="O40">
            <v>0.8</v>
          </cell>
          <cell r="P40">
            <v>3.8121652137271975</v>
          </cell>
          <cell r="Q40">
            <v>0.60716622873419479</v>
          </cell>
          <cell r="R40">
            <v>2.6687840419430833</v>
          </cell>
          <cell r="S40">
            <v>0.4</v>
          </cell>
          <cell r="T40">
            <v>0.31</v>
          </cell>
          <cell r="U40">
            <v>0.45199999999999996</v>
          </cell>
          <cell r="V40">
            <v>0.35029999999999994</v>
          </cell>
          <cell r="W40">
            <v>0.51979999999999993</v>
          </cell>
          <cell r="X40">
            <v>9.9999999999999995E-7</v>
          </cell>
          <cell r="Y40">
            <v>0</v>
          </cell>
          <cell r="Z40">
            <v>0</v>
          </cell>
          <cell r="AA40">
            <v>9.6875193750387503</v>
          </cell>
          <cell r="AB40">
            <v>10.763910416709722</v>
          </cell>
          <cell r="AC40">
            <v>31468.723000000002</v>
          </cell>
          <cell r="AD40">
            <v>100000</v>
          </cell>
          <cell r="AE40">
            <v>100000</v>
          </cell>
          <cell r="AF40">
            <v>450</v>
          </cell>
          <cell r="AG40">
            <v>2</v>
          </cell>
          <cell r="AH40">
            <v>0.3</v>
          </cell>
          <cell r="AI40">
            <v>0.2</v>
          </cell>
          <cell r="AJ40">
            <v>3</v>
          </cell>
          <cell r="AK40">
            <v>3</v>
          </cell>
          <cell r="AL40">
            <v>0</v>
          </cell>
          <cell r="AM40" t="str">
            <v>CZ15SmallOfficeSSl.idf</v>
          </cell>
          <cell r="AN40" t="str">
            <v>CTZ15SiteDesign.idf</v>
          </cell>
          <cell r="AO40">
            <v>0</v>
          </cell>
          <cell r="AP40">
            <v>39</v>
          </cell>
          <cell r="AQ40" t="str">
            <v>SmallOffice</v>
          </cell>
          <cell r="AR40" t="str">
            <v>Base</v>
          </cell>
          <cell r="AS40" t="str">
            <v>Sslope</v>
          </cell>
          <cell r="AT40" t="str">
            <v>No</v>
          </cell>
          <cell r="AU40" t="str">
            <v>No</v>
          </cell>
          <cell r="AV40" t="str">
            <v>No</v>
          </cell>
          <cell r="AW40" t="str">
            <v>No</v>
          </cell>
          <cell r="AX40" t="str">
            <v>No</v>
          </cell>
          <cell r="AY40" t="str">
            <v>No</v>
          </cell>
          <cell r="AZ40" t="str">
            <v>No</v>
          </cell>
          <cell r="BA40" t="str">
            <v>No</v>
          </cell>
          <cell r="BB40" t="str">
            <v>No</v>
          </cell>
          <cell r="BC40" t="str">
            <v>No</v>
          </cell>
          <cell r="BD40" t="str">
            <v>No</v>
          </cell>
          <cell r="BE40" t="str">
            <v>No</v>
          </cell>
          <cell r="BF40" t="str">
            <v>No</v>
          </cell>
          <cell r="BG40" t="str">
            <v>No</v>
          </cell>
          <cell r="BH40" t="str">
            <v>No</v>
          </cell>
          <cell r="BI40" t="str">
            <v>No</v>
          </cell>
          <cell r="BJ40" t="str">
            <v>No</v>
          </cell>
          <cell r="BK40" t="str">
            <v>No</v>
          </cell>
          <cell r="BL40" t="str">
            <v>No</v>
          </cell>
          <cell r="BM40" t="str">
            <v>No</v>
          </cell>
          <cell r="BN40" t="str">
            <v>No</v>
          </cell>
          <cell r="BO40" t="str">
            <v>No</v>
          </cell>
          <cell r="BP40" t="str">
            <v>No</v>
          </cell>
        </row>
        <row r="41">
          <cell r="B41" t="str">
            <v>0040 CZ15 SmallOffice SRefSSlope+20</v>
          </cell>
          <cell r="C41" t="str">
            <v>0039 CZ15 SmallOffice BaseSslope</v>
          </cell>
          <cell r="D41" t="b">
            <v>1</v>
          </cell>
          <cell r="E41" t="str">
            <v>CZ15RV2.epw</v>
          </cell>
          <cell r="F41">
            <v>15</v>
          </cell>
          <cell r="G41">
            <v>0</v>
          </cell>
          <cell r="H41">
            <v>1.024128E-3</v>
          </cell>
          <cell r="I41">
            <v>4.9558290587117117E-2</v>
          </cell>
          <cell r="J41">
            <v>0</v>
          </cell>
          <cell r="K41">
            <v>3.9450483387994533</v>
          </cell>
          <cell r="L41">
            <v>2.504407653539467</v>
          </cell>
          <cell r="M41">
            <v>0.73</v>
          </cell>
          <cell r="N41">
            <v>0.44999999999999996</v>
          </cell>
          <cell r="O41">
            <v>0.64000000000000012</v>
          </cell>
          <cell r="P41">
            <v>3.8121652137271975</v>
          </cell>
          <cell r="Q41">
            <v>0.60716622873419479</v>
          </cell>
          <cell r="R41">
            <v>2.6687840419430833</v>
          </cell>
          <cell r="S41">
            <v>0.4</v>
          </cell>
          <cell r="T41">
            <v>0.31</v>
          </cell>
          <cell r="U41">
            <v>0.45199999999999996</v>
          </cell>
          <cell r="V41">
            <v>0.35029999999999994</v>
          </cell>
          <cell r="W41">
            <v>0.51979999999999993</v>
          </cell>
          <cell r="X41">
            <v>9.9999999999999995E-7</v>
          </cell>
          <cell r="Y41">
            <v>0</v>
          </cell>
          <cell r="Z41">
            <v>0</v>
          </cell>
          <cell r="AA41">
            <v>9.6875193750387503</v>
          </cell>
          <cell r="AB41">
            <v>10.763910416709722</v>
          </cell>
          <cell r="AC41">
            <v>31468.723000000002</v>
          </cell>
          <cell r="AD41">
            <v>100000</v>
          </cell>
          <cell r="AE41">
            <v>100000</v>
          </cell>
          <cell r="AF41">
            <v>450</v>
          </cell>
          <cell r="AG41">
            <v>2</v>
          </cell>
          <cell r="AH41">
            <v>0.3</v>
          </cell>
          <cell r="AI41">
            <v>0.2</v>
          </cell>
          <cell r="AJ41">
            <v>3</v>
          </cell>
          <cell r="AK41">
            <v>3</v>
          </cell>
          <cell r="AL41">
            <v>0</v>
          </cell>
          <cell r="AM41" t="str">
            <v>CZ15SmallOfficeSSl.idf</v>
          </cell>
          <cell r="AN41" t="str">
            <v>CTZ15SiteDesign.idf</v>
          </cell>
          <cell r="AO41">
            <v>0</v>
          </cell>
          <cell r="AP41">
            <v>40</v>
          </cell>
          <cell r="AQ41" t="str">
            <v>SmallOffice</v>
          </cell>
          <cell r="AR41" t="str">
            <v>SRefSSlope</v>
          </cell>
          <cell r="AS41" t="str">
            <v>+20</v>
          </cell>
          <cell r="AT41" t="str">
            <v>No</v>
          </cell>
          <cell r="AU41" t="str">
            <v>No</v>
          </cell>
          <cell r="AV41" t="str">
            <v>No</v>
          </cell>
          <cell r="AW41" t="str">
            <v>Yes</v>
          </cell>
          <cell r="AX41" t="str">
            <v>No</v>
          </cell>
          <cell r="AY41" t="str">
            <v>No</v>
          </cell>
          <cell r="AZ41" t="str">
            <v>No</v>
          </cell>
          <cell r="BA41" t="str">
            <v>No</v>
          </cell>
          <cell r="BB41" t="str">
            <v>No</v>
          </cell>
          <cell r="BC41" t="str">
            <v>No</v>
          </cell>
          <cell r="BD41" t="str">
            <v>No</v>
          </cell>
          <cell r="BE41" t="str">
            <v>No</v>
          </cell>
          <cell r="BF41" t="str">
            <v>No</v>
          </cell>
          <cell r="BG41" t="str">
            <v>No</v>
          </cell>
          <cell r="BH41" t="str">
            <v>No</v>
          </cell>
          <cell r="BI41" t="str">
            <v>No</v>
          </cell>
          <cell r="BJ41" t="str">
            <v>No</v>
          </cell>
          <cell r="BK41" t="str">
            <v>No</v>
          </cell>
          <cell r="BL41" t="str">
            <v>No</v>
          </cell>
          <cell r="BM41" t="str">
            <v>No</v>
          </cell>
          <cell r="BN41" t="str">
            <v>No</v>
          </cell>
          <cell r="BO41" t="str">
            <v>No</v>
          </cell>
          <cell r="BP41" t="str">
            <v>No</v>
          </cell>
        </row>
        <row r="42">
          <cell r="B42" t="str">
            <v>0041 CZ06 SmallOffice BaseLslope</v>
          </cell>
          <cell r="C42">
            <v>0</v>
          </cell>
          <cell r="D42" t="b">
            <v>1</v>
          </cell>
          <cell r="E42" t="str">
            <v>CZ06RV2.epw</v>
          </cell>
          <cell r="F42">
            <v>6</v>
          </cell>
          <cell r="G42">
            <v>0</v>
          </cell>
          <cell r="H42">
            <v>1.024128E-3</v>
          </cell>
          <cell r="I42">
            <v>4.9558290587117117E-2</v>
          </cell>
          <cell r="J42">
            <v>0</v>
          </cell>
          <cell r="K42">
            <v>1.7775386063882341</v>
          </cell>
          <cell r="L42">
            <v>1.4609636167878515</v>
          </cell>
          <cell r="M42">
            <v>0.73</v>
          </cell>
          <cell r="N42">
            <v>0.44999999999999996</v>
          </cell>
          <cell r="O42">
            <v>0.8</v>
          </cell>
          <cell r="P42">
            <v>1.6446554813159782</v>
          </cell>
          <cell r="Q42">
            <v>1.5E-3</v>
          </cell>
          <cell r="R42">
            <v>4.3722632176514349</v>
          </cell>
          <cell r="S42">
            <v>0.61</v>
          </cell>
          <cell r="T42">
            <v>0.34</v>
          </cell>
          <cell r="U42">
            <v>0.68929999999999991</v>
          </cell>
          <cell r="V42">
            <v>0.38419999999999999</v>
          </cell>
          <cell r="W42">
            <v>0.64409999999999989</v>
          </cell>
          <cell r="X42">
            <v>9.9999999999999995E-7</v>
          </cell>
          <cell r="Y42">
            <v>0</v>
          </cell>
          <cell r="Z42">
            <v>0</v>
          </cell>
          <cell r="AA42">
            <v>9.6875193750387503</v>
          </cell>
          <cell r="AB42">
            <v>10.763910416709722</v>
          </cell>
          <cell r="AC42">
            <v>31468.723000000002</v>
          </cell>
          <cell r="AD42">
            <v>100000</v>
          </cell>
          <cell r="AE42">
            <v>100000</v>
          </cell>
          <cell r="AF42">
            <v>450</v>
          </cell>
          <cell r="AG42">
            <v>2</v>
          </cell>
          <cell r="AH42">
            <v>0.3</v>
          </cell>
          <cell r="AI42">
            <v>0.2</v>
          </cell>
          <cell r="AJ42">
            <v>3</v>
          </cell>
          <cell r="AK42">
            <v>3</v>
          </cell>
          <cell r="AL42">
            <v>0</v>
          </cell>
          <cell r="AM42" t="str">
            <v>CZ06SmallOfficeLSl.idf</v>
          </cell>
          <cell r="AN42" t="str">
            <v>CTZ06SiteDesign.idf</v>
          </cell>
          <cell r="AO42">
            <v>0</v>
          </cell>
          <cell r="AP42">
            <v>41</v>
          </cell>
          <cell r="AQ42" t="str">
            <v>SmallOffice</v>
          </cell>
          <cell r="AR42" t="str">
            <v>Base</v>
          </cell>
          <cell r="AS42" t="str">
            <v>Lslope</v>
          </cell>
          <cell r="AT42" t="str">
            <v>No</v>
          </cell>
          <cell r="AU42" t="str">
            <v>No</v>
          </cell>
          <cell r="AV42" t="str">
            <v>No</v>
          </cell>
          <cell r="AW42" t="str">
            <v>No</v>
          </cell>
          <cell r="AX42" t="str">
            <v>No</v>
          </cell>
          <cell r="AY42" t="str">
            <v>No</v>
          </cell>
          <cell r="AZ42" t="str">
            <v>No</v>
          </cell>
          <cell r="BA42" t="str">
            <v>No</v>
          </cell>
          <cell r="BB42" t="str">
            <v>No</v>
          </cell>
          <cell r="BC42" t="str">
            <v>No</v>
          </cell>
          <cell r="BD42" t="str">
            <v>No</v>
          </cell>
          <cell r="BE42" t="str">
            <v>No</v>
          </cell>
          <cell r="BF42" t="str">
            <v>No</v>
          </cell>
          <cell r="BG42" t="str">
            <v>No</v>
          </cell>
          <cell r="BH42" t="str">
            <v>No</v>
          </cell>
          <cell r="BI42" t="str">
            <v>No</v>
          </cell>
          <cell r="BJ42" t="str">
            <v>No</v>
          </cell>
          <cell r="BK42" t="str">
            <v>No</v>
          </cell>
          <cell r="BL42" t="str">
            <v>No</v>
          </cell>
          <cell r="BM42" t="str">
            <v>No</v>
          </cell>
          <cell r="BN42" t="str">
            <v>No</v>
          </cell>
          <cell r="BO42" t="str">
            <v>No</v>
          </cell>
          <cell r="BP42" t="str">
            <v>No</v>
          </cell>
        </row>
        <row r="43">
          <cell r="B43" t="str">
            <v>0042 CZ06 SmallOffice SRefLSlope+20</v>
          </cell>
          <cell r="C43" t="str">
            <v>0041 CZ06 SmallOffice BaseLslope</v>
          </cell>
          <cell r="D43" t="b">
            <v>1</v>
          </cell>
          <cell r="E43" t="str">
            <v>CZ06RV2.epw</v>
          </cell>
          <cell r="F43">
            <v>6</v>
          </cell>
          <cell r="G43">
            <v>0</v>
          </cell>
          <cell r="H43">
            <v>1.024128E-3</v>
          </cell>
          <cell r="I43">
            <v>4.9558290587117117E-2</v>
          </cell>
          <cell r="J43">
            <v>0</v>
          </cell>
          <cell r="K43">
            <v>1.7775386063882341</v>
          </cell>
          <cell r="L43">
            <v>1.4609636167878515</v>
          </cell>
          <cell r="M43">
            <v>0.73</v>
          </cell>
          <cell r="N43">
            <v>0.36</v>
          </cell>
          <cell r="O43">
            <v>0.8</v>
          </cell>
          <cell r="P43">
            <v>1.6446554813159782</v>
          </cell>
          <cell r="Q43">
            <v>1.5E-3</v>
          </cell>
          <cell r="R43">
            <v>4.3722632176514349</v>
          </cell>
          <cell r="S43">
            <v>0.61</v>
          </cell>
          <cell r="T43">
            <v>0.34</v>
          </cell>
          <cell r="U43">
            <v>0.68929999999999991</v>
          </cell>
          <cell r="V43">
            <v>0.38419999999999999</v>
          </cell>
          <cell r="W43">
            <v>0.64409999999999989</v>
          </cell>
          <cell r="X43">
            <v>9.9999999999999995E-7</v>
          </cell>
          <cell r="Y43">
            <v>0</v>
          </cell>
          <cell r="Z43">
            <v>0</v>
          </cell>
          <cell r="AA43">
            <v>9.6875193750387503</v>
          </cell>
          <cell r="AB43">
            <v>10.763910416709722</v>
          </cell>
          <cell r="AC43">
            <v>31468.723000000002</v>
          </cell>
          <cell r="AD43">
            <v>100000</v>
          </cell>
          <cell r="AE43">
            <v>100000</v>
          </cell>
          <cell r="AF43">
            <v>450</v>
          </cell>
          <cell r="AG43">
            <v>2</v>
          </cell>
          <cell r="AH43">
            <v>0.3</v>
          </cell>
          <cell r="AI43">
            <v>0.2</v>
          </cell>
          <cell r="AJ43">
            <v>3</v>
          </cell>
          <cell r="AK43">
            <v>3</v>
          </cell>
          <cell r="AL43">
            <v>0</v>
          </cell>
          <cell r="AM43" t="str">
            <v>CZ06SmallOfficeLSl.idf</v>
          </cell>
          <cell r="AN43" t="str">
            <v>CTZ06SiteDesign.idf</v>
          </cell>
          <cell r="AO43">
            <v>0</v>
          </cell>
          <cell r="AP43">
            <v>42</v>
          </cell>
          <cell r="AQ43" t="str">
            <v>SmallOffice</v>
          </cell>
          <cell r="AR43" t="str">
            <v>SRefLSlope</v>
          </cell>
          <cell r="AS43" t="str">
            <v>+20</v>
          </cell>
          <cell r="AT43" t="str">
            <v>No</v>
          </cell>
          <cell r="AU43" t="str">
            <v>No</v>
          </cell>
          <cell r="AV43" t="str">
            <v>Yes</v>
          </cell>
          <cell r="AW43" t="str">
            <v>No</v>
          </cell>
          <cell r="AX43" t="str">
            <v>No</v>
          </cell>
          <cell r="AY43" t="str">
            <v>No</v>
          </cell>
          <cell r="AZ43" t="str">
            <v>No</v>
          </cell>
          <cell r="BA43" t="str">
            <v>No</v>
          </cell>
          <cell r="BB43" t="str">
            <v>No</v>
          </cell>
          <cell r="BC43" t="str">
            <v>No</v>
          </cell>
          <cell r="BD43" t="str">
            <v>No</v>
          </cell>
          <cell r="BE43" t="str">
            <v>No</v>
          </cell>
          <cell r="BF43" t="str">
            <v>No</v>
          </cell>
          <cell r="BG43" t="str">
            <v>No</v>
          </cell>
          <cell r="BH43" t="str">
            <v>No</v>
          </cell>
          <cell r="BI43" t="str">
            <v>No</v>
          </cell>
          <cell r="BJ43" t="str">
            <v>No</v>
          </cell>
          <cell r="BK43" t="str">
            <v>No</v>
          </cell>
          <cell r="BL43" t="str">
            <v>No</v>
          </cell>
          <cell r="BM43" t="str">
            <v>No</v>
          </cell>
          <cell r="BN43" t="str">
            <v>No</v>
          </cell>
          <cell r="BO43" t="str">
            <v>No</v>
          </cell>
          <cell r="BP43" t="str">
            <v>No</v>
          </cell>
        </row>
        <row r="44">
          <cell r="B44" t="str">
            <v>0043 CZ06 SmallOffice BaseSslope</v>
          </cell>
          <cell r="C44">
            <v>0</v>
          </cell>
          <cell r="D44" t="b">
            <v>1</v>
          </cell>
          <cell r="E44" t="str">
            <v>CZ06RV2.epw</v>
          </cell>
          <cell r="F44">
            <v>6</v>
          </cell>
          <cell r="G44">
            <v>0</v>
          </cell>
          <cell r="H44">
            <v>1.024128E-3</v>
          </cell>
          <cell r="I44">
            <v>4.9558290587117117E-2</v>
          </cell>
          <cell r="J44">
            <v>0</v>
          </cell>
          <cell r="K44">
            <v>1.7775386063882341</v>
          </cell>
          <cell r="L44">
            <v>1.4609636167878515</v>
          </cell>
          <cell r="M44">
            <v>0.73</v>
          </cell>
          <cell r="N44">
            <v>0.44999999999999996</v>
          </cell>
          <cell r="O44">
            <v>0.8</v>
          </cell>
          <cell r="P44">
            <v>1.6446554813159782</v>
          </cell>
          <cell r="Q44">
            <v>1.5E-3</v>
          </cell>
          <cell r="R44">
            <v>4.3722632176514349</v>
          </cell>
          <cell r="S44">
            <v>0.61</v>
          </cell>
          <cell r="T44">
            <v>0.34</v>
          </cell>
          <cell r="U44">
            <v>0.68929999999999991</v>
          </cell>
          <cell r="V44">
            <v>0.38419999999999999</v>
          </cell>
          <cell r="W44">
            <v>0.64409999999999989</v>
          </cell>
          <cell r="X44">
            <v>9.9999999999999995E-7</v>
          </cell>
          <cell r="Y44">
            <v>0</v>
          </cell>
          <cell r="Z44">
            <v>0</v>
          </cell>
          <cell r="AA44">
            <v>9.6875193750387503</v>
          </cell>
          <cell r="AB44">
            <v>10.763910416709722</v>
          </cell>
          <cell r="AC44">
            <v>31468.723000000002</v>
          </cell>
          <cell r="AD44">
            <v>100000</v>
          </cell>
          <cell r="AE44">
            <v>100000</v>
          </cell>
          <cell r="AF44">
            <v>450</v>
          </cell>
          <cell r="AG44">
            <v>2</v>
          </cell>
          <cell r="AH44">
            <v>0.3</v>
          </cell>
          <cell r="AI44">
            <v>0.2</v>
          </cell>
          <cell r="AJ44">
            <v>3</v>
          </cell>
          <cell r="AK44">
            <v>3</v>
          </cell>
          <cell r="AL44">
            <v>0</v>
          </cell>
          <cell r="AM44" t="str">
            <v>CZ06SmallOfficeSSl.idf</v>
          </cell>
          <cell r="AN44" t="str">
            <v>CTZ06SiteDesign.idf</v>
          </cell>
          <cell r="AO44">
            <v>0</v>
          </cell>
          <cell r="AP44">
            <v>43</v>
          </cell>
          <cell r="AQ44" t="str">
            <v>SmallOffice</v>
          </cell>
          <cell r="AR44" t="str">
            <v>Base</v>
          </cell>
          <cell r="AS44" t="str">
            <v>Sslope</v>
          </cell>
          <cell r="AT44" t="str">
            <v>No</v>
          </cell>
          <cell r="AU44" t="str">
            <v>No</v>
          </cell>
          <cell r="AV44" t="str">
            <v>No</v>
          </cell>
          <cell r="AW44" t="str">
            <v>No</v>
          </cell>
          <cell r="AX44" t="str">
            <v>No</v>
          </cell>
          <cell r="AY44" t="str">
            <v>No</v>
          </cell>
          <cell r="AZ44" t="str">
            <v>No</v>
          </cell>
          <cell r="BA44" t="str">
            <v>No</v>
          </cell>
          <cell r="BB44" t="str">
            <v>No</v>
          </cell>
          <cell r="BC44" t="str">
            <v>No</v>
          </cell>
          <cell r="BD44" t="str">
            <v>No</v>
          </cell>
          <cell r="BE44" t="str">
            <v>No</v>
          </cell>
          <cell r="BF44" t="str">
            <v>No</v>
          </cell>
          <cell r="BG44" t="str">
            <v>No</v>
          </cell>
          <cell r="BH44" t="str">
            <v>No</v>
          </cell>
          <cell r="BI44" t="str">
            <v>No</v>
          </cell>
          <cell r="BJ44" t="str">
            <v>No</v>
          </cell>
          <cell r="BK44" t="str">
            <v>No</v>
          </cell>
          <cell r="BL44" t="str">
            <v>No</v>
          </cell>
          <cell r="BM44" t="str">
            <v>No</v>
          </cell>
          <cell r="BN44" t="str">
            <v>No</v>
          </cell>
          <cell r="BO44" t="str">
            <v>No</v>
          </cell>
          <cell r="BP44" t="str">
            <v>No</v>
          </cell>
        </row>
        <row r="45">
          <cell r="B45" t="str">
            <v>0044 CZ06 SmallOffice SRefSSlope+20</v>
          </cell>
          <cell r="C45" t="str">
            <v>0043 CZ06 SmallOffice BaseSslope</v>
          </cell>
          <cell r="D45" t="b">
            <v>1</v>
          </cell>
          <cell r="E45" t="str">
            <v>CZ06RV2.epw</v>
          </cell>
          <cell r="F45">
            <v>6</v>
          </cell>
          <cell r="G45">
            <v>0</v>
          </cell>
          <cell r="H45">
            <v>1.024128E-3</v>
          </cell>
          <cell r="I45">
            <v>4.9558290587117117E-2</v>
          </cell>
          <cell r="J45">
            <v>0</v>
          </cell>
          <cell r="K45">
            <v>1.7775386063882341</v>
          </cell>
          <cell r="L45">
            <v>1.4609636167878515</v>
          </cell>
          <cell r="M45">
            <v>0.73</v>
          </cell>
          <cell r="N45">
            <v>0.44999999999999996</v>
          </cell>
          <cell r="O45">
            <v>0.64000000000000012</v>
          </cell>
          <cell r="P45">
            <v>1.6446554813159782</v>
          </cell>
          <cell r="Q45">
            <v>1.5E-3</v>
          </cell>
          <cell r="R45">
            <v>4.3722632176514349</v>
          </cell>
          <cell r="S45">
            <v>0.61</v>
          </cell>
          <cell r="T45">
            <v>0.34</v>
          </cell>
          <cell r="U45">
            <v>0.68929999999999991</v>
          </cell>
          <cell r="V45">
            <v>0.38419999999999999</v>
          </cell>
          <cell r="W45">
            <v>0.64409999999999989</v>
          </cell>
          <cell r="X45">
            <v>9.9999999999999995E-7</v>
          </cell>
          <cell r="Y45">
            <v>0</v>
          </cell>
          <cell r="Z45">
            <v>0</v>
          </cell>
          <cell r="AA45">
            <v>9.6875193750387503</v>
          </cell>
          <cell r="AB45">
            <v>10.763910416709722</v>
          </cell>
          <cell r="AC45">
            <v>31468.723000000002</v>
          </cell>
          <cell r="AD45">
            <v>100000</v>
          </cell>
          <cell r="AE45">
            <v>100000</v>
          </cell>
          <cell r="AF45">
            <v>450</v>
          </cell>
          <cell r="AG45">
            <v>2</v>
          </cell>
          <cell r="AH45">
            <v>0.3</v>
          </cell>
          <cell r="AI45">
            <v>0.2</v>
          </cell>
          <cell r="AJ45">
            <v>3</v>
          </cell>
          <cell r="AK45">
            <v>3</v>
          </cell>
          <cell r="AL45">
            <v>0</v>
          </cell>
          <cell r="AM45" t="str">
            <v>CZ06SmallOfficeSSl.idf</v>
          </cell>
          <cell r="AN45" t="str">
            <v>CTZ06SiteDesign.idf</v>
          </cell>
          <cell r="AO45">
            <v>0</v>
          </cell>
          <cell r="AP45">
            <v>44</v>
          </cell>
          <cell r="AQ45" t="str">
            <v>SmallOffice</v>
          </cell>
          <cell r="AR45" t="str">
            <v>SRefSSlope</v>
          </cell>
          <cell r="AS45" t="str">
            <v>+20</v>
          </cell>
          <cell r="AT45" t="str">
            <v>No</v>
          </cell>
          <cell r="AU45" t="str">
            <v>No</v>
          </cell>
          <cell r="AV45" t="str">
            <v>No</v>
          </cell>
          <cell r="AW45" t="str">
            <v>Yes</v>
          </cell>
          <cell r="AX45" t="str">
            <v>No</v>
          </cell>
          <cell r="AY45" t="str">
            <v>No</v>
          </cell>
          <cell r="AZ45" t="str">
            <v>No</v>
          </cell>
          <cell r="BA45" t="str">
            <v>No</v>
          </cell>
          <cell r="BB45" t="str">
            <v>No</v>
          </cell>
          <cell r="BC45" t="str">
            <v>No</v>
          </cell>
          <cell r="BD45" t="str">
            <v>No</v>
          </cell>
          <cell r="BE45" t="str">
            <v>No</v>
          </cell>
          <cell r="BF45" t="str">
            <v>No</v>
          </cell>
          <cell r="BG45" t="str">
            <v>No</v>
          </cell>
          <cell r="BH45" t="str">
            <v>No</v>
          </cell>
          <cell r="BI45" t="str">
            <v>No</v>
          </cell>
          <cell r="BJ45" t="str">
            <v>No</v>
          </cell>
          <cell r="BK45" t="str">
            <v>No</v>
          </cell>
          <cell r="BL45" t="str">
            <v>No</v>
          </cell>
          <cell r="BM45" t="str">
            <v>No</v>
          </cell>
          <cell r="BN45" t="str">
            <v>No</v>
          </cell>
          <cell r="BO45" t="str">
            <v>No</v>
          </cell>
          <cell r="BP45" t="str">
            <v>No</v>
          </cell>
        </row>
        <row r="46">
          <cell r="B46" t="str">
            <v>0045 CZ16 SmallOffice BaseLslope</v>
          </cell>
          <cell r="C46">
            <v>0</v>
          </cell>
          <cell r="D46" t="b">
            <v>1</v>
          </cell>
          <cell r="E46" t="str">
            <v>CZ16RV2.epw</v>
          </cell>
          <cell r="F46">
            <v>16</v>
          </cell>
          <cell r="G46">
            <v>0</v>
          </cell>
          <cell r="H46">
            <v>1.024128E-3</v>
          </cell>
          <cell r="I46">
            <v>4.9558290587117117E-2</v>
          </cell>
          <cell r="J46">
            <v>0</v>
          </cell>
          <cell r="K46">
            <v>3.9450483387994533</v>
          </cell>
          <cell r="L46">
            <v>2.504407653539467</v>
          </cell>
          <cell r="M46">
            <v>0.73</v>
          </cell>
          <cell r="N46">
            <v>0.75</v>
          </cell>
          <cell r="O46">
            <v>0.8</v>
          </cell>
          <cell r="P46">
            <v>3.8121652137271975</v>
          </cell>
          <cell r="Q46">
            <v>0.75073429864594332</v>
          </cell>
          <cell r="R46">
            <v>2.6687840419430833</v>
          </cell>
          <cell r="S46">
            <v>0.47</v>
          </cell>
          <cell r="T46">
            <v>0.43</v>
          </cell>
          <cell r="U46">
            <v>0.53109999999999991</v>
          </cell>
          <cell r="V46">
            <v>0.48589999999999994</v>
          </cell>
          <cell r="W46">
            <v>0.79099999999999993</v>
          </cell>
          <cell r="X46">
            <v>9.9999999999999995E-7</v>
          </cell>
          <cell r="Y46">
            <v>0</v>
          </cell>
          <cell r="Z46">
            <v>0</v>
          </cell>
          <cell r="AA46">
            <v>9.6875193750387503</v>
          </cell>
          <cell r="AB46">
            <v>10.763910416709722</v>
          </cell>
          <cell r="AC46">
            <v>31468.723000000002</v>
          </cell>
          <cell r="AD46">
            <v>100000</v>
          </cell>
          <cell r="AE46">
            <v>100000</v>
          </cell>
          <cell r="AF46">
            <v>450</v>
          </cell>
          <cell r="AG46">
            <v>2</v>
          </cell>
          <cell r="AH46">
            <v>0.3</v>
          </cell>
          <cell r="AI46">
            <v>0.2</v>
          </cell>
          <cell r="AJ46">
            <v>3</v>
          </cell>
          <cell r="AK46">
            <v>3</v>
          </cell>
          <cell r="AL46">
            <v>0</v>
          </cell>
          <cell r="AM46" t="str">
            <v>CZ16SmallOfficeLSl.idf</v>
          </cell>
          <cell r="AN46" t="str">
            <v>CTZ16SiteDesign.idf</v>
          </cell>
          <cell r="AO46">
            <v>0</v>
          </cell>
          <cell r="AP46">
            <v>45</v>
          </cell>
          <cell r="AQ46" t="str">
            <v>SmallOffice</v>
          </cell>
          <cell r="AR46" t="str">
            <v>Base</v>
          </cell>
          <cell r="AS46" t="str">
            <v>Lslope</v>
          </cell>
          <cell r="AT46" t="str">
            <v>No</v>
          </cell>
          <cell r="AU46" t="str">
            <v>No</v>
          </cell>
          <cell r="AV46" t="str">
            <v>No</v>
          </cell>
          <cell r="AW46" t="str">
            <v>No</v>
          </cell>
          <cell r="AX46" t="str">
            <v>No</v>
          </cell>
          <cell r="AY46" t="str">
            <v>No</v>
          </cell>
          <cell r="AZ46" t="str">
            <v>No</v>
          </cell>
          <cell r="BA46" t="str">
            <v>No</v>
          </cell>
          <cell r="BB46" t="str">
            <v>No</v>
          </cell>
          <cell r="BC46" t="str">
            <v>No</v>
          </cell>
          <cell r="BD46" t="str">
            <v>No</v>
          </cell>
          <cell r="BE46" t="str">
            <v>No</v>
          </cell>
          <cell r="BF46" t="str">
            <v>No</v>
          </cell>
          <cell r="BG46" t="str">
            <v>No</v>
          </cell>
          <cell r="BH46" t="str">
            <v>No</v>
          </cell>
          <cell r="BI46" t="str">
            <v>No</v>
          </cell>
          <cell r="BJ46" t="str">
            <v>No</v>
          </cell>
          <cell r="BK46" t="str">
            <v>No</v>
          </cell>
          <cell r="BL46" t="str">
            <v>No</v>
          </cell>
          <cell r="BM46" t="str">
            <v>No</v>
          </cell>
          <cell r="BN46" t="str">
            <v>No</v>
          </cell>
          <cell r="BO46" t="str">
            <v>No</v>
          </cell>
          <cell r="BP46" t="str">
            <v>No</v>
          </cell>
        </row>
        <row r="47">
          <cell r="B47" t="str">
            <v>0046 CZ16 SmallOffice SRefLSlope+20</v>
          </cell>
          <cell r="C47" t="str">
            <v>0045 CZ16 SmallOffice BaseLslope</v>
          </cell>
          <cell r="D47" t="b">
            <v>1</v>
          </cell>
          <cell r="E47" t="str">
            <v>CZ16RV2.epw</v>
          </cell>
          <cell r="F47">
            <v>16</v>
          </cell>
          <cell r="G47">
            <v>0</v>
          </cell>
          <cell r="H47">
            <v>1.024128E-3</v>
          </cell>
          <cell r="I47">
            <v>4.9558290587117117E-2</v>
          </cell>
          <cell r="J47">
            <v>0</v>
          </cell>
          <cell r="K47">
            <v>3.9450483387994533</v>
          </cell>
          <cell r="L47">
            <v>2.504407653539467</v>
          </cell>
          <cell r="M47">
            <v>0.73</v>
          </cell>
          <cell r="N47">
            <v>0.60000000000000009</v>
          </cell>
          <cell r="O47">
            <v>0.8</v>
          </cell>
          <cell r="P47">
            <v>3.8121652137271975</v>
          </cell>
          <cell r="Q47">
            <v>0.75073429864594332</v>
          </cell>
          <cell r="R47">
            <v>2.6687840419430833</v>
          </cell>
          <cell r="S47">
            <v>0.47</v>
          </cell>
          <cell r="T47">
            <v>0.43</v>
          </cell>
          <cell r="U47">
            <v>0.53109999999999991</v>
          </cell>
          <cell r="V47">
            <v>0.48589999999999994</v>
          </cell>
          <cell r="W47">
            <v>0.79099999999999993</v>
          </cell>
          <cell r="X47">
            <v>9.9999999999999995E-7</v>
          </cell>
          <cell r="Y47">
            <v>0</v>
          </cell>
          <cell r="Z47">
            <v>0</v>
          </cell>
          <cell r="AA47">
            <v>9.6875193750387503</v>
          </cell>
          <cell r="AB47">
            <v>10.763910416709722</v>
          </cell>
          <cell r="AC47">
            <v>31468.723000000002</v>
          </cell>
          <cell r="AD47">
            <v>100000</v>
          </cell>
          <cell r="AE47">
            <v>100000</v>
          </cell>
          <cell r="AF47">
            <v>450</v>
          </cell>
          <cell r="AG47">
            <v>2</v>
          </cell>
          <cell r="AH47">
            <v>0.3</v>
          </cell>
          <cell r="AI47">
            <v>0.2</v>
          </cell>
          <cell r="AJ47">
            <v>3</v>
          </cell>
          <cell r="AK47">
            <v>3</v>
          </cell>
          <cell r="AL47">
            <v>0</v>
          </cell>
          <cell r="AM47" t="str">
            <v>CZ16SmallOfficeLSl.idf</v>
          </cell>
          <cell r="AN47" t="str">
            <v>CTZ16SiteDesign.idf</v>
          </cell>
          <cell r="AO47">
            <v>0</v>
          </cell>
          <cell r="AP47">
            <v>46</v>
          </cell>
          <cell r="AQ47" t="str">
            <v>SmallOffice</v>
          </cell>
          <cell r="AR47" t="str">
            <v>SRefLSlope</v>
          </cell>
          <cell r="AS47" t="str">
            <v>+20</v>
          </cell>
          <cell r="AT47" t="str">
            <v>No</v>
          </cell>
          <cell r="AU47" t="str">
            <v>No</v>
          </cell>
          <cell r="AV47" t="str">
            <v>Yes</v>
          </cell>
          <cell r="AW47" t="str">
            <v>No</v>
          </cell>
          <cell r="AX47" t="str">
            <v>No</v>
          </cell>
          <cell r="AY47" t="str">
            <v>No</v>
          </cell>
          <cell r="AZ47" t="str">
            <v>No</v>
          </cell>
          <cell r="BA47" t="str">
            <v>No</v>
          </cell>
          <cell r="BB47" t="str">
            <v>No</v>
          </cell>
          <cell r="BC47" t="str">
            <v>No</v>
          </cell>
          <cell r="BD47" t="str">
            <v>No</v>
          </cell>
          <cell r="BE47" t="str">
            <v>No</v>
          </cell>
          <cell r="BF47" t="str">
            <v>No</v>
          </cell>
          <cell r="BG47" t="str">
            <v>No</v>
          </cell>
          <cell r="BH47" t="str">
            <v>No</v>
          </cell>
          <cell r="BI47" t="str">
            <v>No</v>
          </cell>
          <cell r="BJ47" t="str">
            <v>No</v>
          </cell>
          <cell r="BK47" t="str">
            <v>No</v>
          </cell>
          <cell r="BL47" t="str">
            <v>No</v>
          </cell>
          <cell r="BM47" t="str">
            <v>No</v>
          </cell>
          <cell r="BN47" t="str">
            <v>No</v>
          </cell>
          <cell r="BO47" t="str">
            <v>No</v>
          </cell>
          <cell r="BP47" t="str">
            <v>No</v>
          </cell>
        </row>
        <row r="48">
          <cell r="B48" t="str">
            <v>0047 CZ16 SmallOffice BaseSslope</v>
          </cell>
          <cell r="C48">
            <v>0</v>
          </cell>
          <cell r="D48" t="b">
            <v>1</v>
          </cell>
          <cell r="E48" t="str">
            <v>CZ16RV2.epw</v>
          </cell>
          <cell r="F48">
            <v>16</v>
          </cell>
          <cell r="G48">
            <v>0</v>
          </cell>
          <cell r="H48">
            <v>1.024128E-3</v>
          </cell>
          <cell r="I48">
            <v>4.9558290587117117E-2</v>
          </cell>
          <cell r="J48">
            <v>0</v>
          </cell>
          <cell r="K48">
            <v>3.9450483387994533</v>
          </cell>
          <cell r="L48">
            <v>2.504407653539467</v>
          </cell>
          <cell r="M48">
            <v>0.73</v>
          </cell>
          <cell r="N48">
            <v>0.75</v>
          </cell>
          <cell r="O48">
            <v>0.8</v>
          </cell>
          <cell r="P48">
            <v>3.8121652137271975</v>
          </cell>
          <cell r="Q48">
            <v>0.75073429864594332</v>
          </cell>
          <cell r="R48">
            <v>2.6687840419430833</v>
          </cell>
          <cell r="S48">
            <v>0.47</v>
          </cell>
          <cell r="T48">
            <v>0.43</v>
          </cell>
          <cell r="U48">
            <v>0.53109999999999991</v>
          </cell>
          <cell r="V48">
            <v>0.48589999999999994</v>
          </cell>
          <cell r="W48">
            <v>0.79099999999999993</v>
          </cell>
          <cell r="X48">
            <v>9.9999999999999995E-7</v>
          </cell>
          <cell r="Y48">
            <v>0</v>
          </cell>
          <cell r="Z48">
            <v>0</v>
          </cell>
          <cell r="AA48">
            <v>9.6875193750387503</v>
          </cell>
          <cell r="AB48">
            <v>10.763910416709722</v>
          </cell>
          <cell r="AC48">
            <v>31468.723000000002</v>
          </cell>
          <cell r="AD48">
            <v>100000</v>
          </cell>
          <cell r="AE48">
            <v>100000</v>
          </cell>
          <cell r="AF48">
            <v>450</v>
          </cell>
          <cell r="AG48">
            <v>2</v>
          </cell>
          <cell r="AH48">
            <v>0.3</v>
          </cell>
          <cell r="AI48">
            <v>0.2</v>
          </cell>
          <cell r="AJ48">
            <v>3</v>
          </cell>
          <cell r="AK48">
            <v>3</v>
          </cell>
          <cell r="AL48">
            <v>0</v>
          </cell>
          <cell r="AM48" t="str">
            <v>CZ16SmallOfficeSSl.idf</v>
          </cell>
          <cell r="AN48" t="str">
            <v>CTZ16SiteDesign.idf</v>
          </cell>
          <cell r="AO48">
            <v>0</v>
          </cell>
          <cell r="AP48">
            <v>47</v>
          </cell>
          <cell r="AQ48" t="str">
            <v>SmallOffice</v>
          </cell>
          <cell r="AR48" t="str">
            <v>Base</v>
          </cell>
          <cell r="AS48" t="str">
            <v>Sslope</v>
          </cell>
          <cell r="AT48" t="str">
            <v>No</v>
          </cell>
          <cell r="AU48" t="str">
            <v>No</v>
          </cell>
          <cell r="AV48" t="str">
            <v>No</v>
          </cell>
          <cell r="AW48" t="str">
            <v>No</v>
          </cell>
          <cell r="AX48" t="str">
            <v>No</v>
          </cell>
          <cell r="AY48" t="str">
            <v>No</v>
          </cell>
          <cell r="AZ48" t="str">
            <v>No</v>
          </cell>
          <cell r="BA48" t="str">
            <v>No</v>
          </cell>
          <cell r="BB48" t="str">
            <v>No</v>
          </cell>
          <cell r="BC48" t="str">
            <v>No</v>
          </cell>
          <cell r="BD48" t="str">
            <v>No</v>
          </cell>
          <cell r="BE48" t="str">
            <v>No</v>
          </cell>
          <cell r="BF48" t="str">
            <v>No</v>
          </cell>
          <cell r="BG48" t="str">
            <v>No</v>
          </cell>
          <cell r="BH48" t="str">
            <v>No</v>
          </cell>
          <cell r="BI48" t="str">
            <v>No</v>
          </cell>
          <cell r="BJ48" t="str">
            <v>No</v>
          </cell>
          <cell r="BK48" t="str">
            <v>No</v>
          </cell>
          <cell r="BL48" t="str">
            <v>No</v>
          </cell>
          <cell r="BM48" t="str">
            <v>No</v>
          </cell>
          <cell r="BN48" t="str">
            <v>No</v>
          </cell>
          <cell r="BO48" t="str">
            <v>No</v>
          </cell>
          <cell r="BP48" t="str">
            <v>No</v>
          </cell>
        </row>
        <row r="49">
          <cell r="B49" t="str">
            <v>0048 CZ16 SmallOffice SRefSSlope+20</v>
          </cell>
          <cell r="C49" t="str">
            <v>0047 CZ16 SmallOffice BaseSslope</v>
          </cell>
          <cell r="D49" t="b">
            <v>1</v>
          </cell>
          <cell r="E49" t="str">
            <v>CZ16RV2.epw</v>
          </cell>
          <cell r="F49">
            <v>16</v>
          </cell>
          <cell r="G49">
            <v>0</v>
          </cell>
          <cell r="H49">
            <v>1.024128E-3</v>
          </cell>
          <cell r="I49">
            <v>4.9558290587117117E-2</v>
          </cell>
          <cell r="J49">
            <v>0</v>
          </cell>
          <cell r="K49">
            <v>3.9450483387994533</v>
          </cell>
          <cell r="L49">
            <v>2.504407653539467</v>
          </cell>
          <cell r="M49">
            <v>0.73</v>
          </cell>
          <cell r="N49">
            <v>0.75</v>
          </cell>
          <cell r="O49">
            <v>0.64000000000000012</v>
          </cell>
          <cell r="P49">
            <v>3.8121652137271975</v>
          </cell>
          <cell r="Q49">
            <v>0.75073429864594332</v>
          </cell>
          <cell r="R49">
            <v>2.6687840419430833</v>
          </cell>
          <cell r="S49">
            <v>0.47</v>
          </cell>
          <cell r="T49">
            <v>0.43</v>
          </cell>
          <cell r="U49">
            <v>0.53109999999999991</v>
          </cell>
          <cell r="V49">
            <v>0.48589999999999994</v>
          </cell>
          <cell r="W49">
            <v>0.79099999999999993</v>
          </cell>
          <cell r="X49">
            <v>9.9999999999999995E-7</v>
          </cell>
          <cell r="Y49">
            <v>0</v>
          </cell>
          <cell r="Z49">
            <v>0</v>
          </cell>
          <cell r="AA49">
            <v>9.6875193750387503</v>
          </cell>
          <cell r="AB49">
            <v>10.763910416709722</v>
          </cell>
          <cell r="AC49">
            <v>31468.723000000002</v>
          </cell>
          <cell r="AD49">
            <v>100000</v>
          </cell>
          <cell r="AE49">
            <v>100000</v>
          </cell>
          <cell r="AF49">
            <v>450</v>
          </cell>
          <cell r="AG49">
            <v>2</v>
          </cell>
          <cell r="AH49">
            <v>0.3</v>
          </cell>
          <cell r="AI49">
            <v>0.2</v>
          </cell>
          <cell r="AJ49">
            <v>3</v>
          </cell>
          <cell r="AK49">
            <v>3</v>
          </cell>
          <cell r="AL49">
            <v>0</v>
          </cell>
          <cell r="AM49" t="str">
            <v>CZ16SmallOfficeSSl.idf</v>
          </cell>
          <cell r="AN49" t="str">
            <v>CTZ16SiteDesign.idf</v>
          </cell>
          <cell r="AO49">
            <v>0</v>
          </cell>
          <cell r="AP49">
            <v>48</v>
          </cell>
          <cell r="AQ49" t="str">
            <v>SmallOffice</v>
          </cell>
          <cell r="AR49" t="str">
            <v>SRefSSlope</v>
          </cell>
          <cell r="AS49" t="str">
            <v>+20</v>
          </cell>
          <cell r="AT49" t="str">
            <v>No</v>
          </cell>
          <cell r="AU49" t="str">
            <v>No</v>
          </cell>
          <cell r="AV49" t="str">
            <v>No</v>
          </cell>
          <cell r="AW49" t="str">
            <v>Yes</v>
          </cell>
          <cell r="AX49" t="str">
            <v>No</v>
          </cell>
          <cell r="AY49" t="str">
            <v>No</v>
          </cell>
          <cell r="AZ49" t="str">
            <v>No</v>
          </cell>
          <cell r="BA49" t="str">
            <v>No</v>
          </cell>
          <cell r="BB49" t="str">
            <v>No</v>
          </cell>
          <cell r="BC49" t="str">
            <v>No</v>
          </cell>
          <cell r="BD49" t="str">
            <v>No</v>
          </cell>
          <cell r="BE49" t="str">
            <v>No</v>
          </cell>
          <cell r="BF49" t="str">
            <v>No</v>
          </cell>
          <cell r="BG49" t="str">
            <v>No</v>
          </cell>
          <cell r="BH49" t="str">
            <v>No</v>
          </cell>
          <cell r="BI49" t="str">
            <v>No</v>
          </cell>
          <cell r="BJ49" t="str">
            <v>No</v>
          </cell>
          <cell r="BK49" t="str">
            <v>No</v>
          </cell>
          <cell r="BL49" t="str">
            <v>No</v>
          </cell>
          <cell r="BM49" t="str">
            <v>No</v>
          </cell>
          <cell r="BN49" t="str">
            <v>No</v>
          </cell>
          <cell r="BO49" t="str">
            <v>No</v>
          </cell>
          <cell r="BP49" t="str">
            <v>No</v>
          </cell>
        </row>
        <row r="50">
          <cell r="B50" t="str">
            <v>0049 CZ15 PrimarySchool BaseLt</v>
          </cell>
          <cell r="C50">
            <v>0</v>
          </cell>
          <cell r="D50" t="b">
            <v>1</v>
          </cell>
          <cell r="E50" t="str">
            <v>CZ15RV2.epw</v>
          </cell>
          <cell r="F50">
            <v>15</v>
          </cell>
          <cell r="G50">
            <v>0</v>
          </cell>
          <cell r="H50">
            <v>1.024128E-3</v>
          </cell>
          <cell r="I50">
            <v>3.1343415039954678E-2</v>
          </cell>
          <cell r="J50">
            <v>0</v>
          </cell>
          <cell r="K50">
            <v>3.9450483387994533</v>
          </cell>
          <cell r="L50">
            <v>2.504407653539467</v>
          </cell>
          <cell r="M50">
            <v>0.73</v>
          </cell>
          <cell r="N50">
            <v>0.44999999999999996</v>
          </cell>
          <cell r="O50">
            <v>0.8</v>
          </cell>
          <cell r="P50">
            <v>3.8121652137271975</v>
          </cell>
          <cell r="Q50">
            <v>0.60716622873419479</v>
          </cell>
          <cell r="R50">
            <v>2.6687840419430833</v>
          </cell>
          <cell r="S50">
            <v>0.4</v>
          </cell>
          <cell r="T50">
            <v>0.31</v>
          </cell>
          <cell r="U50">
            <v>0.45199999999999996</v>
          </cell>
          <cell r="V50">
            <v>0.35029999999999994</v>
          </cell>
          <cell r="W50">
            <v>0.51979999999999993</v>
          </cell>
          <cell r="X50">
            <v>9.9999999999999995E-7</v>
          </cell>
          <cell r="Y50">
            <v>0</v>
          </cell>
          <cell r="Z50">
            <v>0</v>
          </cell>
          <cell r="AA50">
            <v>9.6875193750387503</v>
          </cell>
          <cell r="AB50">
            <v>10.763910416709722</v>
          </cell>
          <cell r="AC50">
            <v>31468.723000000002</v>
          </cell>
          <cell r="AD50">
            <v>100000</v>
          </cell>
          <cell r="AE50">
            <v>100000</v>
          </cell>
          <cell r="AF50">
            <v>450</v>
          </cell>
          <cell r="AG50">
            <v>2</v>
          </cell>
          <cell r="AH50">
            <v>0.3</v>
          </cell>
          <cell r="AI50">
            <v>0.2</v>
          </cell>
          <cell r="AJ50">
            <v>3</v>
          </cell>
          <cell r="AK50">
            <v>3</v>
          </cell>
          <cell r="AL50">
            <v>0</v>
          </cell>
          <cell r="AM50" t="str">
            <v>CZ15PrimSchBaseLt.idf</v>
          </cell>
          <cell r="AN50" t="str">
            <v>CTZ15SiteDesign.idf</v>
          </cell>
          <cell r="AO50">
            <v>0</v>
          </cell>
          <cell r="AP50">
            <v>49</v>
          </cell>
          <cell r="AQ50" t="str">
            <v>PrimarySchool</v>
          </cell>
          <cell r="AR50" t="str">
            <v>Base</v>
          </cell>
          <cell r="AS50" t="str">
            <v>Lt</v>
          </cell>
          <cell r="AT50" t="str">
            <v>No</v>
          </cell>
          <cell r="AU50" t="str">
            <v>No</v>
          </cell>
          <cell r="AV50" t="str">
            <v>No</v>
          </cell>
          <cell r="AW50" t="str">
            <v>No</v>
          </cell>
          <cell r="AX50" t="str">
            <v>No</v>
          </cell>
          <cell r="AY50" t="str">
            <v>No</v>
          </cell>
          <cell r="AZ50" t="str">
            <v>No</v>
          </cell>
          <cell r="BA50" t="str">
            <v>No</v>
          </cell>
          <cell r="BB50" t="str">
            <v>No</v>
          </cell>
          <cell r="BC50" t="str">
            <v>No</v>
          </cell>
          <cell r="BD50" t="str">
            <v>No</v>
          </cell>
          <cell r="BE50" t="str">
            <v>No</v>
          </cell>
          <cell r="BF50" t="str">
            <v>No</v>
          </cell>
          <cell r="BG50" t="str">
            <v>No</v>
          </cell>
          <cell r="BH50" t="str">
            <v>No</v>
          </cell>
          <cell r="BI50" t="str">
            <v>No</v>
          </cell>
          <cell r="BJ50" t="str">
            <v>No</v>
          </cell>
          <cell r="BK50" t="str">
            <v>No</v>
          </cell>
          <cell r="BL50" t="str">
            <v>No</v>
          </cell>
          <cell r="BM50" t="str">
            <v>No</v>
          </cell>
          <cell r="BN50" t="str">
            <v>No</v>
          </cell>
          <cell r="BO50" t="str">
            <v>No</v>
          </cell>
          <cell r="BP50" t="str">
            <v>No</v>
          </cell>
        </row>
        <row r="51">
          <cell r="B51" t="str">
            <v>0050 CZ15 PrimarySchool Hvy</v>
          </cell>
          <cell r="C51" t="str">
            <v>0049 CZ15 PrimarySchool BaseLt</v>
          </cell>
          <cell r="D51" t="b">
            <v>1</v>
          </cell>
          <cell r="E51" t="str">
            <v>CZ15RV2.epw</v>
          </cell>
          <cell r="F51">
            <v>15</v>
          </cell>
          <cell r="G51">
            <v>0</v>
          </cell>
          <cell r="H51">
            <v>1.024128E-3</v>
          </cell>
          <cell r="I51">
            <v>3.1343415039954678E-2</v>
          </cell>
          <cell r="J51">
            <v>0</v>
          </cell>
          <cell r="K51">
            <v>3.9450483387994533</v>
          </cell>
          <cell r="L51">
            <v>2.504407653539467</v>
          </cell>
          <cell r="M51">
            <v>0.73</v>
          </cell>
          <cell r="N51">
            <v>0.44999999999999996</v>
          </cell>
          <cell r="O51">
            <v>0.8</v>
          </cell>
          <cell r="P51">
            <v>3.1905028842539989</v>
          </cell>
          <cell r="Q51">
            <v>2.4256197747515884</v>
          </cell>
          <cell r="R51">
            <v>2.6687840419430833</v>
          </cell>
          <cell r="S51">
            <v>0.4</v>
          </cell>
          <cell r="T51">
            <v>0.31</v>
          </cell>
          <cell r="U51">
            <v>0.45199999999999996</v>
          </cell>
          <cell r="V51">
            <v>0.35029999999999994</v>
          </cell>
          <cell r="W51">
            <v>0.51979999999999993</v>
          </cell>
          <cell r="X51">
            <v>9.9999999999999995E-7</v>
          </cell>
          <cell r="Y51">
            <v>0</v>
          </cell>
          <cell r="Z51">
            <v>0</v>
          </cell>
          <cell r="AA51">
            <v>9.6875193750387503</v>
          </cell>
          <cell r="AB51">
            <v>10.763910416709722</v>
          </cell>
          <cell r="AC51">
            <v>31468.723000000002</v>
          </cell>
          <cell r="AD51">
            <v>100000</v>
          </cell>
          <cell r="AE51">
            <v>100000</v>
          </cell>
          <cell r="AF51">
            <v>450</v>
          </cell>
          <cell r="AG51">
            <v>2</v>
          </cell>
          <cell r="AH51">
            <v>0.3</v>
          </cell>
          <cell r="AI51">
            <v>0.2</v>
          </cell>
          <cell r="AJ51">
            <v>3</v>
          </cell>
          <cell r="AK51">
            <v>3</v>
          </cell>
          <cell r="AL51">
            <v>0</v>
          </cell>
          <cell r="AM51" t="str">
            <v>CZ15PrimSchHvy.idf</v>
          </cell>
          <cell r="AN51" t="str">
            <v>CTZ15SiteDesign.idf</v>
          </cell>
          <cell r="AO51">
            <v>0</v>
          </cell>
          <cell r="AP51">
            <v>50</v>
          </cell>
          <cell r="AQ51" t="str">
            <v>PrimarySchool</v>
          </cell>
          <cell r="AR51">
            <v>0</v>
          </cell>
          <cell r="AS51" t="str">
            <v>Hvy</v>
          </cell>
          <cell r="AT51" t="str">
            <v>No</v>
          </cell>
          <cell r="AU51" t="str">
            <v>No</v>
          </cell>
          <cell r="AV51" t="str">
            <v>No</v>
          </cell>
          <cell r="AW51" t="str">
            <v>No</v>
          </cell>
          <cell r="AX51" t="str">
            <v>Yes</v>
          </cell>
          <cell r="AY51" t="str">
            <v>No</v>
          </cell>
          <cell r="AZ51" t="str">
            <v>No</v>
          </cell>
          <cell r="BA51" t="str">
            <v>No</v>
          </cell>
          <cell r="BB51" t="str">
            <v>No</v>
          </cell>
          <cell r="BC51" t="str">
            <v>No</v>
          </cell>
          <cell r="BD51" t="str">
            <v>No</v>
          </cell>
          <cell r="BE51" t="str">
            <v>No</v>
          </cell>
          <cell r="BF51" t="str">
            <v>No</v>
          </cell>
          <cell r="BG51" t="str">
            <v>No</v>
          </cell>
          <cell r="BH51" t="str">
            <v>No</v>
          </cell>
          <cell r="BI51" t="str">
            <v>No</v>
          </cell>
          <cell r="BJ51" t="str">
            <v>No</v>
          </cell>
          <cell r="BK51" t="str">
            <v>No</v>
          </cell>
          <cell r="BL51" t="str">
            <v>No</v>
          </cell>
          <cell r="BM51" t="str">
            <v>No</v>
          </cell>
          <cell r="BN51" t="str">
            <v>No</v>
          </cell>
          <cell r="BO51" t="str">
            <v>No</v>
          </cell>
          <cell r="BP51" t="str">
            <v>No</v>
          </cell>
        </row>
        <row r="52">
          <cell r="B52" t="str">
            <v>0051 CZ16 PrimarySchool BaseLt</v>
          </cell>
          <cell r="C52">
            <v>0</v>
          </cell>
          <cell r="D52" t="b">
            <v>1</v>
          </cell>
          <cell r="E52" t="str">
            <v>CZ16RV2.epw</v>
          </cell>
          <cell r="F52">
            <v>16</v>
          </cell>
          <cell r="G52">
            <v>0</v>
          </cell>
          <cell r="H52">
            <v>1.024128E-3</v>
          </cell>
          <cell r="I52">
            <v>3.1343415039954678E-2</v>
          </cell>
          <cell r="J52">
            <v>0</v>
          </cell>
          <cell r="K52">
            <v>3.9450483387994533</v>
          </cell>
          <cell r="L52">
            <v>2.504407653539467</v>
          </cell>
          <cell r="M52">
            <v>0.73</v>
          </cell>
          <cell r="N52">
            <v>0.75</v>
          </cell>
          <cell r="O52">
            <v>0.8</v>
          </cell>
          <cell r="P52">
            <v>3.8121652137271975</v>
          </cell>
          <cell r="Q52">
            <v>0.75073429864594332</v>
          </cell>
          <cell r="R52">
            <v>2.6687840419430833</v>
          </cell>
          <cell r="S52">
            <v>0.47</v>
          </cell>
          <cell r="T52">
            <v>0.43</v>
          </cell>
          <cell r="U52">
            <v>0.53109999999999991</v>
          </cell>
          <cell r="V52">
            <v>0.48589999999999994</v>
          </cell>
          <cell r="W52">
            <v>0.79099999999999993</v>
          </cell>
          <cell r="X52">
            <v>9.9999999999999995E-7</v>
          </cell>
          <cell r="Y52">
            <v>0</v>
          </cell>
          <cell r="Z52">
            <v>0</v>
          </cell>
          <cell r="AA52">
            <v>9.6875193750387503</v>
          </cell>
          <cell r="AB52">
            <v>10.763910416709722</v>
          </cell>
          <cell r="AC52">
            <v>31468.723000000002</v>
          </cell>
          <cell r="AD52">
            <v>100000</v>
          </cell>
          <cell r="AE52">
            <v>100000</v>
          </cell>
          <cell r="AF52">
            <v>450</v>
          </cell>
          <cell r="AG52">
            <v>2</v>
          </cell>
          <cell r="AH52">
            <v>0.3</v>
          </cell>
          <cell r="AI52">
            <v>0.2</v>
          </cell>
          <cell r="AJ52">
            <v>3</v>
          </cell>
          <cell r="AK52">
            <v>3</v>
          </cell>
          <cell r="AL52">
            <v>0</v>
          </cell>
          <cell r="AM52" t="str">
            <v>CZ16PrimSchBaseLt.idf</v>
          </cell>
          <cell r="AN52" t="str">
            <v>CTZ16SiteDesign.idf</v>
          </cell>
          <cell r="AO52">
            <v>0</v>
          </cell>
          <cell r="AP52">
            <v>51</v>
          </cell>
          <cell r="AQ52" t="str">
            <v>PrimarySchool</v>
          </cell>
          <cell r="AR52" t="str">
            <v>Base</v>
          </cell>
          <cell r="AS52" t="str">
            <v>Lt</v>
          </cell>
          <cell r="AT52" t="str">
            <v>No</v>
          </cell>
          <cell r="AU52" t="str">
            <v>No</v>
          </cell>
          <cell r="AV52" t="str">
            <v>No</v>
          </cell>
          <cell r="AW52" t="str">
            <v>No</v>
          </cell>
          <cell r="AX52" t="str">
            <v>No</v>
          </cell>
          <cell r="AY52" t="str">
            <v>No</v>
          </cell>
          <cell r="AZ52" t="str">
            <v>No</v>
          </cell>
          <cell r="BA52" t="str">
            <v>No</v>
          </cell>
          <cell r="BB52" t="str">
            <v>No</v>
          </cell>
          <cell r="BC52" t="str">
            <v>No</v>
          </cell>
          <cell r="BD52" t="str">
            <v>No</v>
          </cell>
          <cell r="BE52" t="str">
            <v>No</v>
          </cell>
          <cell r="BF52" t="str">
            <v>No</v>
          </cell>
          <cell r="BG52" t="str">
            <v>No</v>
          </cell>
          <cell r="BH52" t="str">
            <v>No</v>
          </cell>
          <cell r="BI52" t="str">
            <v>No</v>
          </cell>
          <cell r="BJ52" t="str">
            <v>No</v>
          </cell>
          <cell r="BK52" t="str">
            <v>No</v>
          </cell>
          <cell r="BL52" t="str">
            <v>No</v>
          </cell>
          <cell r="BM52" t="str">
            <v>No</v>
          </cell>
          <cell r="BN52" t="str">
            <v>No</v>
          </cell>
          <cell r="BO52" t="str">
            <v>No</v>
          </cell>
          <cell r="BP52" t="str">
            <v>No</v>
          </cell>
        </row>
        <row r="53">
          <cell r="B53" t="str">
            <v>0052 CZ16 PrimarySchool Hvy</v>
          </cell>
          <cell r="C53" t="str">
            <v>0051 CZ16 PrimarySchool BaseLt</v>
          </cell>
          <cell r="D53" t="b">
            <v>1</v>
          </cell>
          <cell r="E53" t="str">
            <v>CZ16RV2.epw</v>
          </cell>
          <cell r="F53">
            <v>16</v>
          </cell>
          <cell r="G53">
            <v>0</v>
          </cell>
          <cell r="H53">
            <v>1.024128E-3</v>
          </cell>
          <cell r="I53">
            <v>3.1343415039954678E-2</v>
          </cell>
          <cell r="J53">
            <v>0</v>
          </cell>
          <cell r="K53">
            <v>3.9450483387994533</v>
          </cell>
          <cell r="L53">
            <v>2.504407653539467</v>
          </cell>
          <cell r="M53">
            <v>0.73</v>
          </cell>
          <cell r="N53">
            <v>0.75</v>
          </cell>
          <cell r="O53">
            <v>0.8</v>
          </cell>
          <cell r="P53">
            <v>3.1905028842539989</v>
          </cell>
          <cell r="Q53">
            <v>2.4256197747515884</v>
          </cell>
          <cell r="R53">
            <v>2.6687840419430833</v>
          </cell>
          <cell r="S53">
            <v>0.47</v>
          </cell>
          <cell r="T53">
            <v>0.43</v>
          </cell>
          <cell r="U53">
            <v>0.53109999999999991</v>
          </cell>
          <cell r="V53">
            <v>0.48589999999999994</v>
          </cell>
          <cell r="W53">
            <v>0.79099999999999993</v>
          </cell>
          <cell r="X53">
            <v>9.9999999999999995E-7</v>
          </cell>
          <cell r="Y53">
            <v>0</v>
          </cell>
          <cell r="Z53">
            <v>0</v>
          </cell>
          <cell r="AA53">
            <v>9.6875193750387503</v>
          </cell>
          <cell r="AB53">
            <v>10.763910416709722</v>
          </cell>
          <cell r="AC53">
            <v>31468.723000000002</v>
          </cell>
          <cell r="AD53">
            <v>100000</v>
          </cell>
          <cell r="AE53">
            <v>100000</v>
          </cell>
          <cell r="AF53">
            <v>450</v>
          </cell>
          <cell r="AG53">
            <v>2</v>
          </cell>
          <cell r="AH53">
            <v>0.3</v>
          </cell>
          <cell r="AI53">
            <v>0.2</v>
          </cell>
          <cell r="AJ53">
            <v>3</v>
          </cell>
          <cell r="AK53">
            <v>3</v>
          </cell>
          <cell r="AL53">
            <v>0</v>
          </cell>
          <cell r="AM53" t="str">
            <v>CZ16PrimSchHvy.idf</v>
          </cell>
          <cell r="AN53" t="str">
            <v>CTZ16SiteDesign.idf</v>
          </cell>
          <cell r="AO53">
            <v>0</v>
          </cell>
          <cell r="AP53">
            <v>52</v>
          </cell>
          <cell r="AQ53" t="str">
            <v>PrimarySchool</v>
          </cell>
          <cell r="AR53">
            <v>0</v>
          </cell>
          <cell r="AS53" t="str">
            <v>Hvy</v>
          </cell>
          <cell r="AT53" t="str">
            <v>No</v>
          </cell>
          <cell r="AU53" t="str">
            <v>No</v>
          </cell>
          <cell r="AV53" t="str">
            <v>No</v>
          </cell>
          <cell r="AW53" t="str">
            <v>No</v>
          </cell>
          <cell r="AX53" t="str">
            <v>Yes</v>
          </cell>
          <cell r="AY53" t="str">
            <v>No</v>
          </cell>
          <cell r="AZ53" t="str">
            <v>No</v>
          </cell>
          <cell r="BA53" t="str">
            <v>No</v>
          </cell>
          <cell r="BB53" t="str">
            <v>No</v>
          </cell>
          <cell r="BC53" t="str">
            <v>No</v>
          </cell>
          <cell r="BD53" t="str">
            <v>No</v>
          </cell>
          <cell r="BE53" t="str">
            <v>No</v>
          </cell>
          <cell r="BF53" t="str">
            <v>No</v>
          </cell>
          <cell r="BG53" t="str">
            <v>No</v>
          </cell>
          <cell r="BH53" t="str">
            <v>No</v>
          </cell>
          <cell r="BI53" t="str">
            <v>No</v>
          </cell>
          <cell r="BJ53" t="str">
            <v>No</v>
          </cell>
          <cell r="BK53" t="str">
            <v>No</v>
          </cell>
          <cell r="BL53" t="str">
            <v>No</v>
          </cell>
          <cell r="BM53" t="str">
            <v>No</v>
          </cell>
          <cell r="BN53" t="str">
            <v>No</v>
          </cell>
          <cell r="BO53" t="str">
            <v>No</v>
          </cell>
          <cell r="BP53" t="str">
            <v>No</v>
          </cell>
        </row>
        <row r="54">
          <cell r="B54" t="str">
            <v>0053 CZ06 PrimarySchool BaseLt</v>
          </cell>
          <cell r="C54">
            <v>0</v>
          </cell>
          <cell r="D54" t="b">
            <v>1</v>
          </cell>
          <cell r="E54" t="str">
            <v>CZ06RV2.epw</v>
          </cell>
          <cell r="F54">
            <v>6</v>
          </cell>
          <cell r="G54">
            <v>0</v>
          </cell>
          <cell r="H54">
            <v>1.024128E-3</v>
          </cell>
          <cell r="I54">
            <v>3.1343415039954678E-2</v>
          </cell>
          <cell r="J54">
            <v>0</v>
          </cell>
          <cell r="K54">
            <v>1.7775386063882341</v>
          </cell>
          <cell r="L54">
            <v>1.4609636167878515</v>
          </cell>
          <cell r="M54">
            <v>0.73</v>
          </cell>
          <cell r="N54">
            <v>0.44999999999999996</v>
          </cell>
          <cell r="O54">
            <v>0.8</v>
          </cell>
          <cell r="P54">
            <v>1.6446554813159782</v>
          </cell>
          <cell r="Q54">
            <v>1.5E-3</v>
          </cell>
          <cell r="R54">
            <v>4.3722632176514349</v>
          </cell>
          <cell r="S54">
            <v>0.61</v>
          </cell>
          <cell r="T54">
            <v>0.34</v>
          </cell>
          <cell r="U54">
            <v>0.68929999999999991</v>
          </cell>
          <cell r="V54">
            <v>0.38419999999999999</v>
          </cell>
          <cell r="W54">
            <v>0.64409999999999989</v>
          </cell>
          <cell r="X54">
            <v>9.9999999999999995E-7</v>
          </cell>
          <cell r="Y54">
            <v>0</v>
          </cell>
          <cell r="Z54">
            <v>0</v>
          </cell>
          <cell r="AA54">
            <v>9.6875193750387503</v>
          </cell>
          <cell r="AB54">
            <v>10.763910416709722</v>
          </cell>
          <cell r="AC54">
            <v>31468.723000000002</v>
          </cell>
          <cell r="AD54">
            <v>100000</v>
          </cell>
          <cell r="AE54">
            <v>100000</v>
          </cell>
          <cell r="AF54">
            <v>450</v>
          </cell>
          <cell r="AG54">
            <v>2</v>
          </cell>
          <cell r="AH54">
            <v>0.3</v>
          </cell>
          <cell r="AI54">
            <v>0.2</v>
          </cell>
          <cell r="AJ54">
            <v>3</v>
          </cell>
          <cell r="AK54">
            <v>3</v>
          </cell>
          <cell r="AL54">
            <v>0</v>
          </cell>
          <cell r="AM54" t="str">
            <v>CZ06PrimSchBaseLt.idf</v>
          </cell>
          <cell r="AN54" t="str">
            <v>CTZ06SiteDesign.idf</v>
          </cell>
          <cell r="AO54">
            <v>0</v>
          </cell>
          <cell r="AP54">
            <v>53</v>
          </cell>
          <cell r="AQ54" t="str">
            <v>PrimarySchool</v>
          </cell>
          <cell r="AR54" t="str">
            <v>Base</v>
          </cell>
          <cell r="AS54" t="str">
            <v>Lt</v>
          </cell>
          <cell r="AT54" t="str">
            <v>No</v>
          </cell>
          <cell r="AU54" t="str">
            <v>No</v>
          </cell>
          <cell r="AV54" t="str">
            <v>No</v>
          </cell>
          <cell r="AW54" t="str">
            <v>No</v>
          </cell>
          <cell r="AX54" t="str">
            <v>No</v>
          </cell>
          <cell r="AY54" t="str">
            <v>No</v>
          </cell>
          <cell r="AZ54" t="str">
            <v>No</v>
          </cell>
          <cell r="BA54" t="str">
            <v>No</v>
          </cell>
          <cell r="BB54" t="str">
            <v>No</v>
          </cell>
          <cell r="BC54" t="str">
            <v>No</v>
          </cell>
          <cell r="BD54" t="str">
            <v>No</v>
          </cell>
          <cell r="BE54" t="str">
            <v>No</v>
          </cell>
          <cell r="BF54" t="str">
            <v>No</v>
          </cell>
          <cell r="BG54" t="str">
            <v>No</v>
          </cell>
          <cell r="BH54" t="str">
            <v>No</v>
          </cell>
          <cell r="BI54" t="str">
            <v>No</v>
          </cell>
          <cell r="BJ54" t="str">
            <v>No</v>
          </cell>
          <cell r="BK54" t="str">
            <v>No</v>
          </cell>
          <cell r="BL54" t="str">
            <v>No</v>
          </cell>
          <cell r="BM54" t="str">
            <v>No</v>
          </cell>
          <cell r="BN54" t="str">
            <v>No</v>
          </cell>
          <cell r="BO54" t="str">
            <v>No</v>
          </cell>
          <cell r="BP54" t="str">
            <v>No</v>
          </cell>
        </row>
        <row r="55">
          <cell r="B55" t="str">
            <v>0054 CZ06 PrimarySchool Hvy</v>
          </cell>
          <cell r="C55" t="str">
            <v>0053 CZ06 PrimarySchool BaseLt</v>
          </cell>
          <cell r="D55" t="b">
            <v>1</v>
          </cell>
          <cell r="E55" t="str">
            <v>CZ06RV2.epw</v>
          </cell>
          <cell r="F55">
            <v>6</v>
          </cell>
          <cell r="G55">
            <v>0</v>
          </cell>
          <cell r="H55">
            <v>1.024128E-3</v>
          </cell>
          <cell r="I55">
            <v>3.1343415039954678E-2</v>
          </cell>
          <cell r="J55">
            <v>0</v>
          </cell>
          <cell r="K55">
            <v>1.7775386063882341</v>
          </cell>
          <cell r="L55">
            <v>1.4609636167878515</v>
          </cell>
          <cell r="M55">
            <v>0.73</v>
          </cell>
          <cell r="N55">
            <v>0.44999999999999996</v>
          </cell>
          <cell r="O55">
            <v>0.8</v>
          </cell>
          <cell r="P55">
            <v>1.0229931518427793</v>
          </cell>
          <cell r="Q55">
            <v>1.3821757379999728</v>
          </cell>
          <cell r="R55">
            <v>4.3722632176514349</v>
          </cell>
          <cell r="S55">
            <v>0.61</v>
          </cell>
          <cell r="T55">
            <v>0.34</v>
          </cell>
          <cell r="U55">
            <v>0.68929999999999991</v>
          </cell>
          <cell r="V55">
            <v>0.38419999999999999</v>
          </cell>
          <cell r="W55">
            <v>0.64409999999999989</v>
          </cell>
          <cell r="X55">
            <v>9.9999999999999995E-7</v>
          </cell>
          <cell r="Y55">
            <v>0</v>
          </cell>
          <cell r="Z55">
            <v>0</v>
          </cell>
          <cell r="AA55">
            <v>9.6875193750387503</v>
          </cell>
          <cell r="AB55">
            <v>10.763910416709722</v>
          </cell>
          <cell r="AC55">
            <v>31468.723000000002</v>
          </cell>
          <cell r="AD55">
            <v>100000</v>
          </cell>
          <cell r="AE55">
            <v>100000</v>
          </cell>
          <cell r="AF55">
            <v>450</v>
          </cell>
          <cell r="AG55">
            <v>2</v>
          </cell>
          <cell r="AH55">
            <v>0.3</v>
          </cell>
          <cell r="AI55">
            <v>0.2</v>
          </cell>
          <cell r="AJ55">
            <v>3</v>
          </cell>
          <cell r="AK55">
            <v>3</v>
          </cell>
          <cell r="AL55">
            <v>0</v>
          </cell>
          <cell r="AM55" t="str">
            <v>CZ06PrimSchHvy.idf</v>
          </cell>
          <cell r="AN55" t="str">
            <v>CTZ06SiteDesign.idf</v>
          </cell>
          <cell r="AO55">
            <v>0</v>
          </cell>
          <cell r="AP55">
            <v>54</v>
          </cell>
          <cell r="AQ55" t="str">
            <v>PrimarySchool</v>
          </cell>
          <cell r="AR55">
            <v>0</v>
          </cell>
          <cell r="AS55" t="str">
            <v>Hvy</v>
          </cell>
          <cell r="AT55" t="str">
            <v>No</v>
          </cell>
          <cell r="AU55" t="str">
            <v>No</v>
          </cell>
          <cell r="AV55" t="str">
            <v>No</v>
          </cell>
          <cell r="AW55" t="str">
            <v>No</v>
          </cell>
          <cell r="AX55" t="str">
            <v>Yes</v>
          </cell>
          <cell r="AY55" t="str">
            <v>No</v>
          </cell>
          <cell r="AZ55" t="str">
            <v>No</v>
          </cell>
          <cell r="BA55" t="str">
            <v>No</v>
          </cell>
          <cell r="BB55" t="str">
            <v>No</v>
          </cell>
          <cell r="BC55" t="str">
            <v>No</v>
          </cell>
          <cell r="BD55" t="str">
            <v>No</v>
          </cell>
          <cell r="BE55" t="str">
            <v>No</v>
          </cell>
          <cell r="BF55" t="str">
            <v>No</v>
          </cell>
          <cell r="BG55" t="str">
            <v>No</v>
          </cell>
          <cell r="BH55" t="str">
            <v>No</v>
          </cell>
          <cell r="BI55" t="str">
            <v>No</v>
          </cell>
          <cell r="BJ55" t="str">
            <v>No</v>
          </cell>
          <cell r="BK55" t="str">
            <v>No</v>
          </cell>
          <cell r="BL55" t="str">
            <v>No</v>
          </cell>
          <cell r="BM55" t="str">
            <v>No</v>
          </cell>
          <cell r="BN55" t="str">
            <v>No</v>
          </cell>
          <cell r="BO55" t="str">
            <v>No</v>
          </cell>
          <cell r="BP55" t="str">
            <v>No</v>
          </cell>
        </row>
        <row r="56">
          <cell r="B56" t="str">
            <v>0055 CZ07 LargeOffice Base</v>
          </cell>
          <cell r="C56">
            <v>0</v>
          </cell>
          <cell r="D56" t="b">
            <v>1</v>
          </cell>
          <cell r="E56" t="str">
            <v>CZ07RV2.epw</v>
          </cell>
          <cell r="F56">
            <v>7</v>
          </cell>
          <cell r="G56">
            <v>0</v>
          </cell>
          <cell r="H56">
            <v>1.024128E-3</v>
          </cell>
          <cell r="I56">
            <v>0.14961845738037893</v>
          </cell>
          <cell r="J56">
            <v>0</v>
          </cell>
          <cell r="K56">
            <v>2.0579129996354562</v>
          </cell>
          <cell r="L56">
            <v>1.4609636167878515</v>
          </cell>
          <cell r="M56">
            <v>0.73</v>
          </cell>
          <cell r="N56">
            <v>0.44999999999999996</v>
          </cell>
          <cell r="O56">
            <v>0.8</v>
          </cell>
          <cell r="P56">
            <v>1.9250298745632004</v>
          </cell>
          <cell r="Q56">
            <v>1.5E-3</v>
          </cell>
          <cell r="R56">
            <v>4.3722632176514349</v>
          </cell>
          <cell r="S56">
            <v>0.61</v>
          </cell>
          <cell r="T56">
            <v>0.34</v>
          </cell>
          <cell r="U56">
            <v>0.68929999999999991</v>
          </cell>
          <cell r="V56">
            <v>0.38419999999999999</v>
          </cell>
          <cell r="W56">
            <v>0.64409999999999989</v>
          </cell>
          <cell r="X56">
            <v>9.9999999999999995E-7</v>
          </cell>
          <cell r="Y56">
            <v>0</v>
          </cell>
          <cell r="Z56">
            <v>0</v>
          </cell>
          <cell r="AA56">
            <v>9.6875193750387503</v>
          </cell>
          <cell r="AB56">
            <v>10.763910416709722</v>
          </cell>
          <cell r="AC56">
            <v>31468.723000000002</v>
          </cell>
          <cell r="AD56">
            <v>100000</v>
          </cell>
          <cell r="AE56">
            <v>100000</v>
          </cell>
          <cell r="AF56">
            <v>450</v>
          </cell>
          <cell r="AG56">
            <v>2</v>
          </cell>
          <cell r="AH56">
            <v>0.3</v>
          </cell>
          <cell r="AI56">
            <v>0.2</v>
          </cell>
          <cell r="AJ56">
            <v>3</v>
          </cell>
          <cell r="AK56">
            <v>3</v>
          </cell>
          <cell r="AL56">
            <v>0</v>
          </cell>
          <cell r="AM56" t="str">
            <v>CZ07LargeOffice.idf</v>
          </cell>
          <cell r="AN56" t="str">
            <v>CTZ07SiteDesign.idf</v>
          </cell>
          <cell r="AO56">
            <v>0</v>
          </cell>
          <cell r="AP56">
            <v>55</v>
          </cell>
          <cell r="AQ56" t="str">
            <v>LargeOffice</v>
          </cell>
          <cell r="AR56" t="str">
            <v>Base</v>
          </cell>
          <cell r="AS56">
            <v>0</v>
          </cell>
          <cell r="AT56" t="str">
            <v>No</v>
          </cell>
          <cell r="AU56" t="str">
            <v>No</v>
          </cell>
          <cell r="AV56" t="str">
            <v>No</v>
          </cell>
          <cell r="AW56" t="str">
            <v>No</v>
          </cell>
          <cell r="AX56" t="str">
            <v>No</v>
          </cell>
          <cell r="AY56" t="str">
            <v>No</v>
          </cell>
          <cell r="AZ56" t="str">
            <v>No</v>
          </cell>
          <cell r="BA56" t="str">
            <v>No</v>
          </cell>
          <cell r="BB56" t="str">
            <v>No</v>
          </cell>
          <cell r="BC56" t="str">
            <v>No</v>
          </cell>
          <cell r="BD56" t="str">
            <v>No</v>
          </cell>
          <cell r="BE56" t="str">
            <v>No</v>
          </cell>
          <cell r="BF56" t="str">
            <v>No</v>
          </cell>
          <cell r="BG56" t="str">
            <v>No</v>
          </cell>
          <cell r="BH56" t="str">
            <v>No</v>
          </cell>
          <cell r="BI56" t="str">
            <v>No</v>
          </cell>
          <cell r="BJ56" t="str">
            <v>No</v>
          </cell>
          <cell r="BK56" t="str">
            <v>No</v>
          </cell>
          <cell r="BL56" t="str">
            <v>No</v>
          </cell>
          <cell r="BM56" t="str">
            <v>No</v>
          </cell>
          <cell r="BN56" t="str">
            <v>No</v>
          </cell>
          <cell r="BO56" t="str">
            <v>No</v>
          </cell>
          <cell r="BP56" t="str">
            <v>No</v>
          </cell>
        </row>
        <row r="57">
          <cell r="B57" t="str">
            <v>0056 CZ07 LargeOffice WWR20</v>
          </cell>
          <cell r="C57" t="str">
            <v>0055 CZ07 LargeOffice Base</v>
          </cell>
          <cell r="D57" t="b">
            <v>1</v>
          </cell>
          <cell r="E57" t="str">
            <v>CZ07RV2.epw</v>
          </cell>
          <cell r="F57">
            <v>7</v>
          </cell>
          <cell r="G57">
            <v>0</v>
          </cell>
          <cell r="H57">
            <v>1.024128E-3</v>
          </cell>
          <cell r="I57">
            <v>0.14961845738037893</v>
          </cell>
          <cell r="J57">
            <v>0</v>
          </cell>
          <cell r="K57">
            <v>2.0579129996354562</v>
          </cell>
          <cell r="L57">
            <v>1.4609636167878515</v>
          </cell>
          <cell r="M57">
            <v>0.73</v>
          </cell>
          <cell r="N57">
            <v>0.44999999999999996</v>
          </cell>
          <cell r="O57">
            <v>0.8</v>
          </cell>
          <cell r="P57">
            <v>1.9250298745632004</v>
          </cell>
          <cell r="Q57">
            <v>1.5E-3</v>
          </cell>
          <cell r="R57">
            <v>4.3722632176514349</v>
          </cell>
          <cell r="S57">
            <v>0.61</v>
          </cell>
          <cell r="T57">
            <v>0.34</v>
          </cell>
          <cell r="U57">
            <v>0.68929999999999991</v>
          </cell>
          <cell r="V57">
            <v>0.38419999999999999</v>
          </cell>
          <cell r="W57">
            <v>0.64409999999999989</v>
          </cell>
          <cell r="X57">
            <v>9.9999999999999995E-7</v>
          </cell>
          <cell r="Y57">
            <v>0</v>
          </cell>
          <cell r="Z57">
            <v>0</v>
          </cell>
          <cell r="AA57">
            <v>9.6875193750387503</v>
          </cell>
          <cell r="AB57">
            <v>10.763910416709722</v>
          </cell>
          <cell r="AC57">
            <v>31468.723000000002</v>
          </cell>
          <cell r="AD57">
            <v>100000</v>
          </cell>
          <cell r="AE57">
            <v>100000</v>
          </cell>
          <cell r="AF57">
            <v>450</v>
          </cell>
          <cell r="AG57">
            <v>2</v>
          </cell>
          <cell r="AH57">
            <v>0.3</v>
          </cell>
          <cell r="AI57">
            <v>0.2</v>
          </cell>
          <cell r="AJ57">
            <v>3</v>
          </cell>
          <cell r="AK57">
            <v>3</v>
          </cell>
          <cell r="AL57">
            <v>0</v>
          </cell>
          <cell r="AM57" t="str">
            <v>CZ07LargeOfficeWWR20.idf</v>
          </cell>
          <cell r="AN57" t="str">
            <v>CTZ07SiteDesign.idf</v>
          </cell>
          <cell r="AO57">
            <v>0</v>
          </cell>
          <cell r="AP57">
            <v>56</v>
          </cell>
          <cell r="AQ57" t="str">
            <v>LargeOffice</v>
          </cell>
          <cell r="AR57" t="str">
            <v>WWR</v>
          </cell>
          <cell r="AS57">
            <v>20</v>
          </cell>
          <cell r="AT57" t="str">
            <v>No</v>
          </cell>
          <cell r="AU57" t="str">
            <v>No</v>
          </cell>
          <cell r="AV57" t="str">
            <v>No</v>
          </cell>
          <cell r="AW57" t="str">
            <v>No</v>
          </cell>
          <cell r="AX57" t="str">
            <v>No</v>
          </cell>
          <cell r="AY57" t="str">
            <v>No</v>
          </cell>
          <cell r="AZ57" t="str">
            <v>No</v>
          </cell>
          <cell r="BA57" t="str">
            <v>No</v>
          </cell>
          <cell r="BB57" t="str">
            <v>No</v>
          </cell>
          <cell r="BC57" t="str">
            <v>No</v>
          </cell>
          <cell r="BD57" t="str">
            <v>No</v>
          </cell>
          <cell r="BE57" t="str">
            <v>No</v>
          </cell>
          <cell r="BF57" t="str">
            <v>No</v>
          </cell>
          <cell r="BG57" t="str">
            <v>No</v>
          </cell>
          <cell r="BH57" t="str">
            <v>No</v>
          </cell>
          <cell r="BI57" t="str">
            <v>No</v>
          </cell>
          <cell r="BJ57" t="str">
            <v>No</v>
          </cell>
          <cell r="BK57" t="str">
            <v>No</v>
          </cell>
          <cell r="BL57" t="str">
            <v>No</v>
          </cell>
          <cell r="BM57" t="str">
            <v>No</v>
          </cell>
          <cell r="BN57" t="str">
            <v>No</v>
          </cell>
          <cell r="BO57" t="str">
            <v>No</v>
          </cell>
          <cell r="BP57" t="str">
            <v>No</v>
          </cell>
        </row>
        <row r="58">
          <cell r="B58" t="str">
            <v>0057 CZ07 LargeOffice WWR60</v>
          </cell>
          <cell r="C58" t="str">
            <v>0055 CZ07 LargeOffice Base</v>
          </cell>
          <cell r="D58" t="b">
            <v>1</v>
          </cell>
          <cell r="E58" t="str">
            <v>CZ07RV2.epw</v>
          </cell>
          <cell r="F58">
            <v>7</v>
          </cell>
          <cell r="G58">
            <v>0</v>
          </cell>
          <cell r="H58">
            <v>1.024128E-3</v>
          </cell>
          <cell r="I58">
            <v>0.14961845738037893</v>
          </cell>
          <cell r="J58">
            <v>0</v>
          </cell>
          <cell r="K58">
            <v>2.0579129996354562</v>
          </cell>
          <cell r="L58">
            <v>1.4609636167878515</v>
          </cell>
          <cell r="M58">
            <v>0.73</v>
          </cell>
          <cell r="N58">
            <v>0.44999999999999996</v>
          </cell>
          <cell r="O58">
            <v>0.8</v>
          </cell>
          <cell r="P58">
            <v>1.9250298745632004</v>
          </cell>
          <cell r="Q58">
            <v>1.5E-3</v>
          </cell>
          <cell r="R58">
            <v>4.3722632176514349</v>
          </cell>
          <cell r="S58">
            <v>0.61</v>
          </cell>
          <cell r="T58">
            <v>0.34</v>
          </cell>
          <cell r="U58">
            <v>0.68929999999999991</v>
          </cell>
          <cell r="V58">
            <v>0.38419999999999999</v>
          </cell>
          <cell r="W58">
            <v>0.64409999999999989</v>
          </cell>
          <cell r="X58">
            <v>9.9999999999999995E-7</v>
          </cell>
          <cell r="Y58">
            <v>0</v>
          </cell>
          <cell r="Z58">
            <v>0</v>
          </cell>
          <cell r="AA58">
            <v>9.6875193750387503</v>
          </cell>
          <cell r="AB58">
            <v>10.763910416709722</v>
          </cell>
          <cell r="AC58">
            <v>31468.723000000002</v>
          </cell>
          <cell r="AD58">
            <v>100000</v>
          </cell>
          <cell r="AE58">
            <v>100000</v>
          </cell>
          <cell r="AF58">
            <v>450</v>
          </cell>
          <cell r="AG58">
            <v>2</v>
          </cell>
          <cell r="AH58">
            <v>0.3</v>
          </cell>
          <cell r="AI58">
            <v>0.2</v>
          </cell>
          <cell r="AJ58">
            <v>3</v>
          </cell>
          <cell r="AK58">
            <v>3</v>
          </cell>
          <cell r="AL58">
            <v>0</v>
          </cell>
          <cell r="AM58" t="str">
            <v>CZ07LargeOfficeWWR60.idf</v>
          </cell>
          <cell r="AN58" t="str">
            <v>CTZ07SiteDesign.idf</v>
          </cell>
          <cell r="AO58">
            <v>0</v>
          </cell>
          <cell r="AP58">
            <v>57</v>
          </cell>
          <cell r="AQ58" t="str">
            <v>LargeOffice</v>
          </cell>
          <cell r="AR58" t="str">
            <v>WWR</v>
          </cell>
          <cell r="AS58">
            <v>60</v>
          </cell>
          <cell r="AT58" t="str">
            <v>No</v>
          </cell>
          <cell r="AU58" t="str">
            <v>No</v>
          </cell>
          <cell r="AV58" t="str">
            <v>No</v>
          </cell>
          <cell r="AW58" t="str">
            <v>No</v>
          </cell>
          <cell r="AX58" t="str">
            <v>No</v>
          </cell>
          <cell r="AY58" t="str">
            <v>No</v>
          </cell>
          <cell r="AZ58" t="str">
            <v>No</v>
          </cell>
          <cell r="BA58" t="str">
            <v>No</v>
          </cell>
          <cell r="BB58" t="str">
            <v>No</v>
          </cell>
          <cell r="BC58" t="str">
            <v>No</v>
          </cell>
          <cell r="BD58" t="str">
            <v>No</v>
          </cell>
          <cell r="BE58" t="str">
            <v>No</v>
          </cell>
          <cell r="BF58" t="str">
            <v>No</v>
          </cell>
          <cell r="BG58" t="str">
            <v>No</v>
          </cell>
          <cell r="BH58" t="str">
            <v>No</v>
          </cell>
          <cell r="BI58" t="str">
            <v>No</v>
          </cell>
          <cell r="BJ58" t="str">
            <v>No</v>
          </cell>
          <cell r="BK58" t="str">
            <v>No</v>
          </cell>
          <cell r="BL58" t="str">
            <v>No</v>
          </cell>
          <cell r="BM58" t="str">
            <v>No</v>
          </cell>
          <cell r="BN58" t="str">
            <v>No</v>
          </cell>
          <cell r="BO58" t="str">
            <v>No</v>
          </cell>
          <cell r="BP58" t="str">
            <v>No</v>
          </cell>
        </row>
        <row r="59">
          <cell r="B59" t="str">
            <v>0058 CZ07 LargeOffice WWR60wSOverhg</v>
          </cell>
          <cell r="C59" t="str">
            <v>0055 CZ07 LargeOffice Base</v>
          </cell>
          <cell r="D59" t="b">
            <v>1</v>
          </cell>
          <cell r="E59" t="str">
            <v>CZ07RV2.epw</v>
          </cell>
          <cell r="F59">
            <v>7</v>
          </cell>
          <cell r="G59">
            <v>0</v>
          </cell>
          <cell r="H59">
            <v>1.024128E-3</v>
          </cell>
          <cell r="I59">
            <v>0.14961845738037893</v>
          </cell>
          <cell r="J59">
            <v>0</v>
          </cell>
          <cell r="K59">
            <v>2.0579129996354562</v>
          </cell>
          <cell r="L59">
            <v>1.4609636167878515</v>
          </cell>
          <cell r="M59">
            <v>0.73</v>
          </cell>
          <cell r="N59">
            <v>0.44999999999999996</v>
          </cell>
          <cell r="O59">
            <v>0.8</v>
          </cell>
          <cell r="P59">
            <v>1.9250298745632004</v>
          </cell>
          <cell r="Q59">
            <v>1.5E-3</v>
          </cell>
          <cell r="R59">
            <v>4.3722632176514349</v>
          </cell>
          <cell r="S59">
            <v>0.61</v>
          </cell>
          <cell r="T59">
            <v>0.34</v>
          </cell>
          <cell r="U59">
            <v>0.68929999999999991</v>
          </cell>
          <cell r="V59">
            <v>0.38419999999999999</v>
          </cell>
          <cell r="W59">
            <v>0.64409999999999989</v>
          </cell>
          <cell r="X59">
            <v>0.60960000000000003</v>
          </cell>
          <cell r="Y59">
            <v>0</v>
          </cell>
          <cell r="Z59">
            <v>0</v>
          </cell>
          <cell r="AA59">
            <v>9.6875193750387503</v>
          </cell>
          <cell r="AB59">
            <v>10.763910416709722</v>
          </cell>
          <cell r="AC59">
            <v>31468.723000000002</v>
          </cell>
          <cell r="AD59">
            <v>100000</v>
          </cell>
          <cell r="AE59">
            <v>100000</v>
          </cell>
          <cell r="AF59">
            <v>450</v>
          </cell>
          <cell r="AG59">
            <v>2</v>
          </cell>
          <cell r="AH59">
            <v>0.3</v>
          </cell>
          <cell r="AI59">
            <v>0.2</v>
          </cell>
          <cell r="AJ59">
            <v>3</v>
          </cell>
          <cell r="AK59">
            <v>3</v>
          </cell>
          <cell r="AL59">
            <v>0</v>
          </cell>
          <cell r="AM59" t="str">
            <v>CZ07LargeOfficeWWR60.idf</v>
          </cell>
          <cell r="AN59" t="str">
            <v>CTZ07SiteDesign.idf</v>
          </cell>
          <cell r="AO59">
            <v>0</v>
          </cell>
          <cell r="AP59">
            <v>58</v>
          </cell>
          <cell r="AQ59" t="str">
            <v>LargeOffice</v>
          </cell>
          <cell r="AR59" t="str">
            <v>WWR60</v>
          </cell>
          <cell r="AS59" t="str">
            <v>wSOverhg</v>
          </cell>
          <cell r="AT59" t="str">
            <v>No</v>
          </cell>
          <cell r="AU59" t="str">
            <v>No</v>
          </cell>
          <cell r="AV59" t="str">
            <v>No</v>
          </cell>
          <cell r="AW59" t="str">
            <v>No</v>
          </cell>
          <cell r="AX59" t="str">
            <v>No</v>
          </cell>
          <cell r="AY59" t="str">
            <v>No</v>
          </cell>
          <cell r="AZ59" t="str">
            <v>No</v>
          </cell>
          <cell r="BA59" t="str">
            <v>No</v>
          </cell>
          <cell r="BB59" t="str">
            <v>No</v>
          </cell>
          <cell r="BC59" t="str">
            <v>No</v>
          </cell>
          <cell r="BD59" t="str">
            <v>No</v>
          </cell>
          <cell r="BE59" t="str">
            <v>No</v>
          </cell>
          <cell r="BF59" t="str">
            <v>No</v>
          </cell>
          <cell r="BG59" t="str">
            <v>No</v>
          </cell>
          <cell r="BH59" t="str">
            <v>No</v>
          </cell>
          <cell r="BI59" t="str">
            <v>No</v>
          </cell>
          <cell r="BJ59" t="str">
            <v>No</v>
          </cell>
          <cell r="BK59" t="str">
            <v>No</v>
          </cell>
          <cell r="BL59" t="str">
            <v>No</v>
          </cell>
          <cell r="BM59" t="str">
            <v>No</v>
          </cell>
          <cell r="BN59" t="str">
            <v>No</v>
          </cell>
          <cell r="BO59" t="str">
            <v>No</v>
          </cell>
          <cell r="BP59" t="str">
            <v>No</v>
          </cell>
        </row>
        <row r="60">
          <cell r="B60" t="str">
            <v>0059 CZ07 LargeOffice BaseContDim</v>
          </cell>
          <cell r="C60" t="str">
            <v>0055 CZ07 LargeOffice Base</v>
          </cell>
          <cell r="D60" t="b">
            <v>1</v>
          </cell>
          <cell r="E60" t="str">
            <v>CZ07RV2.epw</v>
          </cell>
          <cell r="F60">
            <v>7</v>
          </cell>
          <cell r="G60">
            <v>0</v>
          </cell>
          <cell r="H60">
            <v>1.024128E-3</v>
          </cell>
          <cell r="I60">
            <v>0.14961845738037893</v>
          </cell>
          <cell r="J60">
            <v>0</v>
          </cell>
          <cell r="K60">
            <v>2.0579129996354562</v>
          </cell>
          <cell r="L60">
            <v>1.4609636167878515</v>
          </cell>
          <cell r="M60">
            <v>0.73</v>
          </cell>
          <cell r="N60">
            <v>0.44999999999999996</v>
          </cell>
          <cell r="O60">
            <v>0.8</v>
          </cell>
          <cell r="P60">
            <v>1.9250298745632004</v>
          </cell>
          <cell r="Q60">
            <v>1.5E-3</v>
          </cell>
          <cell r="R60">
            <v>4.3722632176514349</v>
          </cell>
          <cell r="S60">
            <v>0.61</v>
          </cell>
          <cell r="T60">
            <v>0.34</v>
          </cell>
          <cell r="U60">
            <v>0.68929999999999991</v>
          </cell>
          <cell r="V60">
            <v>0.38419999999999999</v>
          </cell>
          <cell r="W60">
            <v>0.64409999999999989</v>
          </cell>
          <cell r="X60">
            <v>9.9999999999999995E-7</v>
          </cell>
          <cell r="Y60">
            <v>0</v>
          </cell>
          <cell r="Z60">
            <v>0</v>
          </cell>
          <cell r="AA60">
            <v>9.6875193750387503</v>
          </cell>
          <cell r="AB60">
            <v>10.763910416709722</v>
          </cell>
          <cell r="AC60">
            <v>31468.723000000002</v>
          </cell>
          <cell r="AD60">
            <v>450</v>
          </cell>
          <cell r="AE60">
            <v>450</v>
          </cell>
          <cell r="AF60">
            <v>450</v>
          </cell>
          <cell r="AG60">
            <v>1</v>
          </cell>
          <cell r="AH60">
            <v>0.3</v>
          </cell>
          <cell r="AI60">
            <v>0.2</v>
          </cell>
          <cell r="AJ60">
            <v>3</v>
          </cell>
          <cell r="AK60">
            <v>3</v>
          </cell>
          <cell r="AL60">
            <v>0</v>
          </cell>
          <cell r="AM60" t="str">
            <v>CZ07LargeOffice.idf</v>
          </cell>
          <cell r="AN60" t="str">
            <v>CTZ07SiteDesign.idf</v>
          </cell>
          <cell r="AO60">
            <v>0</v>
          </cell>
          <cell r="AP60">
            <v>59</v>
          </cell>
          <cell r="AQ60" t="str">
            <v>LargeOffice</v>
          </cell>
          <cell r="AR60" t="str">
            <v>Base</v>
          </cell>
          <cell r="AS60" t="str">
            <v>ContDim</v>
          </cell>
          <cell r="AT60" t="str">
            <v>No</v>
          </cell>
          <cell r="AU60" t="str">
            <v>No</v>
          </cell>
          <cell r="AV60" t="str">
            <v>No</v>
          </cell>
          <cell r="AW60" t="str">
            <v>No</v>
          </cell>
          <cell r="AX60" t="str">
            <v>No</v>
          </cell>
          <cell r="AY60" t="str">
            <v>No</v>
          </cell>
          <cell r="AZ60" t="str">
            <v>No</v>
          </cell>
          <cell r="BA60" t="str">
            <v>No</v>
          </cell>
          <cell r="BB60" t="str">
            <v>No</v>
          </cell>
          <cell r="BC60" t="str">
            <v>No</v>
          </cell>
          <cell r="BD60" t="str">
            <v>Yes</v>
          </cell>
          <cell r="BE60" t="str">
            <v>No</v>
          </cell>
          <cell r="BF60" t="str">
            <v>No</v>
          </cell>
          <cell r="BG60" t="str">
            <v>No</v>
          </cell>
          <cell r="BH60" t="str">
            <v>No</v>
          </cell>
          <cell r="BI60" t="str">
            <v>No</v>
          </cell>
          <cell r="BJ60" t="str">
            <v>No</v>
          </cell>
          <cell r="BK60" t="str">
            <v>No</v>
          </cell>
          <cell r="BL60" t="str">
            <v>No</v>
          </cell>
          <cell r="BM60" t="str">
            <v>No</v>
          </cell>
          <cell r="BN60" t="str">
            <v>No</v>
          </cell>
          <cell r="BO60" t="str">
            <v>No</v>
          </cell>
          <cell r="BP60" t="str">
            <v>No</v>
          </cell>
        </row>
        <row r="61">
          <cell r="B61" t="str">
            <v>0060 CZ07 LargeOffice BaseContDimVT+20</v>
          </cell>
          <cell r="C61" t="str">
            <v>0055 CZ07 LargeOffice Base</v>
          </cell>
          <cell r="D61" t="b">
            <v>1</v>
          </cell>
          <cell r="E61" t="str">
            <v>CZ07RV2.epw</v>
          </cell>
          <cell r="F61">
            <v>7</v>
          </cell>
          <cell r="G61">
            <v>0</v>
          </cell>
          <cell r="H61">
            <v>1.024128E-3</v>
          </cell>
          <cell r="I61">
            <v>0.14961845738037893</v>
          </cell>
          <cell r="J61">
            <v>0</v>
          </cell>
          <cell r="K61">
            <v>2.0579129996354562</v>
          </cell>
          <cell r="L61">
            <v>1.4609636167878515</v>
          </cell>
          <cell r="M61">
            <v>0.73</v>
          </cell>
          <cell r="N61">
            <v>0.44999999999999996</v>
          </cell>
          <cell r="O61">
            <v>0.8</v>
          </cell>
          <cell r="P61">
            <v>1.9250298745632004</v>
          </cell>
          <cell r="Q61">
            <v>1.5E-3</v>
          </cell>
          <cell r="R61">
            <v>4.3722632176514349</v>
          </cell>
          <cell r="S61">
            <v>0.61</v>
          </cell>
          <cell r="T61">
            <v>0.34</v>
          </cell>
          <cell r="U61">
            <v>0.8271599999999999</v>
          </cell>
          <cell r="V61">
            <v>0.46103999999999995</v>
          </cell>
          <cell r="W61">
            <v>0.64409999999999989</v>
          </cell>
          <cell r="X61">
            <v>9.9999999999999995E-7</v>
          </cell>
          <cell r="Y61">
            <v>0</v>
          </cell>
          <cell r="Z61">
            <v>0</v>
          </cell>
          <cell r="AA61">
            <v>9.6875193750387503</v>
          </cell>
          <cell r="AB61">
            <v>10.763910416709722</v>
          </cell>
          <cell r="AC61">
            <v>31468.723000000002</v>
          </cell>
          <cell r="AD61">
            <v>450</v>
          </cell>
          <cell r="AE61">
            <v>450</v>
          </cell>
          <cell r="AF61">
            <v>450</v>
          </cell>
          <cell r="AG61">
            <v>1</v>
          </cell>
          <cell r="AH61">
            <v>0.3</v>
          </cell>
          <cell r="AI61">
            <v>0.2</v>
          </cell>
          <cell r="AJ61">
            <v>3</v>
          </cell>
          <cell r="AK61">
            <v>3</v>
          </cell>
          <cell r="AL61">
            <v>0</v>
          </cell>
          <cell r="AM61" t="str">
            <v>CZ07LargeOffice.idf</v>
          </cell>
          <cell r="AN61" t="str">
            <v>CTZ07SiteDesign.idf</v>
          </cell>
          <cell r="AO61">
            <v>0</v>
          </cell>
          <cell r="AP61">
            <v>60</v>
          </cell>
          <cell r="AQ61" t="str">
            <v>LargeOffice</v>
          </cell>
          <cell r="AR61" t="str">
            <v>Base</v>
          </cell>
          <cell r="AS61" t="str">
            <v>ContDimVT+20</v>
          </cell>
          <cell r="AT61" t="str">
            <v>No</v>
          </cell>
          <cell r="AU61" t="str">
            <v>No</v>
          </cell>
          <cell r="AV61" t="str">
            <v>No</v>
          </cell>
          <cell r="AW61" t="str">
            <v>No</v>
          </cell>
          <cell r="AX61" t="str">
            <v>No</v>
          </cell>
          <cell r="AY61" t="str">
            <v>No</v>
          </cell>
          <cell r="AZ61" t="str">
            <v>No</v>
          </cell>
          <cell r="BA61" t="str">
            <v>No</v>
          </cell>
          <cell r="BB61" t="str">
            <v>Yes</v>
          </cell>
          <cell r="BC61" t="str">
            <v>No</v>
          </cell>
          <cell r="BD61" t="str">
            <v>Yes</v>
          </cell>
          <cell r="BE61" t="str">
            <v>No</v>
          </cell>
          <cell r="BF61" t="str">
            <v>No</v>
          </cell>
          <cell r="BG61" t="str">
            <v>No</v>
          </cell>
          <cell r="BH61" t="str">
            <v>No</v>
          </cell>
          <cell r="BI61" t="str">
            <v>No</v>
          </cell>
          <cell r="BJ61" t="str">
            <v>No</v>
          </cell>
          <cell r="BK61" t="str">
            <v>No</v>
          </cell>
          <cell r="BL61" t="str">
            <v>No</v>
          </cell>
          <cell r="BM61" t="str">
            <v>No</v>
          </cell>
          <cell r="BN61" t="str">
            <v>No</v>
          </cell>
          <cell r="BO61" t="str">
            <v>No</v>
          </cell>
          <cell r="BP61" t="str">
            <v>No</v>
          </cell>
        </row>
        <row r="62">
          <cell r="B62" t="str">
            <v>0061 CZ07 LargeOffice BaseStDim</v>
          </cell>
          <cell r="C62" t="str">
            <v>0055 CZ07 LargeOffice Base</v>
          </cell>
          <cell r="D62" t="b">
            <v>1</v>
          </cell>
          <cell r="E62" t="str">
            <v>CZ07RV2.epw</v>
          </cell>
          <cell r="F62">
            <v>7</v>
          </cell>
          <cell r="G62">
            <v>0</v>
          </cell>
          <cell r="H62">
            <v>1.024128E-3</v>
          </cell>
          <cell r="I62">
            <v>0.14961845738037893</v>
          </cell>
          <cell r="J62">
            <v>0</v>
          </cell>
          <cell r="K62">
            <v>2.0579129996354562</v>
          </cell>
          <cell r="L62">
            <v>1.4609636167878515</v>
          </cell>
          <cell r="M62">
            <v>0.73</v>
          </cell>
          <cell r="N62">
            <v>0.44999999999999996</v>
          </cell>
          <cell r="O62">
            <v>0.8</v>
          </cell>
          <cell r="P62">
            <v>1.9250298745632004</v>
          </cell>
          <cell r="Q62">
            <v>1.5E-3</v>
          </cell>
          <cell r="R62">
            <v>4.3722632176514349</v>
          </cell>
          <cell r="S62">
            <v>0.61</v>
          </cell>
          <cell r="T62">
            <v>0.34</v>
          </cell>
          <cell r="U62">
            <v>0.68929999999999991</v>
          </cell>
          <cell r="V62">
            <v>0.38419999999999999</v>
          </cell>
          <cell r="W62">
            <v>0.64409999999999989</v>
          </cell>
          <cell r="X62">
            <v>9.9999999999999995E-7</v>
          </cell>
          <cell r="Y62">
            <v>0</v>
          </cell>
          <cell r="Z62">
            <v>0</v>
          </cell>
          <cell r="AA62">
            <v>9.6875193750387503</v>
          </cell>
          <cell r="AB62">
            <v>10.763910416709722</v>
          </cell>
          <cell r="AC62">
            <v>31468.723000000002</v>
          </cell>
          <cell r="AD62">
            <v>450</v>
          </cell>
          <cell r="AE62">
            <v>450</v>
          </cell>
          <cell r="AF62">
            <v>450</v>
          </cell>
          <cell r="AG62">
            <v>2</v>
          </cell>
          <cell r="AH62">
            <v>0.3</v>
          </cell>
          <cell r="AI62">
            <v>0.2</v>
          </cell>
          <cell r="AJ62">
            <v>3</v>
          </cell>
          <cell r="AK62">
            <v>3</v>
          </cell>
          <cell r="AL62">
            <v>0</v>
          </cell>
          <cell r="AM62" t="str">
            <v>CZ07LargeOffice.idf</v>
          </cell>
          <cell r="AN62" t="str">
            <v>CTZ07SiteDesign.idf</v>
          </cell>
          <cell r="AO62">
            <v>0</v>
          </cell>
          <cell r="AP62">
            <v>61</v>
          </cell>
          <cell r="AQ62" t="str">
            <v>LargeOffice</v>
          </cell>
          <cell r="AR62" t="str">
            <v>Base</v>
          </cell>
          <cell r="AS62" t="str">
            <v>StDim</v>
          </cell>
          <cell r="AT62" t="str">
            <v>No</v>
          </cell>
          <cell r="AU62" t="str">
            <v>No</v>
          </cell>
          <cell r="AV62" t="str">
            <v>No</v>
          </cell>
          <cell r="AW62" t="str">
            <v>No</v>
          </cell>
          <cell r="AX62" t="str">
            <v>No</v>
          </cell>
          <cell r="AY62" t="str">
            <v>No</v>
          </cell>
          <cell r="AZ62" t="str">
            <v>No</v>
          </cell>
          <cell r="BA62" t="str">
            <v>No</v>
          </cell>
          <cell r="BB62" t="str">
            <v>No</v>
          </cell>
          <cell r="BC62" t="str">
            <v>No</v>
          </cell>
          <cell r="BD62" t="str">
            <v>Yes</v>
          </cell>
          <cell r="BE62" t="str">
            <v>No</v>
          </cell>
          <cell r="BF62" t="str">
            <v>No</v>
          </cell>
          <cell r="BG62" t="str">
            <v>No</v>
          </cell>
          <cell r="BH62" t="str">
            <v>No</v>
          </cell>
          <cell r="BI62" t="str">
            <v>No</v>
          </cell>
          <cell r="BJ62" t="str">
            <v>No</v>
          </cell>
          <cell r="BK62" t="str">
            <v>No</v>
          </cell>
          <cell r="BL62" t="str">
            <v>No</v>
          </cell>
          <cell r="BM62" t="str">
            <v>No</v>
          </cell>
          <cell r="BN62" t="str">
            <v>No</v>
          </cell>
          <cell r="BO62" t="str">
            <v>No</v>
          </cell>
          <cell r="BP62" t="str">
            <v>No</v>
          </cell>
        </row>
        <row r="63">
          <cell r="B63" t="str">
            <v>0062 CZ07 LargeOffice BaseStDimVT+20</v>
          </cell>
          <cell r="C63" t="str">
            <v>0055 CZ07 LargeOffice Base</v>
          </cell>
          <cell r="D63" t="b">
            <v>1</v>
          </cell>
          <cell r="E63" t="str">
            <v>CZ07RV2.epw</v>
          </cell>
          <cell r="F63">
            <v>7</v>
          </cell>
          <cell r="G63">
            <v>0</v>
          </cell>
          <cell r="H63">
            <v>1.024128E-3</v>
          </cell>
          <cell r="I63">
            <v>0.14961845738037893</v>
          </cell>
          <cell r="J63">
            <v>0</v>
          </cell>
          <cell r="K63">
            <v>2.0579129996354562</v>
          </cell>
          <cell r="L63">
            <v>1.4609636167878515</v>
          </cell>
          <cell r="M63">
            <v>0.73</v>
          </cell>
          <cell r="N63">
            <v>0.44999999999999996</v>
          </cell>
          <cell r="O63">
            <v>0.8</v>
          </cell>
          <cell r="P63">
            <v>1.9250298745632004</v>
          </cell>
          <cell r="Q63">
            <v>1.5E-3</v>
          </cell>
          <cell r="R63">
            <v>4.3722632176514349</v>
          </cell>
          <cell r="S63">
            <v>0.61</v>
          </cell>
          <cell r="T63">
            <v>0.34</v>
          </cell>
          <cell r="U63">
            <v>0.8271599999999999</v>
          </cell>
          <cell r="V63">
            <v>0.46103999999999995</v>
          </cell>
          <cell r="W63">
            <v>0.64409999999999989</v>
          </cell>
          <cell r="X63">
            <v>9.9999999999999995E-7</v>
          </cell>
          <cell r="Y63">
            <v>0</v>
          </cell>
          <cell r="Z63">
            <v>0</v>
          </cell>
          <cell r="AA63">
            <v>9.6875193750387503</v>
          </cell>
          <cell r="AB63">
            <v>10.763910416709722</v>
          </cell>
          <cell r="AC63">
            <v>31468.723000000002</v>
          </cell>
          <cell r="AD63">
            <v>450</v>
          </cell>
          <cell r="AE63">
            <v>450</v>
          </cell>
          <cell r="AF63">
            <v>450</v>
          </cell>
          <cell r="AG63">
            <v>2</v>
          </cell>
          <cell r="AH63">
            <v>0.3</v>
          </cell>
          <cell r="AI63">
            <v>0.2</v>
          </cell>
          <cell r="AJ63">
            <v>3</v>
          </cell>
          <cell r="AK63">
            <v>3</v>
          </cell>
          <cell r="AL63">
            <v>0</v>
          </cell>
          <cell r="AM63" t="str">
            <v>CZ07LargeOffice.idf</v>
          </cell>
          <cell r="AN63" t="str">
            <v>CTZ07SiteDesign.idf</v>
          </cell>
          <cell r="AO63">
            <v>0</v>
          </cell>
          <cell r="AP63">
            <v>62</v>
          </cell>
          <cell r="AQ63" t="str">
            <v>LargeOffice</v>
          </cell>
          <cell r="AR63" t="str">
            <v>Base</v>
          </cell>
          <cell r="AS63" t="str">
            <v>StDimVT+20</v>
          </cell>
          <cell r="AT63" t="str">
            <v>No</v>
          </cell>
          <cell r="AU63" t="str">
            <v>No</v>
          </cell>
          <cell r="AV63" t="str">
            <v>No</v>
          </cell>
          <cell r="AW63" t="str">
            <v>No</v>
          </cell>
          <cell r="AX63" t="str">
            <v>No</v>
          </cell>
          <cell r="AY63" t="str">
            <v>No</v>
          </cell>
          <cell r="AZ63" t="str">
            <v>No</v>
          </cell>
          <cell r="BA63" t="str">
            <v>No</v>
          </cell>
          <cell r="BB63" t="str">
            <v>Yes</v>
          </cell>
          <cell r="BC63" t="str">
            <v>No</v>
          </cell>
          <cell r="BD63" t="str">
            <v>Yes</v>
          </cell>
          <cell r="BE63" t="str">
            <v>No</v>
          </cell>
          <cell r="BF63" t="str">
            <v>No</v>
          </cell>
          <cell r="BG63" t="str">
            <v>No</v>
          </cell>
          <cell r="BH63" t="str">
            <v>No</v>
          </cell>
          <cell r="BI63" t="str">
            <v>No</v>
          </cell>
          <cell r="BJ63" t="str">
            <v>No</v>
          </cell>
          <cell r="BK63" t="str">
            <v>No</v>
          </cell>
          <cell r="BL63" t="str">
            <v>No</v>
          </cell>
          <cell r="BM63" t="str">
            <v>No</v>
          </cell>
          <cell r="BN63" t="str">
            <v>No</v>
          </cell>
          <cell r="BO63" t="str">
            <v>No</v>
          </cell>
          <cell r="BP63" t="str">
            <v>No</v>
          </cell>
        </row>
        <row r="64">
          <cell r="B64" t="str">
            <v>0063 CZ07 LargeOffice WWR20ContDim</v>
          </cell>
          <cell r="C64" t="str">
            <v>0055 CZ07 LargeOffice Base</v>
          </cell>
          <cell r="D64" t="b">
            <v>1</v>
          </cell>
          <cell r="E64" t="str">
            <v>CZ07RV2.epw</v>
          </cell>
          <cell r="F64">
            <v>7</v>
          </cell>
          <cell r="G64">
            <v>0</v>
          </cell>
          <cell r="H64">
            <v>1.024128E-3</v>
          </cell>
          <cell r="I64">
            <v>0.14961845738037893</v>
          </cell>
          <cell r="J64">
            <v>0</v>
          </cell>
          <cell r="K64">
            <v>2.0579129996354562</v>
          </cell>
          <cell r="L64">
            <v>1.4609636167878515</v>
          </cell>
          <cell r="M64">
            <v>0.73</v>
          </cell>
          <cell r="N64">
            <v>0.44999999999999996</v>
          </cell>
          <cell r="O64">
            <v>0.8</v>
          </cell>
          <cell r="P64">
            <v>1.9250298745632004</v>
          </cell>
          <cell r="Q64">
            <v>1.5E-3</v>
          </cell>
          <cell r="R64">
            <v>4.3722632176514349</v>
          </cell>
          <cell r="S64">
            <v>0.61</v>
          </cell>
          <cell r="T64">
            <v>0.34</v>
          </cell>
          <cell r="U64">
            <v>0.68929999999999991</v>
          </cell>
          <cell r="V64">
            <v>0.38419999999999999</v>
          </cell>
          <cell r="W64">
            <v>0.64409999999999989</v>
          </cell>
          <cell r="X64">
            <v>9.9999999999999995E-7</v>
          </cell>
          <cell r="Y64">
            <v>0</v>
          </cell>
          <cell r="Z64">
            <v>0</v>
          </cell>
          <cell r="AA64">
            <v>9.6875193750387503</v>
          </cell>
          <cell r="AB64">
            <v>10.763910416709722</v>
          </cell>
          <cell r="AC64">
            <v>31468.723000000002</v>
          </cell>
          <cell r="AD64">
            <v>450</v>
          </cell>
          <cell r="AE64">
            <v>450</v>
          </cell>
          <cell r="AF64">
            <v>450</v>
          </cell>
          <cell r="AG64">
            <v>1</v>
          </cell>
          <cell r="AH64">
            <v>0.3</v>
          </cell>
          <cell r="AI64">
            <v>0.2</v>
          </cell>
          <cell r="AJ64">
            <v>3</v>
          </cell>
          <cell r="AK64">
            <v>3</v>
          </cell>
          <cell r="AL64">
            <v>0</v>
          </cell>
          <cell r="AM64" t="str">
            <v>CZ07LargeOfficeWWR20.idf</v>
          </cell>
          <cell r="AN64" t="str">
            <v>CTZ07SiteDesign.idf</v>
          </cell>
          <cell r="AO64">
            <v>0</v>
          </cell>
          <cell r="AP64">
            <v>63</v>
          </cell>
          <cell r="AQ64" t="str">
            <v>LargeOffice</v>
          </cell>
          <cell r="AR64" t="str">
            <v>WWR20</v>
          </cell>
          <cell r="AS64" t="str">
            <v>ContDim</v>
          </cell>
          <cell r="AT64" t="str">
            <v>No</v>
          </cell>
          <cell r="AU64" t="str">
            <v>No</v>
          </cell>
          <cell r="AV64" t="str">
            <v>No</v>
          </cell>
          <cell r="AW64" t="str">
            <v>No</v>
          </cell>
          <cell r="AX64" t="str">
            <v>No</v>
          </cell>
          <cell r="AY64" t="str">
            <v>No</v>
          </cell>
          <cell r="AZ64" t="str">
            <v>No</v>
          </cell>
          <cell r="BA64" t="str">
            <v>No</v>
          </cell>
          <cell r="BB64" t="str">
            <v>No</v>
          </cell>
          <cell r="BC64" t="str">
            <v>No</v>
          </cell>
          <cell r="BD64" t="str">
            <v>Yes</v>
          </cell>
          <cell r="BE64" t="str">
            <v>No</v>
          </cell>
          <cell r="BF64" t="str">
            <v>No</v>
          </cell>
          <cell r="BG64" t="str">
            <v>No</v>
          </cell>
          <cell r="BH64" t="str">
            <v>No</v>
          </cell>
          <cell r="BI64" t="str">
            <v>No</v>
          </cell>
          <cell r="BJ64" t="str">
            <v>No</v>
          </cell>
          <cell r="BK64" t="str">
            <v>No</v>
          </cell>
          <cell r="BL64" t="str">
            <v>No</v>
          </cell>
          <cell r="BM64" t="str">
            <v>No</v>
          </cell>
          <cell r="BN64" t="str">
            <v>No</v>
          </cell>
          <cell r="BO64" t="str">
            <v>No</v>
          </cell>
          <cell r="BP64" t="str">
            <v>No</v>
          </cell>
        </row>
        <row r="65">
          <cell r="B65" t="str">
            <v>0064 CZ07 LargeOffice WWR20ContDimVT+20</v>
          </cell>
          <cell r="C65" t="str">
            <v>0055 CZ07 LargeOffice Base</v>
          </cell>
          <cell r="D65" t="b">
            <v>1</v>
          </cell>
          <cell r="E65" t="str">
            <v>CZ07RV2.epw</v>
          </cell>
          <cell r="F65">
            <v>7</v>
          </cell>
          <cell r="G65">
            <v>0</v>
          </cell>
          <cell r="H65">
            <v>1.024128E-3</v>
          </cell>
          <cell r="I65">
            <v>0.14961845738037893</v>
          </cell>
          <cell r="J65">
            <v>0</v>
          </cell>
          <cell r="K65">
            <v>2.0579129996354562</v>
          </cell>
          <cell r="L65">
            <v>1.4609636167878515</v>
          </cell>
          <cell r="M65">
            <v>0.73</v>
          </cell>
          <cell r="N65">
            <v>0.44999999999999996</v>
          </cell>
          <cell r="O65">
            <v>0.8</v>
          </cell>
          <cell r="P65">
            <v>1.9250298745632004</v>
          </cell>
          <cell r="Q65">
            <v>1.5E-3</v>
          </cell>
          <cell r="R65">
            <v>4.3722632176514349</v>
          </cell>
          <cell r="S65">
            <v>0.61</v>
          </cell>
          <cell r="T65">
            <v>0.34</v>
          </cell>
          <cell r="U65">
            <v>0.8271599999999999</v>
          </cell>
          <cell r="V65">
            <v>0.46103999999999995</v>
          </cell>
          <cell r="W65">
            <v>0.64409999999999989</v>
          </cell>
          <cell r="X65">
            <v>9.9999999999999995E-7</v>
          </cell>
          <cell r="Y65">
            <v>0</v>
          </cell>
          <cell r="Z65">
            <v>0</v>
          </cell>
          <cell r="AA65">
            <v>9.6875193750387503</v>
          </cell>
          <cell r="AB65">
            <v>10.763910416709722</v>
          </cell>
          <cell r="AC65">
            <v>31468.723000000002</v>
          </cell>
          <cell r="AD65">
            <v>450</v>
          </cell>
          <cell r="AE65">
            <v>450</v>
          </cell>
          <cell r="AF65">
            <v>450</v>
          </cell>
          <cell r="AG65">
            <v>1</v>
          </cell>
          <cell r="AH65">
            <v>0.3</v>
          </cell>
          <cell r="AI65">
            <v>0.2</v>
          </cell>
          <cell r="AJ65">
            <v>3</v>
          </cell>
          <cell r="AK65">
            <v>3</v>
          </cell>
          <cell r="AL65">
            <v>0</v>
          </cell>
          <cell r="AM65" t="str">
            <v>CZ07LargeOfficeWWR20.idf</v>
          </cell>
          <cell r="AN65" t="str">
            <v>CTZ07SiteDesign.idf</v>
          </cell>
          <cell r="AO65">
            <v>0</v>
          </cell>
          <cell r="AP65">
            <v>64</v>
          </cell>
          <cell r="AQ65" t="str">
            <v>LargeOffice</v>
          </cell>
          <cell r="AR65" t="str">
            <v>WWR20</v>
          </cell>
          <cell r="AS65" t="str">
            <v>ContDimVT+20</v>
          </cell>
          <cell r="AT65" t="str">
            <v>No</v>
          </cell>
          <cell r="AU65" t="str">
            <v>No</v>
          </cell>
          <cell r="AV65" t="str">
            <v>No</v>
          </cell>
          <cell r="AW65" t="str">
            <v>No</v>
          </cell>
          <cell r="AX65" t="str">
            <v>No</v>
          </cell>
          <cell r="AY65" t="str">
            <v>No</v>
          </cell>
          <cell r="AZ65" t="str">
            <v>No</v>
          </cell>
          <cell r="BA65" t="str">
            <v>No</v>
          </cell>
          <cell r="BB65" t="str">
            <v>Yes</v>
          </cell>
          <cell r="BC65" t="str">
            <v>No</v>
          </cell>
          <cell r="BD65" t="str">
            <v>Yes</v>
          </cell>
          <cell r="BE65" t="str">
            <v>No</v>
          </cell>
          <cell r="BF65" t="str">
            <v>No</v>
          </cell>
          <cell r="BG65" t="str">
            <v>No</v>
          </cell>
          <cell r="BH65" t="str">
            <v>No</v>
          </cell>
          <cell r="BI65" t="str">
            <v>No</v>
          </cell>
          <cell r="BJ65" t="str">
            <v>No</v>
          </cell>
          <cell r="BK65" t="str">
            <v>No</v>
          </cell>
          <cell r="BL65" t="str">
            <v>No</v>
          </cell>
          <cell r="BM65" t="str">
            <v>No</v>
          </cell>
          <cell r="BN65" t="str">
            <v>No</v>
          </cell>
          <cell r="BO65" t="str">
            <v>No</v>
          </cell>
          <cell r="BP65" t="str">
            <v>No</v>
          </cell>
        </row>
        <row r="66">
          <cell r="B66" t="str">
            <v>0065 CZ07 LargeOffice WWR20StDim</v>
          </cell>
          <cell r="C66" t="str">
            <v>0055 CZ07 LargeOffice Base</v>
          </cell>
          <cell r="D66" t="b">
            <v>1</v>
          </cell>
          <cell r="E66" t="str">
            <v>CZ07RV2.epw</v>
          </cell>
          <cell r="F66">
            <v>7</v>
          </cell>
          <cell r="G66">
            <v>0</v>
          </cell>
          <cell r="H66">
            <v>1.024128E-3</v>
          </cell>
          <cell r="I66">
            <v>0.14961845738037893</v>
          </cell>
          <cell r="J66">
            <v>0</v>
          </cell>
          <cell r="K66">
            <v>2.0579129996354562</v>
          </cell>
          <cell r="L66">
            <v>1.4609636167878515</v>
          </cell>
          <cell r="M66">
            <v>0.73</v>
          </cell>
          <cell r="N66">
            <v>0.44999999999999996</v>
          </cell>
          <cell r="O66">
            <v>0.8</v>
          </cell>
          <cell r="P66">
            <v>1.9250298745632004</v>
          </cell>
          <cell r="Q66">
            <v>1.5E-3</v>
          </cell>
          <cell r="R66">
            <v>4.3722632176514349</v>
          </cell>
          <cell r="S66">
            <v>0.61</v>
          </cell>
          <cell r="T66">
            <v>0.34</v>
          </cell>
          <cell r="U66">
            <v>0.68929999999999991</v>
          </cell>
          <cell r="V66">
            <v>0.38419999999999999</v>
          </cell>
          <cell r="W66">
            <v>0.64409999999999989</v>
          </cell>
          <cell r="X66">
            <v>9.9999999999999995E-7</v>
          </cell>
          <cell r="Y66">
            <v>0</v>
          </cell>
          <cell r="Z66">
            <v>0</v>
          </cell>
          <cell r="AA66">
            <v>9.6875193750387503</v>
          </cell>
          <cell r="AB66">
            <v>10.763910416709722</v>
          </cell>
          <cell r="AC66">
            <v>31468.723000000002</v>
          </cell>
          <cell r="AD66">
            <v>450</v>
          </cell>
          <cell r="AE66">
            <v>450</v>
          </cell>
          <cell r="AF66">
            <v>450</v>
          </cell>
          <cell r="AG66">
            <v>2</v>
          </cell>
          <cell r="AH66">
            <v>0.3</v>
          </cell>
          <cell r="AI66">
            <v>0.2</v>
          </cell>
          <cell r="AJ66">
            <v>3</v>
          </cell>
          <cell r="AK66">
            <v>3</v>
          </cell>
          <cell r="AL66">
            <v>0</v>
          </cell>
          <cell r="AM66" t="str">
            <v>CZ07LargeOfficeWWR20.idf</v>
          </cell>
          <cell r="AN66" t="str">
            <v>CTZ07SiteDesign.idf</v>
          </cell>
          <cell r="AO66">
            <v>0</v>
          </cell>
          <cell r="AP66">
            <v>65</v>
          </cell>
          <cell r="AQ66" t="str">
            <v>LargeOffice</v>
          </cell>
          <cell r="AR66" t="str">
            <v>WWR20</v>
          </cell>
          <cell r="AS66" t="str">
            <v>StDim</v>
          </cell>
          <cell r="AT66" t="str">
            <v>No</v>
          </cell>
          <cell r="AU66" t="str">
            <v>No</v>
          </cell>
          <cell r="AV66" t="str">
            <v>No</v>
          </cell>
          <cell r="AW66" t="str">
            <v>No</v>
          </cell>
          <cell r="AX66" t="str">
            <v>No</v>
          </cell>
          <cell r="AY66" t="str">
            <v>No</v>
          </cell>
          <cell r="AZ66" t="str">
            <v>No</v>
          </cell>
          <cell r="BA66" t="str">
            <v>No</v>
          </cell>
          <cell r="BB66" t="str">
            <v>No</v>
          </cell>
          <cell r="BC66" t="str">
            <v>No</v>
          </cell>
          <cell r="BD66" t="str">
            <v>Yes</v>
          </cell>
          <cell r="BE66" t="str">
            <v>No</v>
          </cell>
          <cell r="BF66" t="str">
            <v>No</v>
          </cell>
          <cell r="BG66" t="str">
            <v>No</v>
          </cell>
          <cell r="BH66" t="str">
            <v>No</v>
          </cell>
          <cell r="BI66" t="str">
            <v>No</v>
          </cell>
          <cell r="BJ66" t="str">
            <v>No</v>
          </cell>
          <cell r="BK66" t="str">
            <v>No</v>
          </cell>
          <cell r="BL66" t="str">
            <v>No</v>
          </cell>
          <cell r="BM66" t="str">
            <v>No</v>
          </cell>
          <cell r="BN66" t="str">
            <v>No</v>
          </cell>
          <cell r="BO66" t="str">
            <v>No</v>
          </cell>
          <cell r="BP66" t="str">
            <v>No</v>
          </cell>
        </row>
        <row r="67">
          <cell r="B67" t="str">
            <v>0066 CZ07 LargeOffice WWR20StDimVT+20</v>
          </cell>
          <cell r="C67" t="str">
            <v>0055 CZ07 LargeOffice Base</v>
          </cell>
          <cell r="D67" t="b">
            <v>1</v>
          </cell>
          <cell r="E67" t="str">
            <v>CZ07RV2.epw</v>
          </cell>
          <cell r="F67">
            <v>7</v>
          </cell>
          <cell r="G67">
            <v>0</v>
          </cell>
          <cell r="H67">
            <v>1.024128E-3</v>
          </cell>
          <cell r="I67">
            <v>0.14961845738037893</v>
          </cell>
          <cell r="J67">
            <v>0</v>
          </cell>
          <cell r="K67">
            <v>2.0579129996354562</v>
          </cell>
          <cell r="L67">
            <v>1.4609636167878515</v>
          </cell>
          <cell r="M67">
            <v>0.73</v>
          </cell>
          <cell r="N67">
            <v>0.44999999999999996</v>
          </cell>
          <cell r="O67">
            <v>0.8</v>
          </cell>
          <cell r="P67">
            <v>1.9250298745632004</v>
          </cell>
          <cell r="Q67">
            <v>1.5E-3</v>
          </cell>
          <cell r="R67">
            <v>4.3722632176514349</v>
          </cell>
          <cell r="S67">
            <v>0.61</v>
          </cell>
          <cell r="T67">
            <v>0.34</v>
          </cell>
          <cell r="U67">
            <v>0.8271599999999999</v>
          </cell>
          <cell r="V67">
            <v>0.46103999999999995</v>
          </cell>
          <cell r="W67">
            <v>0.64409999999999989</v>
          </cell>
          <cell r="X67">
            <v>9.9999999999999995E-7</v>
          </cell>
          <cell r="Y67">
            <v>0</v>
          </cell>
          <cell r="Z67">
            <v>0</v>
          </cell>
          <cell r="AA67">
            <v>9.6875193750387503</v>
          </cell>
          <cell r="AB67">
            <v>10.763910416709722</v>
          </cell>
          <cell r="AC67">
            <v>31468.723000000002</v>
          </cell>
          <cell r="AD67">
            <v>450</v>
          </cell>
          <cell r="AE67">
            <v>450</v>
          </cell>
          <cell r="AF67">
            <v>450</v>
          </cell>
          <cell r="AG67">
            <v>2</v>
          </cell>
          <cell r="AH67">
            <v>0.3</v>
          </cell>
          <cell r="AI67">
            <v>0.2</v>
          </cell>
          <cell r="AJ67">
            <v>3</v>
          </cell>
          <cell r="AK67">
            <v>3</v>
          </cell>
          <cell r="AL67">
            <v>0</v>
          </cell>
          <cell r="AM67" t="str">
            <v>CZ07LargeOfficeWWR20.idf</v>
          </cell>
          <cell r="AN67" t="str">
            <v>CTZ07SiteDesign.idf</v>
          </cell>
          <cell r="AO67">
            <v>0</v>
          </cell>
          <cell r="AP67">
            <v>66</v>
          </cell>
          <cell r="AQ67" t="str">
            <v>LargeOffice</v>
          </cell>
          <cell r="AR67" t="str">
            <v>WWR20</v>
          </cell>
          <cell r="AS67" t="str">
            <v>StDimVT+20</v>
          </cell>
          <cell r="AT67" t="str">
            <v>No</v>
          </cell>
          <cell r="AU67" t="str">
            <v>No</v>
          </cell>
          <cell r="AV67" t="str">
            <v>No</v>
          </cell>
          <cell r="AW67" t="str">
            <v>No</v>
          </cell>
          <cell r="AX67" t="str">
            <v>No</v>
          </cell>
          <cell r="AY67" t="str">
            <v>No</v>
          </cell>
          <cell r="AZ67" t="str">
            <v>No</v>
          </cell>
          <cell r="BA67" t="str">
            <v>No</v>
          </cell>
          <cell r="BB67" t="str">
            <v>Yes</v>
          </cell>
          <cell r="BC67" t="str">
            <v>No</v>
          </cell>
          <cell r="BD67" t="str">
            <v>Yes</v>
          </cell>
          <cell r="BE67" t="str">
            <v>No</v>
          </cell>
          <cell r="BF67" t="str">
            <v>No</v>
          </cell>
          <cell r="BG67" t="str">
            <v>No</v>
          </cell>
          <cell r="BH67" t="str">
            <v>No</v>
          </cell>
          <cell r="BI67" t="str">
            <v>No</v>
          </cell>
          <cell r="BJ67" t="str">
            <v>No</v>
          </cell>
          <cell r="BK67" t="str">
            <v>No</v>
          </cell>
          <cell r="BL67" t="str">
            <v>No</v>
          </cell>
          <cell r="BM67" t="str">
            <v>No</v>
          </cell>
          <cell r="BN67" t="str">
            <v>No</v>
          </cell>
          <cell r="BO67" t="str">
            <v>No</v>
          </cell>
          <cell r="BP67" t="str">
            <v>No</v>
          </cell>
        </row>
        <row r="68">
          <cell r="B68" t="str">
            <v>0067 CZ07 LargeOffice WWR60ContDim</v>
          </cell>
          <cell r="C68" t="str">
            <v>0055 CZ07 LargeOffice Base</v>
          </cell>
          <cell r="D68" t="b">
            <v>1</v>
          </cell>
          <cell r="E68" t="str">
            <v>CZ07RV2.epw</v>
          </cell>
          <cell r="F68">
            <v>7</v>
          </cell>
          <cell r="G68">
            <v>0</v>
          </cell>
          <cell r="H68">
            <v>1.024128E-3</v>
          </cell>
          <cell r="I68">
            <v>0.14961845738037893</v>
          </cell>
          <cell r="J68">
            <v>0</v>
          </cell>
          <cell r="K68">
            <v>2.0579129996354562</v>
          </cell>
          <cell r="L68">
            <v>1.4609636167878515</v>
          </cell>
          <cell r="M68">
            <v>0.73</v>
          </cell>
          <cell r="N68">
            <v>0.44999999999999996</v>
          </cell>
          <cell r="O68">
            <v>0.8</v>
          </cell>
          <cell r="P68">
            <v>1.9250298745632004</v>
          </cell>
          <cell r="Q68">
            <v>1.5E-3</v>
          </cell>
          <cell r="R68">
            <v>4.3722632176514349</v>
          </cell>
          <cell r="S68">
            <v>0.61</v>
          </cell>
          <cell r="T68">
            <v>0.34</v>
          </cell>
          <cell r="U68">
            <v>0.68929999999999991</v>
          </cell>
          <cell r="V68">
            <v>0.38419999999999999</v>
          </cell>
          <cell r="W68">
            <v>0.64409999999999989</v>
          </cell>
          <cell r="X68">
            <v>9.9999999999999995E-7</v>
          </cell>
          <cell r="Y68">
            <v>0</v>
          </cell>
          <cell r="Z68">
            <v>0</v>
          </cell>
          <cell r="AA68">
            <v>9.6875193750387503</v>
          </cell>
          <cell r="AB68">
            <v>10.763910416709722</v>
          </cell>
          <cell r="AC68">
            <v>31468.723000000002</v>
          </cell>
          <cell r="AD68">
            <v>450</v>
          </cell>
          <cell r="AE68">
            <v>450</v>
          </cell>
          <cell r="AF68">
            <v>450</v>
          </cell>
          <cell r="AG68">
            <v>1</v>
          </cell>
          <cell r="AH68">
            <v>0.3</v>
          </cell>
          <cell r="AI68">
            <v>0.2</v>
          </cell>
          <cell r="AJ68">
            <v>3</v>
          </cell>
          <cell r="AK68">
            <v>3</v>
          </cell>
          <cell r="AL68">
            <v>0</v>
          </cell>
          <cell r="AM68" t="str">
            <v>CZ07LargeOfficeWWR60.idf</v>
          </cell>
          <cell r="AN68" t="str">
            <v>CTZ07SiteDesign.idf</v>
          </cell>
          <cell r="AO68">
            <v>0</v>
          </cell>
          <cell r="AP68">
            <v>67</v>
          </cell>
          <cell r="AQ68" t="str">
            <v>LargeOffice</v>
          </cell>
          <cell r="AR68" t="str">
            <v>WWR60</v>
          </cell>
          <cell r="AS68" t="str">
            <v>ContDim</v>
          </cell>
          <cell r="AT68" t="str">
            <v>No</v>
          </cell>
          <cell r="AU68" t="str">
            <v>No</v>
          </cell>
          <cell r="AV68" t="str">
            <v>No</v>
          </cell>
          <cell r="AW68" t="str">
            <v>No</v>
          </cell>
          <cell r="AX68" t="str">
            <v>No</v>
          </cell>
          <cell r="AY68" t="str">
            <v>No</v>
          </cell>
          <cell r="AZ68" t="str">
            <v>No</v>
          </cell>
          <cell r="BA68" t="str">
            <v>No</v>
          </cell>
          <cell r="BB68" t="str">
            <v>No</v>
          </cell>
          <cell r="BC68" t="str">
            <v>No</v>
          </cell>
          <cell r="BD68" t="str">
            <v>Yes</v>
          </cell>
          <cell r="BE68" t="str">
            <v>No</v>
          </cell>
          <cell r="BF68" t="str">
            <v>No</v>
          </cell>
          <cell r="BG68" t="str">
            <v>No</v>
          </cell>
          <cell r="BH68" t="str">
            <v>No</v>
          </cell>
          <cell r="BI68" t="str">
            <v>No</v>
          </cell>
          <cell r="BJ68" t="str">
            <v>No</v>
          </cell>
          <cell r="BK68" t="str">
            <v>No</v>
          </cell>
          <cell r="BL68" t="str">
            <v>No</v>
          </cell>
          <cell r="BM68" t="str">
            <v>No</v>
          </cell>
          <cell r="BN68" t="str">
            <v>No</v>
          </cell>
          <cell r="BO68" t="str">
            <v>No</v>
          </cell>
          <cell r="BP68" t="str">
            <v>No</v>
          </cell>
        </row>
        <row r="69">
          <cell r="B69" t="str">
            <v>0068 CZ07 LargeOffice WWR60ContDimVT+20</v>
          </cell>
          <cell r="C69" t="str">
            <v>0055 CZ07 LargeOffice Base</v>
          </cell>
          <cell r="D69" t="b">
            <v>1</v>
          </cell>
          <cell r="E69" t="str">
            <v>CZ07RV2.epw</v>
          </cell>
          <cell r="F69">
            <v>7</v>
          </cell>
          <cell r="G69">
            <v>0</v>
          </cell>
          <cell r="H69">
            <v>1.024128E-3</v>
          </cell>
          <cell r="I69">
            <v>0.14961845738037893</v>
          </cell>
          <cell r="J69">
            <v>0</v>
          </cell>
          <cell r="K69">
            <v>2.0579129996354562</v>
          </cell>
          <cell r="L69">
            <v>1.4609636167878515</v>
          </cell>
          <cell r="M69">
            <v>0.73</v>
          </cell>
          <cell r="N69">
            <v>0.44999999999999996</v>
          </cell>
          <cell r="O69">
            <v>0.8</v>
          </cell>
          <cell r="P69">
            <v>1.9250298745632004</v>
          </cell>
          <cell r="Q69">
            <v>1.5E-3</v>
          </cell>
          <cell r="R69">
            <v>4.3722632176514349</v>
          </cell>
          <cell r="S69">
            <v>0.61</v>
          </cell>
          <cell r="T69">
            <v>0.34</v>
          </cell>
          <cell r="U69">
            <v>0.8271599999999999</v>
          </cell>
          <cell r="V69">
            <v>0.46103999999999995</v>
          </cell>
          <cell r="W69">
            <v>0.64409999999999989</v>
          </cell>
          <cell r="X69">
            <v>9.9999999999999995E-7</v>
          </cell>
          <cell r="Y69">
            <v>0</v>
          </cell>
          <cell r="Z69">
            <v>0</v>
          </cell>
          <cell r="AA69">
            <v>9.6875193750387503</v>
          </cell>
          <cell r="AB69">
            <v>10.763910416709722</v>
          </cell>
          <cell r="AC69">
            <v>31468.723000000002</v>
          </cell>
          <cell r="AD69">
            <v>450</v>
          </cell>
          <cell r="AE69">
            <v>450</v>
          </cell>
          <cell r="AF69">
            <v>450</v>
          </cell>
          <cell r="AG69">
            <v>1</v>
          </cell>
          <cell r="AH69">
            <v>0.3</v>
          </cell>
          <cell r="AI69">
            <v>0.2</v>
          </cell>
          <cell r="AJ69">
            <v>3</v>
          </cell>
          <cell r="AK69">
            <v>3</v>
          </cell>
          <cell r="AL69">
            <v>0</v>
          </cell>
          <cell r="AM69" t="str">
            <v>CZ07LargeOfficeWWR60.idf</v>
          </cell>
          <cell r="AN69" t="str">
            <v>CTZ07SiteDesign.idf</v>
          </cell>
          <cell r="AO69">
            <v>0</v>
          </cell>
          <cell r="AP69">
            <v>68</v>
          </cell>
          <cell r="AQ69" t="str">
            <v>LargeOffice</v>
          </cell>
          <cell r="AR69" t="str">
            <v>WWR60</v>
          </cell>
          <cell r="AS69" t="str">
            <v>ContDimVT+20</v>
          </cell>
          <cell r="AT69" t="str">
            <v>No</v>
          </cell>
          <cell r="AU69" t="str">
            <v>No</v>
          </cell>
          <cell r="AV69" t="str">
            <v>No</v>
          </cell>
          <cell r="AW69" t="str">
            <v>No</v>
          </cell>
          <cell r="AX69" t="str">
            <v>No</v>
          </cell>
          <cell r="AY69" t="str">
            <v>No</v>
          </cell>
          <cell r="AZ69" t="str">
            <v>No</v>
          </cell>
          <cell r="BA69" t="str">
            <v>No</v>
          </cell>
          <cell r="BB69" t="str">
            <v>Yes</v>
          </cell>
          <cell r="BC69" t="str">
            <v>No</v>
          </cell>
          <cell r="BD69" t="str">
            <v>Yes</v>
          </cell>
          <cell r="BE69" t="str">
            <v>No</v>
          </cell>
          <cell r="BF69" t="str">
            <v>No</v>
          </cell>
          <cell r="BG69" t="str">
            <v>No</v>
          </cell>
          <cell r="BH69" t="str">
            <v>No</v>
          </cell>
          <cell r="BI69" t="str">
            <v>No</v>
          </cell>
          <cell r="BJ69" t="str">
            <v>No</v>
          </cell>
          <cell r="BK69" t="str">
            <v>No</v>
          </cell>
          <cell r="BL69" t="str">
            <v>No</v>
          </cell>
          <cell r="BM69" t="str">
            <v>No</v>
          </cell>
          <cell r="BN69" t="str">
            <v>No</v>
          </cell>
          <cell r="BO69" t="str">
            <v>No</v>
          </cell>
          <cell r="BP69" t="str">
            <v>No</v>
          </cell>
        </row>
        <row r="70">
          <cell r="B70" t="str">
            <v>0069 CZ07 LargeOffice WWR60StDim</v>
          </cell>
          <cell r="C70" t="str">
            <v>0055 CZ07 LargeOffice Base</v>
          </cell>
          <cell r="D70" t="b">
            <v>1</v>
          </cell>
          <cell r="E70" t="str">
            <v>CZ07RV2.epw</v>
          </cell>
          <cell r="F70">
            <v>7</v>
          </cell>
          <cell r="G70">
            <v>0</v>
          </cell>
          <cell r="H70">
            <v>1.024128E-3</v>
          </cell>
          <cell r="I70">
            <v>0.14961845738037893</v>
          </cell>
          <cell r="J70">
            <v>0</v>
          </cell>
          <cell r="K70">
            <v>2.0579129996354562</v>
          </cell>
          <cell r="L70">
            <v>1.4609636167878515</v>
          </cell>
          <cell r="M70">
            <v>0.73</v>
          </cell>
          <cell r="N70">
            <v>0.44999999999999996</v>
          </cell>
          <cell r="O70">
            <v>0.8</v>
          </cell>
          <cell r="P70">
            <v>1.9250298745632004</v>
          </cell>
          <cell r="Q70">
            <v>1.5E-3</v>
          </cell>
          <cell r="R70">
            <v>4.3722632176514349</v>
          </cell>
          <cell r="S70">
            <v>0.61</v>
          </cell>
          <cell r="T70">
            <v>0.34</v>
          </cell>
          <cell r="U70">
            <v>0.68929999999999991</v>
          </cell>
          <cell r="V70">
            <v>0.38419999999999999</v>
          </cell>
          <cell r="W70">
            <v>0.64409999999999989</v>
          </cell>
          <cell r="X70">
            <v>9.9999999999999995E-7</v>
          </cell>
          <cell r="Y70">
            <v>0</v>
          </cell>
          <cell r="Z70">
            <v>0</v>
          </cell>
          <cell r="AA70">
            <v>9.6875193750387503</v>
          </cell>
          <cell r="AB70">
            <v>10.763910416709722</v>
          </cell>
          <cell r="AC70">
            <v>31468.723000000002</v>
          </cell>
          <cell r="AD70">
            <v>450</v>
          </cell>
          <cell r="AE70">
            <v>450</v>
          </cell>
          <cell r="AF70">
            <v>450</v>
          </cell>
          <cell r="AG70">
            <v>2</v>
          </cell>
          <cell r="AH70">
            <v>0.3</v>
          </cell>
          <cell r="AI70">
            <v>0.2</v>
          </cell>
          <cell r="AJ70">
            <v>3</v>
          </cell>
          <cell r="AK70">
            <v>3</v>
          </cell>
          <cell r="AL70">
            <v>0</v>
          </cell>
          <cell r="AM70" t="str">
            <v>CZ07LargeOfficeWWR60.idf</v>
          </cell>
          <cell r="AN70" t="str">
            <v>CTZ07SiteDesign.idf</v>
          </cell>
          <cell r="AO70">
            <v>0</v>
          </cell>
          <cell r="AP70">
            <v>69</v>
          </cell>
          <cell r="AQ70" t="str">
            <v>LargeOffice</v>
          </cell>
          <cell r="AR70" t="str">
            <v>WWR60</v>
          </cell>
          <cell r="AS70" t="str">
            <v>StDim</v>
          </cell>
          <cell r="AT70" t="str">
            <v>No</v>
          </cell>
          <cell r="AU70" t="str">
            <v>No</v>
          </cell>
          <cell r="AV70" t="str">
            <v>No</v>
          </cell>
          <cell r="AW70" t="str">
            <v>No</v>
          </cell>
          <cell r="AX70" t="str">
            <v>No</v>
          </cell>
          <cell r="AY70" t="str">
            <v>No</v>
          </cell>
          <cell r="AZ70" t="str">
            <v>No</v>
          </cell>
          <cell r="BA70" t="str">
            <v>No</v>
          </cell>
          <cell r="BB70" t="str">
            <v>No</v>
          </cell>
          <cell r="BC70" t="str">
            <v>No</v>
          </cell>
          <cell r="BD70" t="str">
            <v>Yes</v>
          </cell>
          <cell r="BE70" t="str">
            <v>No</v>
          </cell>
          <cell r="BF70" t="str">
            <v>No</v>
          </cell>
          <cell r="BG70" t="str">
            <v>No</v>
          </cell>
          <cell r="BH70" t="str">
            <v>No</v>
          </cell>
          <cell r="BI70" t="str">
            <v>No</v>
          </cell>
          <cell r="BJ70" t="str">
            <v>No</v>
          </cell>
          <cell r="BK70" t="str">
            <v>No</v>
          </cell>
          <cell r="BL70" t="str">
            <v>No</v>
          </cell>
          <cell r="BM70" t="str">
            <v>No</v>
          </cell>
          <cell r="BN70" t="str">
            <v>No</v>
          </cell>
          <cell r="BO70" t="str">
            <v>No</v>
          </cell>
          <cell r="BP70" t="str">
            <v>No</v>
          </cell>
        </row>
        <row r="71">
          <cell r="B71" t="str">
            <v>0070 CZ07 LargeOffice WWR60StDimVT+20</v>
          </cell>
          <cell r="C71" t="str">
            <v>0055 CZ07 LargeOffice Base</v>
          </cell>
          <cell r="D71" t="b">
            <v>1</v>
          </cell>
          <cell r="E71" t="str">
            <v>CZ07RV2.epw</v>
          </cell>
          <cell r="F71">
            <v>7</v>
          </cell>
          <cell r="G71">
            <v>0</v>
          </cell>
          <cell r="H71">
            <v>1.024128E-3</v>
          </cell>
          <cell r="I71">
            <v>0.14961845738037893</v>
          </cell>
          <cell r="J71">
            <v>0</v>
          </cell>
          <cell r="K71">
            <v>2.0579129996354562</v>
          </cell>
          <cell r="L71">
            <v>1.4609636167878515</v>
          </cell>
          <cell r="M71">
            <v>0.73</v>
          </cell>
          <cell r="N71">
            <v>0.44999999999999996</v>
          </cell>
          <cell r="O71">
            <v>0.8</v>
          </cell>
          <cell r="P71">
            <v>1.9250298745632004</v>
          </cell>
          <cell r="Q71">
            <v>1.5E-3</v>
          </cell>
          <cell r="R71">
            <v>4.3722632176514349</v>
          </cell>
          <cell r="S71">
            <v>0.61</v>
          </cell>
          <cell r="T71">
            <v>0.34</v>
          </cell>
          <cell r="U71">
            <v>0.8271599999999999</v>
          </cell>
          <cell r="V71">
            <v>0.46103999999999995</v>
          </cell>
          <cell r="W71">
            <v>0.64409999999999989</v>
          </cell>
          <cell r="X71">
            <v>9.9999999999999995E-7</v>
          </cell>
          <cell r="Y71">
            <v>0</v>
          </cell>
          <cell r="Z71">
            <v>0</v>
          </cell>
          <cell r="AA71">
            <v>9.6875193750387503</v>
          </cell>
          <cell r="AB71">
            <v>10.763910416709722</v>
          </cell>
          <cell r="AC71">
            <v>31468.723000000002</v>
          </cell>
          <cell r="AD71">
            <v>450</v>
          </cell>
          <cell r="AE71">
            <v>450</v>
          </cell>
          <cell r="AF71">
            <v>450</v>
          </cell>
          <cell r="AG71">
            <v>2</v>
          </cell>
          <cell r="AH71">
            <v>0.3</v>
          </cell>
          <cell r="AI71">
            <v>0.2</v>
          </cell>
          <cell r="AJ71">
            <v>3</v>
          </cell>
          <cell r="AK71">
            <v>3</v>
          </cell>
          <cell r="AL71">
            <v>0</v>
          </cell>
          <cell r="AM71" t="str">
            <v>CZ07LargeOfficeWWR60.idf</v>
          </cell>
          <cell r="AN71" t="str">
            <v>CTZ07SiteDesign.idf</v>
          </cell>
          <cell r="AO71">
            <v>0</v>
          </cell>
          <cell r="AP71">
            <v>70</v>
          </cell>
          <cell r="AQ71" t="str">
            <v>LargeOffice</v>
          </cell>
          <cell r="AR71" t="str">
            <v>WWR60</v>
          </cell>
          <cell r="AS71" t="str">
            <v>StDimVT+20</v>
          </cell>
          <cell r="AT71" t="str">
            <v>No</v>
          </cell>
          <cell r="AU71" t="str">
            <v>No</v>
          </cell>
          <cell r="AV71" t="str">
            <v>No</v>
          </cell>
          <cell r="AW71" t="str">
            <v>No</v>
          </cell>
          <cell r="AX71" t="str">
            <v>No</v>
          </cell>
          <cell r="AY71" t="str">
            <v>No</v>
          </cell>
          <cell r="AZ71" t="str">
            <v>No</v>
          </cell>
          <cell r="BA71" t="str">
            <v>No</v>
          </cell>
          <cell r="BB71" t="str">
            <v>Yes</v>
          </cell>
          <cell r="BC71" t="str">
            <v>No</v>
          </cell>
          <cell r="BD71" t="str">
            <v>Yes</v>
          </cell>
          <cell r="BE71" t="str">
            <v>No</v>
          </cell>
          <cell r="BF71" t="str">
            <v>No</v>
          </cell>
          <cell r="BG71" t="str">
            <v>No</v>
          </cell>
          <cell r="BH71" t="str">
            <v>No</v>
          </cell>
          <cell r="BI71" t="str">
            <v>No</v>
          </cell>
          <cell r="BJ71" t="str">
            <v>No</v>
          </cell>
          <cell r="BK71" t="str">
            <v>No</v>
          </cell>
          <cell r="BL71" t="str">
            <v>No</v>
          </cell>
          <cell r="BM71" t="str">
            <v>No</v>
          </cell>
          <cell r="BN71" t="str">
            <v>No</v>
          </cell>
          <cell r="BO71" t="str">
            <v>No</v>
          </cell>
          <cell r="BP71" t="str">
            <v>No</v>
          </cell>
        </row>
        <row r="72">
          <cell r="B72" t="str">
            <v>0071 CZ01 LargeOffice Base</v>
          </cell>
          <cell r="C72">
            <v>0</v>
          </cell>
          <cell r="D72" t="b">
            <v>1</v>
          </cell>
          <cell r="E72" t="str">
            <v>CZ01RV2.epw</v>
          </cell>
          <cell r="F72">
            <v>1</v>
          </cell>
          <cell r="G72">
            <v>0</v>
          </cell>
          <cell r="H72">
            <v>1.024128E-3</v>
          </cell>
          <cell r="I72">
            <v>0.14961845738037893</v>
          </cell>
          <cell r="J72">
            <v>0</v>
          </cell>
          <cell r="K72">
            <v>3.0234880784205331</v>
          </cell>
          <cell r="L72">
            <v>1.4609636167878515</v>
          </cell>
          <cell r="M72">
            <v>0.73</v>
          </cell>
          <cell r="N72">
            <v>0.75</v>
          </cell>
          <cell r="O72">
            <v>0.75</v>
          </cell>
          <cell r="P72">
            <v>2.8906049533482774</v>
          </cell>
          <cell r="Q72">
            <v>0.34613337434919739</v>
          </cell>
          <cell r="R72">
            <v>2.6687840419430833</v>
          </cell>
          <cell r="S72">
            <v>0.47</v>
          </cell>
          <cell r="T72">
            <v>0.43</v>
          </cell>
          <cell r="U72">
            <v>0.53109999999999991</v>
          </cell>
          <cell r="V72">
            <v>0.48589999999999994</v>
          </cell>
          <cell r="W72">
            <v>0.79099999999999993</v>
          </cell>
          <cell r="X72">
            <v>9.9999999999999995E-7</v>
          </cell>
          <cell r="Y72">
            <v>0</v>
          </cell>
          <cell r="Z72">
            <v>0</v>
          </cell>
          <cell r="AA72">
            <v>9.6875193750387503</v>
          </cell>
          <cell r="AB72">
            <v>10.763910416709722</v>
          </cell>
          <cell r="AC72">
            <v>31468.723000000002</v>
          </cell>
          <cell r="AD72">
            <v>100000</v>
          </cell>
          <cell r="AE72">
            <v>100000</v>
          </cell>
          <cell r="AF72">
            <v>450</v>
          </cell>
          <cell r="AG72">
            <v>2</v>
          </cell>
          <cell r="AH72">
            <v>0.3</v>
          </cell>
          <cell r="AI72">
            <v>0.2</v>
          </cell>
          <cell r="AJ72">
            <v>3</v>
          </cell>
          <cell r="AK72">
            <v>3</v>
          </cell>
          <cell r="AL72">
            <v>0</v>
          </cell>
          <cell r="AM72" t="str">
            <v>CZ01LargeOffice.idf</v>
          </cell>
          <cell r="AN72" t="str">
            <v>CTZ01SiteDesign.idf</v>
          </cell>
          <cell r="AO72">
            <v>0</v>
          </cell>
          <cell r="AP72">
            <v>71</v>
          </cell>
          <cell r="AQ72" t="str">
            <v>LargeOffice</v>
          </cell>
          <cell r="AR72" t="str">
            <v>Base</v>
          </cell>
          <cell r="AS72">
            <v>0</v>
          </cell>
          <cell r="AT72" t="str">
            <v>No</v>
          </cell>
          <cell r="AU72" t="str">
            <v>No</v>
          </cell>
          <cell r="AV72" t="str">
            <v>No</v>
          </cell>
          <cell r="AW72" t="str">
            <v>No</v>
          </cell>
          <cell r="AX72" t="str">
            <v>No</v>
          </cell>
          <cell r="AY72" t="str">
            <v>No</v>
          </cell>
          <cell r="AZ72" t="str">
            <v>No</v>
          </cell>
          <cell r="BA72" t="str">
            <v>No</v>
          </cell>
          <cell r="BB72" t="str">
            <v>No</v>
          </cell>
          <cell r="BC72" t="str">
            <v>No</v>
          </cell>
          <cell r="BD72" t="str">
            <v>No</v>
          </cell>
          <cell r="BE72" t="str">
            <v>No</v>
          </cell>
          <cell r="BF72" t="str">
            <v>No</v>
          </cell>
          <cell r="BG72" t="str">
            <v>No</v>
          </cell>
          <cell r="BH72" t="str">
            <v>No</v>
          </cell>
          <cell r="BI72" t="str">
            <v>No</v>
          </cell>
          <cell r="BJ72" t="str">
            <v>No</v>
          </cell>
          <cell r="BK72" t="str">
            <v>No</v>
          </cell>
          <cell r="BL72" t="str">
            <v>No</v>
          </cell>
          <cell r="BM72" t="str">
            <v>No</v>
          </cell>
          <cell r="BN72" t="str">
            <v>No</v>
          </cell>
          <cell r="BO72" t="str">
            <v>No</v>
          </cell>
          <cell r="BP72" t="str">
            <v>No</v>
          </cell>
        </row>
        <row r="73">
          <cell r="B73" t="str">
            <v>0072 CZ01 LargeOffice WWR20</v>
          </cell>
          <cell r="C73" t="str">
            <v>0071 CZ01 LargeOffice Base</v>
          </cell>
          <cell r="D73" t="b">
            <v>1</v>
          </cell>
          <cell r="E73" t="str">
            <v>CZ01RV2.epw</v>
          </cell>
          <cell r="F73">
            <v>1</v>
          </cell>
          <cell r="G73">
            <v>0</v>
          </cell>
          <cell r="H73">
            <v>1.024128E-3</v>
          </cell>
          <cell r="I73">
            <v>0.14961845738037893</v>
          </cell>
          <cell r="J73">
            <v>0</v>
          </cell>
          <cell r="K73">
            <v>3.0234880784205331</v>
          </cell>
          <cell r="L73">
            <v>1.4609636167878515</v>
          </cell>
          <cell r="M73">
            <v>0.73</v>
          </cell>
          <cell r="N73">
            <v>0.75</v>
          </cell>
          <cell r="O73">
            <v>0.75</v>
          </cell>
          <cell r="P73">
            <v>2.8906049533482774</v>
          </cell>
          <cell r="Q73">
            <v>0.34613337434919739</v>
          </cell>
          <cell r="R73">
            <v>2.6687840419430833</v>
          </cell>
          <cell r="S73">
            <v>0.47</v>
          </cell>
          <cell r="T73">
            <v>0.43</v>
          </cell>
          <cell r="U73">
            <v>0.53109999999999991</v>
          </cell>
          <cell r="V73">
            <v>0.48589999999999994</v>
          </cell>
          <cell r="W73">
            <v>0.79099999999999993</v>
          </cell>
          <cell r="X73">
            <v>9.9999999999999995E-7</v>
          </cell>
          <cell r="Y73">
            <v>0</v>
          </cell>
          <cell r="Z73">
            <v>0</v>
          </cell>
          <cell r="AA73">
            <v>9.6875193750387503</v>
          </cell>
          <cell r="AB73">
            <v>10.763910416709722</v>
          </cell>
          <cell r="AC73">
            <v>31468.723000000002</v>
          </cell>
          <cell r="AD73">
            <v>100000</v>
          </cell>
          <cell r="AE73">
            <v>100000</v>
          </cell>
          <cell r="AF73">
            <v>450</v>
          </cell>
          <cell r="AG73">
            <v>2</v>
          </cell>
          <cell r="AH73">
            <v>0.3</v>
          </cell>
          <cell r="AI73">
            <v>0.2</v>
          </cell>
          <cell r="AJ73">
            <v>3</v>
          </cell>
          <cell r="AK73">
            <v>3</v>
          </cell>
          <cell r="AL73">
            <v>0</v>
          </cell>
          <cell r="AM73" t="str">
            <v>CZ01LargeOfficeWWR20.idf</v>
          </cell>
          <cell r="AN73" t="str">
            <v>CTZ01SiteDesign.idf</v>
          </cell>
          <cell r="AO73">
            <v>0</v>
          </cell>
          <cell r="AP73">
            <v>72</v>
          </cell>
          <cell r="AQ73" t="str">
            <v>LargeOffice</v>
          </cell>
          <cell r="AR73" t="str">
            <v>WWR</v>
          </cell>
          <cell r="AS73">
            <v>20</v>
          </cell>
          <cell r="AT73" t="str">
            <v>No</v>
          </cell>
          <cell r="AU73" t="str">
            <v>No</v>
          </cell>
          <cell r="AV73" t="str">
            <v>No</v>
          </cell>
          <cell r="AW73" t="str">
            <v>No</v>
          </cell>
          <cell r="AX73" t="str">
            <v>No</v>
          </cell>
          <cell r="AY73" t="str">
            <v>No</v>
          </cell>
          <cell r="AZ73" t="str">
            <v>No</v>
          </cell>
          <cell r="BA73" t="str">
            <v>No</v>
          </cell>
          <cell r="BB73" t="str">
            <v>No</v>
          </cell>
          <cell r="BC73" t="str">
            <v>No</v>
          </cell>
          <cell r="BD73" t="str">
            <v>No</v>
          </cell>
          <cell r="BE73" t="str">
            <v>No</v>
          </cell>
          <cell r="BF73" t="str">
            <v>No</v>
          </cell>
          <cell r="BG73" t="str">
            <v>No</v>
          </cell>
          <cell r="BH73" t="str">
            <v>No</v>
          </cell>
          <cell r="BI73" t="str">
            <v>No</v>
          </cell>
          <cell r="BJ73" t="str">
            <v>No</v>
          </cell>
          <cell r="BK73" t="str">
            <v>No</v>
          </cell>
          <cell r="BL73" t="str">
            <v>No</v>
          </cell>
          <cell r="BM73" t="str">
            <v>No</v>
          </cell>
          <cell r="BN73" t="str">
            <v>No</v>
          </cell>
          <cell r="BO73" t="str">
            <v>No</v>
          </cell>
          <cell r="BP73" t="str">
            <v>No</v>
          </cell>
        </row>
        <row r="74">
          <cell r="B74" t="str">
            <v>0073 CZ01 LargeOffice WWR60</v>
          </cell>
          <cell r="C74" t="str">
            <v>0071 CZ01 LargeOffice Base</v>
          </cell>
          <cell r="D74" t="b">
            <v>1</v>
          </cell>
          <cell r="E74" t="str">
            <v>CZ01RV2.epw</v>
          </cell>
          <cell r="F74">
            <v>1</v>
          </cell>
          <cell r="G74">
            <v>0</v>
          </cell>
          <cell r="H74">
            <v>1.024128E-3</v>
          </cell>
          <cell r="I74">
            <v>0.14961845738037893</v>
          </cell>
          <cell r="J74">
            <v>0</v>
          </cell>
          <cell r="K74">
            <v>3.0234880784205331</v>
          </cell>
          <cell r="L74">
            <v>1.4609636167878515</v>
          </cell>
          <cell r="M74">
            <v>0.73</v>
          </cell>
          <cell r="N74">
            <v>0.75</v>
          </cell>
          <cell r="O74">
            <v>0.75</v>
          </cell>
          <cell r="P74">
            <v>2.8906049533482774</v>
          </cell>
          <cell r="Q74">
            <v>0.34613337434919739</v>
          </cell>
          <cell r="R74">
            <v>2.6687840419430833</v>
          </cell>
          <cell r="S74">
            <v>0.47</v>
          </cell>
          <cell r="T74">
            <v>0.43</v>
          </cell>
          <cell r="U74">
            <v>0.53109999999999991</v>
          </cell>
          <cell r="V74">
            <v>0.48589999999999994</v>
          </cell>
          <cell r="W74">
            <v>0.79099999999999993</v>
          </cell>
          <cell r="X74">
            <v>9.9999999999999995E-7</v>
          </cell>
          <cell r="Y74">
            <v>0</v>
          </cell>
          <cell r="Z74">
            <v>0</v>
          </cell>
          <cell r="AA74">
            <v>9.6875193750387503</v>
          </cell>
          <cell r="AB74">
            <v>10.763910416709722</v>
          </cell>
          <cell r="AC74">
            <v>31468.723000000002</v>
          </cell>
          <cell r="AD74">
            <v>100000</v>
          </cell>
          <cell r="AE74">
            <v>100000</v>
          </cell>
          <cell r="AF74">
            <v>450</v>
          </cell>
          <cell r="AG74">
            <v>2</v>
          </cell>
          <cell r="AH74">
            <v>0.3</v>
          </cell>
          <cell r="AI74">
            <v>0.2</v>
          </cell>
          <cell r="AJ74">
            <v>3</v>
          </cell>
          <cell r="AK74">
            <v>3</v>
          </cell>
          <cell r="AL74">
            <v>0</v>
          </cell>
          <cell r="AM74" t="str">
            <v>CZ01LargeOfficeWWR60.idf</v>
          </cell>
          <cell r="AN74" t="str">
            <v>CTZ01SiteDesign.idf</v>
          </cell>
          <cell r="AO74">
            <v>0</v>
          </cell>
          <cell r="AP74">
            <v>73</v>
          </cell>
          <cell r="AQ74" t="str">
            <v>LargeOffice</v>
          </cell>
          <cell r="AR74" t="str">
            <v>WWR</v>
          </cell>
          <cell r="AS74">
            <v>60</v>
          </cell>
          <cell r="AT74" t="str">
            <v>No</v>
          </cell>
          <cell r="AU74" t="str">
            <v>No</v>
          </cell>
          <cell r="AV74" t="str">
            <v>No</v>
          </cell>
          <cell r="AW74" t="str">
            <v>No</v>
          </cell>
          <cell r="AX74" t="str">
            <v>No</v>
          </cell>
          <cell r="AY74" t="str">
            <v>No</v>
          </cell>
          <cell r="AZ74" t="str">
            <v>No</v>
          </cell>
          <cell r="BA74" t="str">
            <v>No</v>
          </cell>
          <cell r="BB74" t="str">
            <v>No</v>
          </cell>
          <cell r="BC74" t="str">
            <v>No</v>
          </cell>
          <cell r="BD74" t="str">
            <v>No</v>
          </cell>
          <cell r="BE74" t="str">
            <v>No</v>
          </cell>
          <cell r="BF74" t="str">
            <v>No</v>
          </cell>
          <cell r="BG74" t="str">
            <v>No</v>
          </cell>
          <cell r="BH74" t="str">
            <v>No</v>
          </cell>
          <cell r="BI74" t="str">
            <v>No</v>
          </cell>
          <cell r="BJ74" t="str">
            <v>No</v>
          </cell>
          <cell r="BK74" t="str">
            <v>No</v>
          </cell>
          <cell r="BL74" t="str">
            <v>No</v>
          </cell>
          <cell r="BM74" t="str">
            <v>No</v>
          </cell>
          <cell r="BN74" t="str">
            <v>No</v>
          </cell>
          <cell r="BO74" t="str">
            <v>No</v>
          </cell>
          <cell r="BP74" t="str">
            <v>No</v>
          </cell>
        </row>
        <row r="75">
          <cell r="B75" t="str">
            <v>0074 CZ01 LargeOffice BaseContDim</v>
          </cell>
          <cell r="C75" t="str">
            <v>0071 CZ01 LargeOffice Base</v>
          </cell>
          <cell r="D75" t="b">
            <v>1</v>
          </cell>
          <cell r="E75" t="str">
            <v>CZ01RV2.epw</v>
          </cell>
          <cell r="F75">
            <v>1</v>
          </cell>
          <cell r="G75">
            <v>0</v>
          </cell>
          <cell r="H75">
            <v>1.024128E-3</v>
          </cell>
          <cell r="I75">
            <v>0.14961845738037893</v>
          </cell>
          <cell r="J75">
            <v>0</v>
          </cell>
          <cell r="K75">
            <v>3.0234880784205331</v>
          </cell>
          <cell r="L75">
            <v>1.4609636167878515</v>
          </cell>
          <cell r="M75">
            <v>0.73</v>
          </cell>
          <cell r="N75">
            <v>0.75</v>
          </cell>
          <cell r="O75">
            <v>0.75</v>
          </cell>
          <cell r="P75">
            <v>2.8906049533482774</v>
          </cell>
          <cell r="Q75">
            <v>0.34613337434919739</v>
          </cell>
          <cell r="R75">
            <v>2.6687840419430833</v>
          </cell>
          <cell r="S75">
            <v>0.47</v>
          </cell>
          <cell r="T75">
            <v>0.43</v>
          </cell>
          <cell r="U75">
            <v>0.53109999999999991</v>
          </cell>
          <cell r="V75">
            <v>0.48589999999999994</v>
          </cell>
          <cell r="W75">
            <v>0.79099999999999993</v>
          </cell>
          <cell r="X75">
            <v>9.9999999999999995E-7</v>
          </cell>
          <cell r="Y75">
            <v>0</v>
          </cell>
          <cell r="Z75">
            <v>0</v>
          </cell>
          <cell r="AA75">
            <v>9.6875193750387503</v>
          </cell>
          <cell r="AB75">
            <v>10.763910416709722</v>
          </cell>
          <cell r="AC75">
            <v>31468.723000000002</v>
          </cell>
          <cell r="AD75">
            <v>450</v>
          </cell>
          <cell r="AE75">
            <v>450</v>
          </cell>
          <cell r="AF75">
            <v>450</v>
          </cell>
          <cell r="AG75">
            <v>1</v>
          </cell>
          <cell r="AH75">
            <v>0.3</v>
          </cell>
          <cell r="AI75">
            <v>0.2</v>
          </cell>
          <cell r="AJ75">
            <v>3</v>
          </cell>
          <cell r="AK75">
            <v>3</v>
          </cell>
          <cell r="AL75">
            <v>0</v>
          </cell>
          <cell r="AM75" t="str">
            <v>CZ01LargeOffice.idf</v>
          </cell>
          <cell r="AN75" t="str">
            <v>CTZ01SiteDesign.idf</v>
          </cell>
          <cell r="AO75">
            <v>0</v>
          </cell>
          <cell r="AP75">
            <v>74</v>
          </cell>
          <cell r="AQ75" t="str">
            <v>LargeOffice</v>
          </cell>
          <cell r="AR75" t="str">
            <v>Base</v>
          </cell>
          <cell r="AS75" t="str">
            <v>ContDim</v>
          </cell>
          <cell r="AT75" t="str">
            <v>No</v>
          </cell>
          <cell r="AU75" t="str">
            <v>No</v>
          </cell>
          <cell r="AV75" t="str">
            <v>No</v>
          </cell>
          <cell r="AW75" t="str">
            <v>No</v>
          </cell>
          <cell r="AX75" t="str">
            <v>No</v>
          </cell>
          <cell r="AY75" t="str">
            <v>No</v>
          </cell>
          <cell r="AZ75" t="str">
            <v>No</v>
          </cell>
          <cell r="BA75" t="str">
            <v>No</v>
          </cell>
          <cell r="BB75" t="str">
            <v>No</v>
          </cell>
          <cell r="BC75" t="str">
            <v>No</v>
          </cell>
          <cell r="BD75" t="str">
            <v>Yes</v>
          </cell>
          <cell r="BE75" t="str">
            <v>No</v>
          </cell>
          <cell r="BF75" t="str">
            <v>No</v>
          </cell>
          <cell r="BG75" t="str">
            <v>No</v>
          </cell>
          <cell r="BH75" t="str">
            <v>No</v>
          </cell>
          <cell r="BI75" t="str">
            <v>No</v>
          </cell>
          <cell r="BJ75" t="str">
            <v>No</v>
          </cell>
          <cell r="BK75" t="str">
            <v>No</v>
          </cell>
          <cell r="BL75" t="str">
            <v>No</v>
          </cell>
          <cell r="BM75" t="str">
            <v>No</v>
          </cell>
          <cell r="BN75" t="str">
            <v>No</v>
          </cell>
          <cell r="BO75" t="str">
            <v>No</v>
          </cell>
          <cell r="BP75" t="str">
            <v>No</v>
          </cell>
        </row>
        <row r="76">
          <cell r="B76" t="str">
            <v>0075 CZ01 LargeOffice BaseContDimVT+20</v>
          </cell>
          <cell r="C76" t="str">
            <v>0071 CZ01 LargeOffice Base</v>
          </cell>
          <cell r="D76" t="b">
            <v>1</v>
          </cell>
          <cell r="E76" t="str">
            <v>CZ01RV2.epw</v>
          </cell>
          <cell r="F76">
            <v>1</v>
          </cell>
          <cell r="G76">
            <v>0</v>
          </cell>
          <cell r="H76">
            <v>1.024128E-3</v>
          </cell>
          <cell r="I76">
            <v>0.14961845738037893</v>
          </cell>
          <cell r="J76">
            <v>0</v>
          </cell>
          <cell r="K76">
            <v>3.0234880784205331</v>
          </cell>
          <cell r="L76">
            <v>1.4609636167878515</v>
          </cell>
          <cell r="M76">
            <v>0.73</v>
          </cell>
          <cell r="N76">
            <v>0.75</v>
          </cell>
          <cell r="O76">
            <v>0.75</v>
          </cell>
          <cell r="P76">
            <v>2.8906049533482774</v>
          </cell>
          <cell r="Q76">
            <v>0.34613337434919739</v>
          </cell>
          <cell r="R76">
            <v>2.6687840419430833</v>
          </cell>
          <cell r="S76">
            <v>0.47</v>
          </cell>
          <cell r="T76">
            <v>0.43</v>
          </cell>
          <cell r="U76">
            <v>0.63731999999999989</v>
          </cell>
          <cell r="V76">
            <v>0.58307999999999993</v>
          </cell>
          <cell r="W76">
            <v>0.79099999999999993</v>
          </cell>
          <cell r="X76">
            <v>9.9999999999999995E-7</v>
          </cell>
          <cell r="Y76">
            <v>0</v>
          </cell>
          <cell r="Z76">
            <v>0</v>
          </cell>
          <cell r="AA76">
            <v>9.6875193750387503</v>
          </cell>
          <cell r="AB76">
            <v>10.763910416709722</v>
          </cell>
          <cell r="AC76">
            <v>31468.723000000002</v>
          </cell>
          <cell r="AD76">
            <v>450</v>
          </cell>
          <cell r="AE76">
            <v>450</v>
          </cell>
          <cell r="AF76">
            <v>450</v>
          </cell>
          <cell r="AG76">
            <v>1</v>
          </cell>
          <cell r="AH76">
            <v>0.3</v>
          </cell>
          <cell r="AI76">
            <v>0.2</v>
          </cell>
          <cell r="AJ76">
            <v>3</v>
          </cell>
          <cell r="AK76">
            <v>3</v>
          </cell>
          <cell r="AL76">
            <v>0</v>
          </cell>
          <cell r="AM76" t="str">
            <v>CZ01LargeOffice.idf</v>
          </cell>
          <cell r="AN76" t="str">
            <v>CTZ01SiteDesign.idf</v>
          </cell>
          <cell r="AO76">
            <v>0</v>
          </cell>
          <cell r="AP76">
            <v>75</v>
          </cell>
          <cell r="AQ76" t="str">
            <v>LargeOffice</v>
          </cell>
          <cell r="AR76" t="str">
            <v>Base</v>
          </cell>
          <cell r="AS76" t="str">
            <v>ContDimVT+20</v>
          </cell>
          <cell r="AT76" t="str">
            <v>No</v>
          </cell>
          <cell r="AU76" t="str">
            <v>No</v>
          </cell>
          <cell r="AV76" t="str">
            <v>No</v>
          </cell>
          <cell r="AW76" t="str">
            <v>No</v>
          </cell>
          <cell r="AX76" t="str">
            <v>No</v>
          </cell>
          <cell r="AY76" t="str">
            <v>No</v>
          </cell>
          <cell r="AZ76" t="str">
            <v>No</v>
          </cell>
          <cell r="BA76" t="str">
            <v>No</v>
          </cell>
          <cell r="BB76" t="str">
            <v>Yes</v>
          </cell>
          <cell r="BC76" t="str">
            <v>No</v>
          </cell>
          <cell r="BD76" t="str">
            <v>Yes</v>
          </cell>
          <cell r="BE76" t="str">
            <v>No</v>
          </cell>
          <cell r="BF76" t="str">
            <v>No</v>
          </cell>
          <cell r="BG76" t="str">
            <v>No</v>
          </cell>
          <cell r="BH76" t="str">
            <v>No</v>
          </cell>
          <cell r="BI76" t="str">
            <v>No</v>
          </cell>
          <cell r="BJ76" t="str">
            <v>No</v>
          </cell>
          <cell r="BK76" t="str">
            <v>No</v>
          </cell>
          <cell r="BL76" t="str">
            <v>No</v>
          </cell>
          <cell r="BM76" t="str">
            <v>No</v>
          </cell>
          <cell r="BN76" t="str">
            <v>No</v>
          </cell>
          <cell r="BO76" t="str">
            <v>No</v>
          </cell>
          <cell r="BP76" t="str">
            <v>No</v>
          </cell>
        </row>
        <row r="77">
          <cell r="B77" t="str">
            <v>0076 CZ01 LargeOffice BaseStDim</v>
          </cell>
          <cell r="C77" t="str">
            <v>0071 CZ01 LargeOffice Base</v>
          </cell>
          <cell r="D77" t="b">
            <v>1</v>
          </cell>
          <cell r="E77" t="str">
            <v>CZ01RV2.epw</v>
          </cell>
          <cell r="F77">
            <v>1</v>
          </cell>
          <cell r="G77">
            <v>0</v>
          </cell>
          <cell r="H77">
            <v>1.024128E-3</v>
          </cell>
          <cell r="I77">
            <v>0.14961845738037893</v>
          </cell>
          <cell r="J77">
            <v>0</v>
          </cell>
          <cell r="K77">
            <v>3.0234880784205331</v>
          </cell>
          <cell r="L77">
            <v>1.4609636167878515</v>
          </cell>
          <cell r="M77">
            <v>0.73</v>
          </cell>
          <cell r="N77">
            <v>0.75</v>
          </cell>
          <cell r="O77">
            <v>0.75</v>
          </cell>
          <cell r="P77">
            <v>2.8906049533482774</v>
          </cell>
          <cell r="Q77">
            <v>0.34613337434919739</v>
          </cell>
          <cell r="R77">
            <v>2.6687840419430833</v>
          </cell>
          <cell r="S77">
            <v>0.47</v>
          </cell>
          <cell r="T77">
            <v>0.43</v>
          </cell>
          <cell r="U77">
            <v>0.53109999999999991</v>
          </cell>
          <cell r="V77">
            <v>0.48589999999999994</v>
          </cell>
          <cell r="W77">
            <v>0.79099999999999993</v>
          </cell>
          <cell r="X77">
            <v>9.9999999999999995E-7</v>
          </cell>
          <cell r="Y77">
            <v>0</v>
          </cell>
          <cell r="Z77">
            <v>0</v>
          </cell>
          <cell r="AA77">
            <v>9.6875193750387503</v>
          </cell>
          <cell r="AB77">
            <v>10.763910416709722</v>
          </cell>
          <cell r="AC77">
            <v>31468.723000000002</v>
          </cell>
          <cell r="AD77">
            <v>450</v>
          </cell>
          <cell r="AE77">
            <v>450</v>
          </cell>
          <cell r="AF77">
            <v>450</v>
          </cell>
          <cell r="AG77">
            <v>2</v>
          </cell>
          <cell r="AH77">
            <v>0.3</v>
          </cell>
          <cell r="AI77">
            <v>0.2</v>
          </cell>
          <cell r="AJ77">
            <v>3</v>
          </cell>
          <cell r="AK77">
            <v>3</v>
          </cell>
          <cell r="AL77">
            <v>0</v>
          </cell>
          <cell r="AM77" t="str">
            <v>CZ01LargeOffice.idf</v>
          </cell>
          <cell r="AN77" t="str">
            <v>CTZ01SiteDesign.idf</v>
          </cell>
          <cell r="AO77">
            <v>0</v>
          </cell>
          <cell r="AP77">
            <v>76</v>
          </cell>
          <cell r="AQ77" t="str">
            <v>LargeOffice</v>
          </cell>
          <cell r="AR77" t="str">
            <v>Base</v>
          </cell>
          <cell r="AS77" t="str">
            <v>StDim</v>
          </cell>
          <cell r="AT77" t="str">
            <v>No</v>
          </cell>
          <cell r="AU77" t="str">
            <v>No</v>
          </cell>
          <cell r="AV77" t="str">
            <v>No</v>
          </cell>
          <cell r="AW77" t="str">
            <v>No</v>
          </cell>
          <cell r="AX77" t="str">
            <v>No</v>
          </cell>
          <cell r="AY77" t="str">
            <v>No</v>
          </cell>
          <cell r="AZ77" t="str">
            <v>No</v>
          </cell>
          <cell r="BA77" t="str">
            <v>No</v>
          </cell>
          <cell r="BB77" t="str">
            <v>No</v>
          </cell>
          <cell r="BC77" t="str">
            <v>No</v>
          </cell>
          <cell r="BD77" t="str">
            <v>Yes</v>
          </cell>
          <cell r="BE77" t="str">
            <v>No</v>
          </cell>
          <cell r="BF77" t="str">
            <v>No</v>
          </cell>
          <cell r="BG77" t="str">
            <v>No</v>
          </cell>
          <cell r="BH77" t="str">
            <v>No</v>
          </cell>
          <cell r="BI77" t="str">
            <v>No</v>
          </cell>
          <cell r="BJ77" t="str">
            <v>No</v>
          </cell>
          <cell r="BK77" t="str">
            <v>No</v>
          </cell>
          <cell r="BL77" t="str">
            <v>No</v>
          </cell>
          <cell r="BM77" t="str">
            <v>No</v>
          </cell>
          <cell r="BN77" t="str">
            <v>No</v>
          </cell>
          <cell r="BO77" t="str">
            <v>No</v>
          </cell>
          <cell r="BP77" t="str">
            <v>No</v>
          </cell>
        </row>
        <row r="78">
          <cell r="B78" t="str">
            <v>0077 CZ01 LargeOffice BaseStDimVT+20</v>
          </cell>
          <cell r="C78" t="str">
            <v>0071 CZ01 LargeOffice Base</v>
          </cell>
          <cell r="D78" t="b">
            <v>1</v>
          </cell>
          <cell r="E78" t="str">
            <v>CZ01RV2.epw</v>
          </cell>
          <cell r="F78">
            <v>1</v>
          </cell>
          <cell r="G78">
            <v>0</v>
          </cell>
          <cell r="H78">
            <v>1.024128E-3</v>
          </cell>
          <cell r="I78">
            <v>0.14961845738037893</v>
          </cell>
          <cell r="J78">
            <v>0</v>
          </cell>
          <cell r="K78">
            <v>3.0234880784205331</v>
          </cell>
          <cell r="L78">
            <v>1.4609636167878515</v>
          </cell>
          <cell r="M78">
            <v>0.73</v>
          </cell>
          <cell r="N78">
            <v>0.75</v>
          </cell>
          <cell r="O78">
            <v>0.75</v>
          </cell>
          <cell r="P78">
            <v>2.8906049533482774</v>
          </cell>
          <cell r="Q78">
            <v>0.34613337434919739</v>
          </cell>
          <cell r="R78">
            <v>2.6687840419430833</v>
          </cell>
          <cell r="S78">
            <v>0.47</v>
          </cell>
          <cell r="T78">
            <v>0.43</v>
          </cell>
          <cell r="U78">
            <v>0.63731999999999989</v>
          </cell>
          <cell r="V78">
            <v>0.58307999999999993</v>
          </cell>
          <cell r="W78">
            <v>0.79099999999999993</v>
          </cell>
          <cell r="X78">
            <v>9.9999999999999995E-7</v>
          </cell>
          <cell r="Y78">
            <v>0</v>
          </cell>
          <cell r="Z78">
            <v>0</v>
          </cell>
          <cell r="AA78">
            <v>9.6875193750387503</v>
          </cell>
          <cell r="AB78">
            <v>10.763910416709722</v>
          </cell>
          <cell r="AC78">
            <v>31468.723000000002</v>
          </cell>
          <cell r="AD78">
            <v>450</v>
          </cell>
          <cell r="AE78">
            <v>450</v>
          </cell>
          <cell r="AF78">
            <v>450</v>
          </cell>
          <cell r="AG78">
            <v>2</v>
          </cell>
          <cell r="AH78">
            <v>0.3</v>
          </cell>
          <cell r="AI78">
            <v>0.2</v>
          </cell>
          <cell r="AJ78">
            <v>3</v>
          </cell>
          <cell r="AK78">
            <v>3</v>
          </cell>
          <cell r="AL78">
            <v>0</v>
          </cell>
          <cell r="AM78" t="str">
            <v>CZ01LargeOffice.idf</v>
          </cell>
          <cell r="AN78" t="str">
            <v>CTZ01SiteDesign.idf</v>
          </cell>
          <cell r="AO78">
            <v>0</v>
          </cell>
          <cell r="AP78">
            <v>77</v>
          </cell>
          <cell r="AQ78" t="str">
            <v>LargeOffice</v>
          </cell>
          <cell r="AR78" t="str">
            <v>Base</v>
          </cell>
          <cell r="AS78" t="str">
            <v>StDimVT+20</v>
          </cell>
          <cell r="AT78" t="str">
            <v>No</v>
          </cell>
          <cell r="AU78" t="str">
            <v>No</v>
          </cell>
          <cell r="AV78" t="str">
            <v>No</v>
          </cell>
          <cell r="AW78" t="str">
            <v>No</v>
          </cell>
          <cell r="AX78" t="str">
            <v>No</v>
          </cell>
          <cell r="AY78" t="str">
            <v>No</v>
          </cell>
          <cell r="AZ78" t="str">
            <v>No</v>
          </cell>
          <cell r="BA78" t="str">
            <v>No</v>
          </cell>
          <cell r="BB78" t="str">
            <v>Yes</v>
          </cell>
          <cell r="BC78" t="str">
            <v>No</v>
          </cell>
          <cell r="BD78" t="str">
            <v>Yes</v>
          </cell>
          <cell r="BE78" t="str">
            <v>No</v>
          </cell>
          <cell r="BF78" t="str">
            <v>No</v>
          </cell>
          <cell r="BG78" t="str">
            <v>No</v>
          </cell>
          <cell r="BH78" t="str">
            <v>No</v>
          </cell>
          <cell r="BI78" t="str">
            <v>No</v>
          </cell>
          <cell r="BJ78" t="str">
            <v>No</v>
          </cell>
          <cell r="BK78" t="str">
            <v>No</v>
          </cell>
          <cell r="BL78" t="str">
            <v>No</v>
          </cell>
          <cell r="BM78" t="str">
            <v>No</v>
          </cell>
          <cell r="BN78" t="str">
            <v>No</v>
          </cell>
          <cell r="BO78" t="str">
            <v>No</v>
          </cell>
          <cell r="BP78" t="str">
            <v>No</v>
          </cell>
        </row>
        <row r="79">
          <cell r="B79" t="str">
            <v>0078 CZ01 LargeOffice WWR20ContDim</v>
          </cell>
          <cell r="C79" t="str">
            <v>0071 CZ01 LargeOffice Base</v>
          </cell>
          <cell r="D79" t="b">
            <v>1</v>
          </cell>
          <cell r="E79" t="str">
            <v>CZ01RV2.epw</v>
          </cell>
          <cell r="F79">
            <v>1</v>
          </cell>
          <cell r="G79">
            <v>0</v>
          </cell>
          <cell r="H79">
            <v>1.024128E-3</v>
          </cell>
          <cell r="I79">
            <v>0.14961845738037893</v>
          </cell>
          <cell r="J79">
            <v>0</v>
          </cell>
          <cell r="K79">
            <v>3.0234880784205331</v>
          </cell>
          <cell r="L79">
            <v>1.4609636167878515</v>
          </cell>
          <cell r="M79">
            <v>0.73</v>
          </cell>
          <cell r="N79">
            <v>0.75</v>
          </cell>
          <cell r="O79">
            <v>0.75</v>
          </cell>
          <cell r="P79">
            <v>2.8906049533482774</v>
          </cell>
          <cell r="Q79">
            <v>0.34613337434919739</v>
          </cell>
          <cell r="R79">
            <v>2.6687840419430833</v>
          </cell>
          <cell r="S79">
            <v>0.47</v>
          </cell>
          <cell r="T79">
            <v>0.43</v>
          </cell>
          <cell r="U79">
            <v>0.53109999999999991</v>
          </cell>
          <cell r="V79">
            <v>0.48589999999999994</v>
          </cell>
          <cell r="W79">
            <v>0.79099999999999993</v>
          </cell>
          <cell r="X79">
            <v>9.9999999999999995E-7</v>
          </cell>
          <cell r="Y79">
            <v>0</v>
          </cell>
          <cell r="Z79">
            <v>0</v>
          </cell>
          <cell r="AA79">
            <v>9.6875193750387503</v>
          </cell>
          <cell r="AB79">
            <v>10.763910416709722</v>
          </cell>
          <cell r="AC79">
            <v>31468.723000000002</v>
          </cell>
          <cell r="AD79">
            <v>450</v>
          </cell>
          <cell r="AE79">
            <v>450</v>
          </cell>
          <cell r="AF79">
            <v>450</v>
          </cell>
          <cell r="AG79">
            <v>1</v>
          </cell>
          <cell r="AH79">
            <v>0.3</v>
          </cell>
          <cell r="AI79">
            <v>0.2</v>
          </cell>
          <cell r="AJ79">
            <v>3</v>
          </cell>
          <cell r="AK79">
            <v>3</v>
          </cell>
          <cell r="AL79">
            <v>0</v>
          </cell>
          <cell r="AM79" t="str">
            <v>CZ01LargeOfficeWWR20.idf</v>
          </cell>
          <cell r="AN79" t="str">
            <v>CTZ01SiteDesign.idf</v>
          </cell>
          <cell r="AO79">
            <v>0</v>
          </cell>
          <cell r="AP79">
            <v>78</v>
          </cell>
          <cell r="AQ79" t="str">
            <v>LargeOffice</v>
          </cell>
          <cell r="AR79" t="str">
            <v>WWR20</v>
          </cell>
          <cell r="AS79" t="str">
            <v>ContDim</v>
          </cell>
          <cell r="AT79" t="str">
            <v>No</v>
          </cell>
          <cell r="AU79" t="str">
            <v>No</v>
          </cell>
          <cell r="AV79" t="str">
            <v>No</v>
          </cell>
          <cell r="AW79" t="str">
            <v>No</v>
          </cell>
          <cell r="AX79" t="str">
            <v>No</v>
          </cell>
          <cell r="AY79" t="str">
            <v>No</v>
          </cell>
          <cell r="AZ79" t="str">
            <v>No</v>
          </cell>
          <cell r="BA79" t="str">
            <v>No</v>
          </cell>
          <cell r="BB79" t="str">
            <v>No</v>
          </cell>
          <cell r="BC79" t="str">
            <v>No</v>
          </cell>
          <cell r="BD79" t="str">
            <v>Yes</v>
          </cell>
          <cell r="BE79" t="str">
            <v>No</v>
          </cell>
          <cell r="BF79" t="str">
            <v>No</v>
          </cell>
          <cell r="BG79" t="str">
            <v>No</v>
          </cell>
          <cell r="BH79" t="str">
            <v>No</v>
          </cell>
          <cell r="BI79" t="str">
            <v>No</v>
          </cell>
          <cell r="BJ79" t="str">
            <v>No</v>
          </cell>
          <cell r="BK79" t="str">
            <v>No</v>
          </cell>
          <cell r="BL79" t="str">
            <v>No</v>
          </cell>
          <cell r="BM79" t="str">
            <v>No</v>
          </cell>
          <cell r="BN79" t="str">
            <v>No</v>
          </cell>
          <cell r="BO79" t="str">
            <v>No</v>
          </cell>
          <cell r="BP79" t="str">
            <v>No</v>
          </cell>
        </row>
        <row r="80">
          <cell r="B80" t="str">
            <v>0079 CZ01 LargeOffice WWR20ContDimVT+20</v>
          </cell>
          <cell r="C80" t="str">
            <v>0071 CZ01 LargeOffice Base</v>
          </cell>
          <cell r="D80" t="b">
            <v>1</v>
          </cell>
          <cell r="E80" t="str">
            <v>CZ01RV2.epw</v>
          </cell>
          <cell r="F80">
            <v>1</v>
          </cell>
          <cell r="G80">
            <v>0</v>
          </cell>
          <cell r="H80">
            <v>1.024128E-3</v>
          </cell>
          <cell r="I80">
            <v>0.14961845738037893</v>
          </cell>
          <cell r="J80">
            <v>0</v>
          </cell>
          <cell r="K80">
            <v>3.0234880784205331</v>
          </cell>
          <cell r="L80">
            <v>1.4609636167878515</v>
          </cell>
          <cell r="M80">
            <v>0.73</v>
          </cell>
          <cell r="N80">
            <v>0.75</v>
          </cell>
          <cell r="O80">
            <v>0.75</v>
          </cell>
          <cell r="P80">
            <v>2.8906049533482774</v>
          </cell>
          <cell r="Q80">
            <v>0.34613337434919739</v>
          </cell>
          <cell r="R80">
            <v>2.6687840419430833</v>
          </cell>
          <cell r="S80">
            <v>0.47</v>
          </cell>
          <cell r="T80">
            <v>0.43</v>
          </cell>
          <cell r="U80">
            <v>0.63731999999999989</v>
          </cell>
          <cell r="V80">
            <v>0.58307999999999993</v>
          </cell>
          <cell r="W80">
            <v>0.79099999999999993</v>
          </cell>
          <cell r="X80">
            <v>9.9999999999999995E-7</v>
          </cell>
          <cell r="Y80">
            <v>0</v>
          </cell>
          <cell r="Z80">
            <v>0</v>
          </cell>
          <cell r="AA80">
            <v>9.6875193750387503</v>
          </cell>
          <cell r="AB80">
            <v>10.763910416709722</v>
          </cell>
          <cell r="AC80">
            <v>31468.723000000002</v>
          </cell>
          <cell r="AD80">
            <v>450</v>
          </cell>
          <cell r="AE80">
            <v>450</v>
          </cell>
          <cell r="AF80">
            <v>450</v>
          </cell>
          <cell r="AG80">
            <v>1</v>
          </cell>
          <cell r="AH80">
            <v>0.3</v>
          </cell>
          <cell r="AI80">
            <v>0.2</v>
          </cell>
          <cell r="AJ80">
            <v>3</v>
          </cell>
          <cell r="AK80">
            <v>3</v>
          </cell>
          <cell r="AL80">
            <v>0</v>
          </cell>
          <cell r="AM80" t="str">
            <v>CZ01LargeOfficeWWR20.idf</v>
          </cell>
          <cell r="AN80" t="str">
            <v>CTZ01SiteDesign.idf</v>
          </cell>
          <cell r="AO80">
            <v>0</v>
          </cell>
          <cell r="AP80">
            <v>79</v>
          </cell>
          <cell r="AQ80" t="str">
            <v>LargeOffice</v>
          </cell>
          <cell r="AR80" t="str">
            <v>WWR20</v>
          </cell>
          <cell r="AS80" t="str">
            <v>ContDimVT+20</v>
          </cell>
          <cell r="AT80" t="str">
            <v>No</v>
          </cell>
          <cell r="AU80" t="str">
            <v>No</v>
          </cell>
          <cell r="AV80" t="str">
            <v>No</v>
          </cell>
          <cell r="AW80" t="str">
            <v>No</v>
          </cell>
          <cell r="AX80" t="str">
            <v>No</v>
          </cell>
          <cell r="AY80" t="str">
            <v>No</v>
          </cell>
          <cell r="AZ80" t="str">
            <v>No</v>
          </cell>
          <cell r="BA80" t="str">
            <v>No</v>
          </cell>
          <cell r="BB80" t="str">
            <v>Yes</v>
          </cell>
          <cell r="BC80" t="str">
            <v>No</v>
          </cell>
          <cell r="BD80" t="str">
            <v>Yes</v>
          </cell>
          <cell r="BE80" t="str">
            <v>No</v>
          </cell>
          <cell r="BF80" t="str">
            <v>No</v>
          </cell>
          <cell r="BG80" t="str">
            <v>No</v>
          </cell>
          <cell r="BH80" t="str">
            <v>No</v>
          </cell>
          <cell r="BI80" t="str">
            <v>No</v>
          </cell>
          <cell r="BJ80" t="str">
            <v>No</v>
          </cell>
          <cell r="BK80" t="str">
            <v>No</v>
          </cell>
          <cell r="BL80" t="str">
            <v>No</v>
          </cell>
          <cell r="BM80" t="str">
            <v>No</v>
          </cell>
          <cell r="BN80" t="str">
            <v>No</v>
          </cell>
          <cell r="BO80" t="str">
            <v>No</v>
          </cell>
          <cell r="BP80" t="str">
            <v>No</v>
          </cell>
        </row>
        <row r="81">
          <cell r="B81" t="str">
            <v>0080 CZ01 LargeOffice WWR20StDim</v>
          </cell>
          <cell r="C81" t="str">
            <v>0071 CZ01 LargeOffice Base</v>
          </cell>
          <cell r="D81" t="b">
            <v>1</v>
          </cell>
          <cell r="E81" t="str">
            <v>CZ01RV2.epw</v>
          </cell>
          <cell r="F81">
            <v>1</v>
          </cell>
          <cell r="G81">
            <v>0</v>
          </cell>
          <cell r="H81">
            <v>1.024128E-3</v>
          </cell>
          <cell r="I81">
            <v>0.14961845738037893</v>
          </cell>
          <cell r="J81">
            <v>0</v>
          </cell>
          <cell r="K81">
            <v>3.0234880784205331</v>
          </cell>
          <cell r="L81">
            <v>1.4609636167878515</v>
          </cell>
          <cell r="M81">
            <v>0.73</v>
          </cell>
          <cell r="N81">
            <v>0.75</v>
          </cell>
          <cell r="O81">
            <v>0.75</v>
          </cell>
          <cell r="P81">
            <v>2.8906049533482774</v>
          </cell>
          <cell r="Q81">
            <v>0.34613337434919739</v>
          </cell>
          <cell r="R81">
            <v>2.6687840419430833</v>
          </cell>
          <cell r="S81">
            <v>0.47</v>
          </cell>
          <cell r="T81">
            <v>0.43</v>
          </cell>
          <cell r="U81">
            <v>0.53109999999999991</v>
          </cell>
          <cell r="V81">
            <v>0.48589999999999994</v>
          </cell>
          <cell r="W81">
            <v>0.79099999999999993</v>
          </cell>
          <cell r="X81">
            <v>9.9999999999999995E-7</v>
          </cell>
          <cell r="Y81">
            <v>0</v>
          </cell>
          <cell r="Z81">
            <v>0</v>
          </cell>
          <cell r="AA81">
            <v>9.6875193750387503</v>
          </cell>
          <cell r="AB81">
            <v>10.763910416709722</v>
          </cell>
          <cell r="AC81">
            <v>31468.723000000002</v>
          </cell>
          <cell r="AD81">
            <v>450</v>
          </cell>
          <cell r="AE81">
            <v>450</v>
          </cell>
          <cell r="AF81">
            <v>450</v>
          </cell>
          <cell r="AG81">
            <v>2</v>
          </cell>
          <cell r="AH81">
            <v>0.3</v>
          </cell>
          <cell r="AI81">
            <v>0.2</v>
          </cell>
          <cell r="AJ81">
            <v>3</v>
          </cell>
          <cell r="AK81">
            <v>3</v>
          </cell>
          <cell r="AL81">
            <v>0</v>
          </cell>
          <cell r="AM81" t="str">
            <v>CZ01LargeOfficeWWR20.idf</v>
          </cell>
          <cell r="AN81" t="str">
            <v>CTZ01SiteDesign.idf</v>
          </cell>
          <cell r="AO81">
            <v>0</v>
          </cell>
          <cell r="AP81">
            <v>80</v>
          </cell>
          <cell r="AQ81" t="str">
            <v>LargeOffice</v>
          </cell>
          <cell r="AR81" t="str">
            <v>WWR20</v>
          </cell>
          <cell r="AS81" t="str">
            <v>StDim</v>
          </cell>
          <cell r="AT81" t="str">
            <v>No</v>
          </cell>
          <cell r="AU81" t="str">
            <v>No</v>
          </cell>
          <cell r="AV81" t="str">
            <v>No</v>
          </cell>
          <cell r="AW81" t="str">
            <v>No</v>
          </cell>
          <cell r="AX81" t="str">
            <v>No</v>
          </cell>
          <cell r="AY81" t="str">
            <v>No</v>
          </cell>
          <cell r="AZ81" t="str">
            <v>No</v>
          </cell>
          <cell r="BA81" t="str">
            <v>No</v>
          </cell>
          <cell r="BB81" t="str">
            <v>No</v>
          </cell>
          <cell r="BC81" t="str">
            <v>No</v>
          </cell>
          <cell r="BD81" t="str">
            <v>Yes</v>
          </cell>
          <cell r="BE81" t="str">
            <v>No</v>
          </cell>
          <cell r="BF81" t="str">
            <v>No</v>
          </cell>
          <cell r="BG81" t="str">
            <v>No</v>
          </cell>
          <cell r="BH81" t="str">
            <v>No</v>
          </cell>
          <cell r="BI81" t="str">
            <v>No</v>
          </cell>
          <cell r="BJ81" t="str">
            <v>No</v>
          </cell>
          <cell r="BK81" t="str">
            <v>No</v>
          </cell>
          <cell r="BL81" t="str">
            <v>No</v>
          </cell>
          <cell r="BM81" t="str">
            <v>No</v>
          </cell>
          <cell r="BN81" t="str">
            <v>No</v>
          </cell>
          <cell r="BO81" t="str">
            <v>No</v>
          </cell>
          <cell r="BP81" t="str">
            <v>No</v>
          </cell>
        </row>
        <row r="82">
          <cell r="B82" t="str">
            <v>0081 CZ01 LargeOffice WWR20StDimVT+20</v>
          </cell>
          <cell r="C82" t="str">
            <v>0071 CZ01 LargeOffice Base</v>
          </cell>
          <cell r="D82" t="b">
            <v>1</v>
          </cell>
          <cell r="E82" t="str">
            <v>CZ01RV2.epw</v>
          </cell>
          <cell r="F82">
            <v>1</v>
          </cell>
          <cell r="G82">
            <v>0</v>
          </cell>
          <cell r="H82">
            <v>1.024128E-3</v>
          </cell>
          <cell r="I82">
            <v>0.14961845738037893</v>
          </cell>
          <cell r="J82">
            <v>0</v>
          </cell>
          <cell r="K82">
            <v>3.0234880784205331</v>
          </cell>
          <cell r="L82">
            <v>1.4609636167878515</v>
          </cell>
          <cell r="M82">
            <v>0.73</v>
          </cell>
          <cell r="N82">
            <v>0.75</v>
          </cell>
          <cell r="O82">
            <v>0.75</v>
          </cell>
          <cell r="P82">
            <v>2.8906049533482774</v>
          </cell>
          <cell r="Q82">
            <v>0.34613337434919739</v>
          </cell>
          <cell r="R82">
            <v>2.6687840419430833</v>
          </cell>
          <cell r="S82">
            <v>0.47</v>
          </cell>
          <cell r="T82">
            <v>0.43</v>
          </cell>
          <cell r="U82">
            <v>0.63731999999999989</v>
          </cell>
          <cell r="V82">
            <v>0.58307999999999993</v>
          </cell>
          <cell r="W82">
            <v>0.79099999999999993</v>
          </cell>
          <cell r="X82">
            <v>9.9999999999999995E-7</v>
          </cell>
          <cell r="Y82">
            <v>0</v>
          </cell>
          <cell r="Z82">
            <v>0</v>
          </cell>
          <cell r="AA82">
            <v>9.6875193750387503</v>
          </cell>
          <cell r="AB82">
            <v>10.763910416709722</v>
          </cell>
          <cell r="AC82">
            <v>31468.723000000002</v>
          </cell>
          <cell r="AD82">
            <v>450</v>
          </cell>
          <cell r="AE82">
            <v>450</v>
          </cell>
          <cell r="AF82">
            <v>450</v>
          </cell>
          <cell r="AG82">
            <v>2</v>
          </cell>
          <cell r="AH82">
            <v>0.3</v>
          </cell>
          <cell r="AI82">
            <v>0.2</v>
          </cell>
          <cell r="AJ82">
            <v>3</v>
          </cell>
          <cell r="AK82">
            <v>3</v>
          </cell>
          <cell r="AL82">
            <v>0</v>
          </cell>
          <cell r="AM82" t="str">
            <v>CZ01LargeOfficeWWR20.idf</v>
          </cell>
          <cell r="AN82" t="str">
            <v>CTZ01SiteDesign.idf</v>
          </cell>
          <cell r="AO82">
            <v>0</v>
          </cell>
          <cell r="AP82">
            <v>81</v>
          </cell>
          <cell r="AQ82" t="str">
            <v>LargeOffice</v>
          </cell>
          <cell r="AR82" t="str">
            <v>WWR20</v>
          </cell>
          <cell r="AS82" t="str">
            <v>StDimVT+20</v>
          </cell>
          <cell r="AT82" t="str">
            <v>No</v>
          </cell>
          <cell r="AU82" t="str">
            <v>No</v>
          </cell>
          <cell r="AV82" t="str">
            <v>No</v>
          </cell>
          <cell r="AW82" t="str">
            <v>No</v>
          </cell>
          <cell r="AX82" t="str">
            <v>No</v>
          </cell>
          <cell r="AY82" t="str">
            <v>No</v>
          </cell>
          <cell r="AZ82" t="str">
            <v>No</v>
          </cell>
          <cell r="BA82" t="str">
            <v>No</v>
          </cell>
          <cell r="BB82" t="str">
            <v>Yes</v>
          </cell>
          <cell r="BC82" t="str">
            <v>No</v>
          </cell>
          <cell r="BD82" t="str">
            <v>Yes</v>
          </cell>
          <cell r="BE82" t="str">
            <v>No</v>
          </cell>
          <cell r="BF82" t="str">
            <v>No</v>
          </cell>
          <cell r="BG82" t="str">
            <v>No</v>
          </cell>
          <cell r="BH82" t="str">
            <v>No</v>
          </cell>
          <cell r="BI82" t="str">
            <v>No</v>
          </cell>
          <cell r="BJ82" t="str">
            <v>No</v>
          </cell>
          <cell r="BK82" t="str">
            <v>No</v>
          </cell>
          <cell r="BL82" t="str">
            <v>No</v>
          </cell>
          <cell r="BM82" t="str">
            <v>No</v>
          </cell>
          <cell r="BN82" t="str">
            <v>No</v>
          </cell>
          <cell r="BO82" t="str">
            <v>No</v>
          </cell>
          <cell r="BP82" t="str">
            <v>No</v>
          </cell>
        </row>
        <row r="83">
          <cell r="B83" t="str">
            <v>0082 CZ01 LargeOffice WWR60ContDim</v>
          </cell>
          <cell r="C83" t="str">
            <v>0071 CZ01 LargeOffice Base</v>
          </cell>
          <cell r="D83" t="b">
            <v>1</v>
          </cell>
          <cell r="E83" t="str">
            <v>CZ01RV2.epw</v>
          </cell>
          <cell r="F83">
            <v>1</v>
          </cell>
          <cell r="G83">
            <v>0</v>
          </cell>
          <cell r="H83">
            <v>1.024128E-3</v>
          </cell>
          <cell r="I83">
            <v>0.14961845738037893</v>
          </cell>
          <cell r="J83">
            <v>0</v>
          </cell>
          <cell r="K83">
            <v>3.0234880784205331</v>
          </cell>
          <cell r="L83">
            <v>1.4609636167878515</v>
          </cell>
          <cell r="M83">
            <v>0.73</v>
          </cell>
          <cell r="N83">
            <v>0.75</v>
          </cell>
          <cell r="O83">
            <v>0.75</v>
          </cell>
          <cell r="P83">
            <v>2.8906049533482774</v>
          </cell>
          <cell r="Q83">
            <v>0.34613337434919739</v>
          </cell>
          <cell r="R83">
            <v>2.6687840419430833</v>
          </cell>
          <cell r="S83">
            <v>0.47</v>
          </cell>
          <cell r="T83">
            <v>0.43</v>
          </cell>
          <cell r="U83">
            <v>0.53109999999999991</v>
          </cell>
          <cell r="V83">
            <v>0.48589999999999994</v>
          </cell>
          <cell r="W83">
            <v>0.79099999999999993</v>
          </cell>
          <cell r="X83">
            <v>9.9999999999999995E-7</v>
          </cell>
          <cell r="Y83">
            <v>0</v>
          </cell>
          <cell r="Z83">
            <v>0</v>
          </cell>
          <cell r="AA83">
            <v>9.6875193750387503</v>
          </cell>
          <cell r="AB83">
            <v>10.763910416709722</v>
          </cell>
          <cell r="AC83">
            <v>31468.723000000002</v>
          </cell>
          <cell r="AD83">
            <v>450</v>
          </cell>
          <cell r="AE83">
            <v>450</v>
          </cell>
          <cell r="AF83">
            <v>450</v>
          </cell>
          <cell r="AG83">
            <v>1</v>
          </cell>
          <cell r="AH83">
            <v>0.3</v>
          </cell>
          <cell r="AI83">
            <v>0.2</v>
          </cell>
          <cell r="AJ83">
            <v>3</v>
          </cell>
          <cell r="AK83">
            <v>3</v>
          </cell>
          <cell r="AL83">
            <v>0</v>
          </cell>
          <cell r="AM83" t="str">
            <v>CZ01LargeOfficeWWR60.idf</v>
          </cell>
          <cell r="AN83" t="str">
            <v>CTZ01SiteDesign.idf</v>
          </cell>
          <cell r="AO83">
            <v>0</v>
          </cell>
          <cell r="AP83">
            <v>82</v>
          </cell>
          <cell r="AQ83" t="str">
            <v>LargeOffice</v>
          </cell>
          <cell r="AR83" t="str">
            <v>WWR60</v>
          </cell>
          <cell r="AS83" t="str">
            <v>ContDim</v>
          </cell>
          <cell r="AT83" t="str">
            <v>No</v>
          </cell>
          <cell r="AU83" t="str">
            <v>No</v>
          </cell>
          <cell r="AV83" t="str">
            <v>No</v>
          </cell>
          <cell r="AW83" t="str">
            <v>No</v>
          </cell>
          <cell r="AX83" t="str">
            <v>No</v>
          </cell>
          <cell r="AY83" t="str">
            <v>No</v>
          </cell>
          <cell r="AZ83" t="str">
            <v>No</v>
          </cell>
          <cell r="BA83" t="str">
            <v>No</v>
          </cell>
          <cell r="BB83" t="str">
            <v>No</v>
          </cell>
          <cell r="BC83" t="str">
            <v>No</v>
          </cell>
          <cell r="BD83" t="str">
            <v>Yes</v>
          </cell>
          <cell r="BE83" t="str">
            <v>No</v>
          </cell>
          <cell r="BF83" t="str">
            <v>No</v>
          </cell>
          <cell r="BG83" t="str">
            <v>No</v>
          </cell>
          <cell r="BH83" t="str">
            <v>No</v>
          </cell>
          <cell r="BI83" t="str">
            <v>No</v>
          </cell>
          <cell r="BJ83" t="str">
            <v>No</v>
          </cell>
          <cell r="BK83" t="str">
            <v>No</v>
          </cell>
          <cell r="BL83" t="str">
            <v>No</v>
          </cell>
          <cell r="BM83" t="str">
            <v>No</v>
          </cell>
          <cell r="BN83" t="str">
            <v>No</v>
          </cell>
          <cell r="BO83" t="str">
            <v>No</v>
          </cell>
          <cell r="BP83" t="str">
            <v>No</v>
          </cell>
        </row>
        <row r="84">
          <cell r="B84" t="str">
            <v>0083 CZ01 LargeOffice WWR60ContDimVT+20</v>
          </cell>
          <cell r="C84" t="str">
            <v>0071 CZ01 LargeOffice Base</v>
          </cell>
          <cell r="D84" t="b">
            <v>1</v>
          </cell>
          <cell r="E84" t="str">
            <v>CZ01RV2.epw</v>
          </cell>
          <cell r="F84">
            <v>1</v>
          </cell>
          <cell r="G84">
            <v>0</v>
          </cell>
          <cell r="H84">
            <v>1.024128E-3</v>
          </cell>
          <cell r="I84">
            <v>0.14961845738037893</v>
          </cell>
          <cell r="J84">
            <v>0</v>
          </cell>
          <cell r="K84">
            <v>3.0234880784205331</v>
          </cell>
          <cell r="L84">
            <v>1.4609636167878515</v>
          </cell>
          <cell r="M84">
            <v>0.73</v>
          </cell>
          <cell r="N84">
            <v>0.75</v>
          </cell>
          <cell r="O84">
            <v>0.75</v>
          </cell>
          <cell r="P84">
            <v>2.8906049533482774</v>
          </cell>
          <cell r="Q84">
            <v>0.34613337434919739</v>
          </cell>
          <cell r="R84">
            <v>2.6687840419430833</v>
          </cell>
          <cell r="S84">
            <v>0.47</v>
          </cell>
          <cell r="T84">
            <v>0.43</v>
          </cell>
          <cell r="U84">
            <v>0.63731999999999989</v>
          </cell>
          <cell r="V84">
            <v>0.58307999999999993</v>
          </cell>
          <cell r="W84">
            <v>0.79099999999999993</v>
          </cell>
          <cell r="X84">
            <v>9.9999999999999995E-7</v>
          </cell>
          <cell r="Y84">
            <v>0</v>
          </cell>
          <cell r="Z84">
            <v>0</v>
          </cell>
          <cell r="AA84">
            <v>9.6875193750387503</v>
          </cell>
          <cell r="AB84">
            <v>10.763910416709722</v>
          </cell>
          <cell r="AC84">
            <v>31468.723000000002</v>
          </cell>
          <cell r="AD84">
            <v>450</v>
          </cell>
          <cell r="AE84">
            <v>450</v>
          </cell>
          <cell r="AF84">
            <v>450</v>
          </cell>
          <cell r="AG84">
            <v>1</v>
          </cell>
          <cell r="AH84">
            <v>0.3</v>
          </cell>
          <cell r="AI84">
            <v>0.2</v>
          </cell>
          <cell r="AJ84">
            <v>3</v>
          </cell>
          <cell r="AK84">
            <v>3</v>
          </cell>
          <cell r="AL84">
            <v>0</v>
          </cell>
          <cell r="AM84" t="str">
            <v>CZ01LargeOfficeWWR60.idf</v>
          </cell>
          <cell r="AN84" t="str">
            <v>CTZ01SiteDesign.idf</v>
          </cell>
          <cell r="AO84">
            <v>0</v>
          </cell>
          <cell r="AP84">
            <v>83</v>
          </cell>
          <cell r="AQ84" t="str">
            <v>LargeOffice</v>
          </cell>
          <cell r="AR84" t="str">
            <v>WWR60</v>
          </cell>
          <cell r="AS84" t="str">
            <v>ContDimVT+20</v>
          </cell>
          <cell r="AT84" t="str">
            <v>No</v>
          </cell>
          <cell r="AU84" t="str">
            <v>No</v>
          </cell>
          <cell r="AV84" t="str">
            <v>No</v>
          </cell>
          <cell r="AW84" t="str">
            <v>No</v>
          </cell>
          <cell r="AX84" t="str">
            <v>No</v>
          </cell>
          <cell r="AY84" t="str">
            <v>No</v>
          </cell>
          <cell r="AZ84" t="str">
            <v>No</v>
          </cell>
          <cell r="BA84" t="str">
            <v>No</v>
          </cell>
          <cell r="BB84" t="str">
            <v>Yes</v>
          </cell>
          <cell r="BC84" t="str">
            <v>No</v>
          </cell>
          <cell r="BD84" t="str">
            <v>Yes</v>
          </cell>
          <cell r="BE84" t="str">
            <v>No</v>
          </cell>
          <cell r="BF84" t="str">
            <v>No</v>
          </cell>
          <cell r="BG84" t="str">
            <v>No</v>
          </cell>
          <cell r="BH84" t="str">
            <v>No</v>
          </cell>
          <cell r="BI84" t="str">
            <v>No</v>
          </cell>
          <cell r="BJ84" t="str">
            <v>No</v>
          </cell>
          <cell r="BK84" t="str">
            <v>No</v>
          </cell>
          <cell r="BL84" t="str">
            <v>No</v>
          </cell>
          <cell r="BM84" t="str">
            <v>No</v>
          </cell>
          <cell r="BN84" t="str">
            <v>No</v>
          </cell>
          <cell r="BO84" t="str">
            <v>No</v>
          </cell>
          <cell r="BP84" t="str">
            <v>No</v>
          </cell>
        </row>
        <row r="85">
          <cell r="B85" t="str">
            <v>0084 CZ01 LargeOffice WWR60StDim</v>
          </cell>
          <cell r="C85" t="str">
            <v>0071 CZ01 LargeOffice Base</v>
          </cell>
          <cell r="D85" t="b">
            <v>1</v>
          </cell>
          <cell r="E85" t="str">
            <v>CZ01RV2.epw</v>
          </cell>
          <cell r="F85">
            <v>1</v>
          </cell>
          <cell r="G85">
            <v>0</v>
          </cell>
          <cell r="H85">
            <v>1.024128E-3</v>
          </cell>
          <cell r="I85">
            <v>0.14961845738037893</v>
          </cell>
          <cell r="J85">
            <v>0</v>
          </cell>
          <cell r="K85">
            <v>3.0234880784205331</v>
          </cell>
          <cell r="L85">
            <v>1.4609636167878515</v>
          </cell>
          <cell r="M85">
            <v>0.73</v>
          </cell>
          <cell r="N85">
            <v>0.75</v>
          </cell>
          <cell r="O85">
            <v>0.75</v>
          </cell>
          <cell r="P85">
            <v>2.8906049533482774</v>
          </cell>
          <cell r="Q85">
            <v>0.34613337434919739</v>
          </cell>
          <cell r="R85">
            <v>2.6687840419430833</v>
          </cell>
          <cell r="S85">
            <v>0.47</v>
          </cell>
          <cell r="T85">
            <v>0.43</v>
          </cell>
          <cell r="U85">
            <v>0.53109999999999991</v>
          </cell>
          <cell r="V85">
            <v>0.48589999999999994</v>
          </cell>
          <cell r="W85">
            <v>0.79099999999999993</v>
          </cell>
          <cell r="X85">
            <v>9.9999999999999995E-7</v>
          </cell>
          <cell r="Y85">
            <v>0</v>
          </cell>
          <cell r="Z85">
            <v>0</v>
          </cell>
          <cell r="AA85">
            <v>9.6875193750387503</v>
          </cell>
          <cell r="AB85">
            <v>10.763910416709722</v>
          </cell>
          <cell r="AC85">
            <v>31468.723000000002</v>
          </cell>
          <cell r="AD85">
            <v>450</v>
          </cell>
          <cell r="AE85">
            <v>450</v>
          </cell>
          <cell r="AF85">
            <v>450</v>
          </cell>
          <cell r="AG85">
            <v>2</v>
          </cell>
          <cell r="AH85">
            <v>0.3</v>
          </cell>
          <cell r="AI85">
            <v>0.2</v>
          </cell>
          <cell r="AJ85">
            <v>3</v>
          </cell>
          <cell r="AK85">
            <v>3</v>
          </cell>
          <cell r="AL85">
            <v>0</v>
          </cell>
          <cell r="AM85" t="str">
            <v>CZ01LargeOfficeWWR60.idf</v>
          </cell>
          <cell r="AN85" t="str">
            <v>CTZ01SiteDesign.idf</v>
          </cell>
          <cell r="AO85">
            <v>0</v>
          </cell>
          <cell r="AP85">
            <v>84</v>
          </cell>
          <cell r="AQ85" t="str">
            <v>LargeOffice</v>
          </cell>
          <cell r="AR85" t="str">
            <v>WWR60</v>
          </cell>
          <cell r="AS85" t="str">
            <v>StDim</v>
          </cell>
          <cell r="AT85" t="str">
            <v>No</v>
          </cell>
          <cell r="AU85" t="str">
            <v>No</v>
          </cell>
          <cell r="AV85" t="str">
            <v>No</v>
          </cell>
          <cell r="AW85" t="str">
            <v>No</v>
          </cell>
          <cell r="AX85" t="str">
            <v>No</v>
          </cell>
          <cell r="AY85" t="str">
            <v>No</v>
          </cell>
          <cell r="AZ85" t="str">
            <v>No</v>
          </cell>
          <cell r="BA85" t="str">
            <v>No</v>
          </cell>
          <cell r="BB85" t="str">
            <v>No</v>
          </cell>
          <cell r="BC85" t="str">
            <v>No</v>
          </cell>
          <cell r="BD85" t="str">
            <v>Yes</v>
          </cell>
          <cell r="BE85" t="str">
            <v>No</v>
          </cell>
          <cell r="BF85" t="str">
            <v>No</v>
          </cell>
          <cell r="BG85" t="str">
            <v>No</v>
          </cell>
          <cell r="BH85" t="str">
            <v>No</v>
          </cell>
          <cell r="BI85" t="str">
            <v>No</v>
          </cell>
          <cell r="BJ85" t="str">
            <v>No</v>
          </cell>
          <cell r="BK85" t="str">
            <v>No</v>
          </cell>
          <cell r="BL85" t="str">
            <v>No</v>
          </cell>
          <cell r="BM85" t="str">
            <v>No</v>
          </cell>
          <cell r="BN85" t="str">
            <v>No</v>
          </cell>
          <cell r="BO85" t="str">
            <v>No</v>
          </cell>
          <cell r="BP85" t="str">
            <v>No</v>
          </cell>
        </row>
        <row r="86">
          <cell r="B86" t="str">
            <v>0085 CZ01 LargeOffice WWR60StDimVT+20</v>
          </cell>
          <cell r="C86" t="str">
            <v>0071 CZ01 LargeOffice Base</v>
          </cell>
          <cell r="D86" t="b">
            <v>1</v>
          </cell>
          <cell r="E86" t="str">
            <v>CZ01RV2.epw</v>
          </cell>
          <cell r="F86">
            <v>1</v>
          </cell>
          <cell r="G86">
            <v>0</v>
          </cell>
          <cell r="H86">
            <v>1.024128E-3</v>
          </cell>
          <cell r="I86">
            <v>0.14961845738037893</v>
          </cell>
          <cell r="J86">
            <v>0</v>
          </cell>
          <cell r="K86">
            <v>3.0234880784205331</v>
          </cell>
          <cell r="L86">
            <v>1.4609636167878515</v>
          </cell>
          <cell r="M86">
            <v>0.73</v>
          </cell>
          <cell r="N86">
            <v>0.75</v>
          </cell>
          <cell r="O86">
            <v>0.75</v>
          </cell>
          <cell r="P86">
            <v>2.8906049533482774</v>
          </cell>
          <cell r="Q86">
            <v>0.34613337434919739</v>
          </cell>
          <cell r="R86">
            <v>2.6687840419430833</v>
          </cell>
          <cell r="S86">
            <v>0.47</v>
          </cell>
          <cell r="T86">
            <v>0.43</v>
          </cell>
          <cell r="U86">
            <v>0.63731999999999989</v>
          </cell>
          <cell r="V86">
            <v>0.58307999999999993</v>
          </cell>
          <cell r="W86">
            <v>0.79099999999999993</v>
          </cell>
          <cell r="X86">
            <v>9.9999999999999995E-7</v>
          </cell>
          <cell r="Y86">
            <v>0</v>
          </cell>
          <cell r="Z86">
            <v>0</v>
          </cell>
          <cell r="AA86">
            <v>9.6875193750387503</v>
          </cell>
          <cell r="AB86">
            <v>10.763910416709722</v>
          </cell>
          <cell r="AC86">
            <v>31468.723000000002</v>
          </cell>
          <cell r="AD86">
            <v>450</v>
          </cell>
          <cell r="AE86">
            <v>450</v>
          </cell>
          <cell r="AF86">
            <v>450</v>
          </cell>
          <cell r="AG86">
            <v>2</v>
          </cell>
          <cell r="AH86">
            <v>0.3</v>
          </cell>
          <cell r="AI86">
            <v>0.2</v>
          </cell>
          <cell r="AJ86">
            <v>3</v>
          </cell>
          <cell r="AK86">
            <v>3</v>
          </cell>
          <cell r="AL86">
            <v>0</v>
          </cell>
          <cell r="AM86" t="str">
            <v>CZ01LargeOfficeWWR60.idf</v>
          </cell>
          <cell r="AN86" t="str">
            <v>CTZ01SiteDesign.idf</v>
          </cell>
          <cell r="AO86">
            <v>0</v>
          </cell>
          <cell r="AP86">
            <v>85</v>
          </cell>
          <cell r="AQ86" t="str">
            <v>LargeOffice</v>
          </cell>
          <cell r="AR86" t="str">
            <v>WWR60</v>
          </cell>
          <cell r="AS86" t="str">
            <v>StDimVT+20</v>
          </cell>
          <cell r="AT86" t="str">
            <v>No</v>
          </cell>
          <cell r="AU86" t="str">
            <v>No</v>
          </cell>
          <cell r="AV86" t="str">
            <v>No</v>
          </cell>
          <cell r="AW86" t="str">
            <v>No</v>
          </cell>
          <cell r="AX86" t="str">
            <v>No</v>
          </cell>
          <cell r="AY86" t="str">
            <v>No</v>
          </cell>
          <cell r="AZ86" t="str">
            <v>No</v>
          </cell>
          <cell r="BA86" t="str">
            <v>No</v>
          </cell>
          <cell r="BB86" t="str">
            <v>Yes</v>
          </cell>
          <cell r="BC86" t="str">
            <v>No</v>
          </cell>
          <cell r="BD86" t="str">
            <v>Yes</v>
          </cell>
          <cell r="BE86" t="str">
            <v>No</v>
          </cell>
          <cell r="BF86" t="str">
            <v>No</v>
          </cell>
          <cell r="BG86" t="str">
            <v>No</v>
          </cell>
          <cell r="BH86" t="str">
            <v>No</v>
          </cell>
          <cell r="BI86" t="str">
            <v>No</v>
          </cell>
          <cell r="BJ86" t="str">
            <v>No</v>
          </cell>
          <cell r="BK86" t="str">
            <v>No</v>
          </cell>
          <cell r="BL86" t="str">
            <v>No</v>
          </cell>
          <cell r="BM86" t="str">
            <v>No</v>
          </cell>
          <cell r="BN86" t="str">
            <v>No</v>
          </cell>
          <cell r="BO86" t="str">
            <v>No</v>
          </cell>
          <cell r="BP86" t="str">
            <v>No</v>
          </cell>
        </row>
        <row r="87">
          <cell r="B87" t="str">
            <v>0086 CZ07 SAloneRetail BaseStDim</v>
          </cell>
          <cell r="C87">
            <v>0</v>
          </cell>
          <cell r="D87" t="b">
            <v>1</v>
          </cell>
          <cell r="E87" t="str">
            <v>CZ07RV2.epw</v>
          </cell>
          <cell r="F87">
            <v>7</v>
          </cell>
          <cell r="G87">
            <v>0</v>
          </cell>
          <cell r="H87">
            <v>1.024128E-3</v>
          </cell>
          <cell r="I87">
            <v>4.9558290587117117E-2</v>
          </cell>
          <cell r="J87">
            <v>0</v>
          </cell>
          <cell r="K87">
            <v>2.0579129996354562</v>
          </cell>
          <cell r="L87">
            <v>1.4609636167878515</v>
          </cell>
          <cell r="M87">
            <v>0.73</v>
          </cell>
          <cell r="N87">
            <v>0.44999999999999996</v>
          </cell>
          <cell r="O87">
            <v>0.8</v>
          </cell>
          <cell r="P87">
            <v>1.9250298745632004</v>
          </cell>
          <cell r="Q87">
            <v>1.5E-3</v>
          </cell>
          <cell r="R87">
            <v>4.3722632176514349</v>
          </cell>
          <cell r="S87">
            <v>0.61</v>
          </cell>
          <cell r="T87">
            <v>0.34</v>
          </cell>
          <cell r="U87">
            <v>0.68929999999999991</v>
          </cell>
          <cell r="V87">
            <v>0.38419999999999999</v>
          </cell>
          <cell r="W87">
            <v>0.64409999999999989</v>
          </cell>
          <cell r="X87">
            <v>9.9999999999999995E-7</v>
          </cell>
          <cell r="Y87">
            <v>0</v>
          </cell>
          <cell r="Z87">
            <v>0</v>
          </cell>
          <cell r="AA87">
            <v>9.6875193750387503</v>
          </cell>
          <cell r="AB87">
            <v>10.763910416709722</v>
          </cell>
          <cell r="AC87">
            <v>31468.723000000002</v>
          </cell>
          <cell r="AD87">
            <v>100000</v>
          </cell>
          <cell r="AE87">
            <v>100000</v>
          </cell>
          <cell r="AF87">
            <v>450</v>
          </cell>
          <cell r="AG87">
            <v>2</v>
          </cell>
          <cell r="AH87">
            <v>0.3</v>
          </cell>
          <cell r="AI87">
            <v>0.2</v>
          </cell>
          <cell r="AJ87">
            <v>4</v>
          </cell>
          <cell r="AK87">
            <v>3</v>
          </cell>
          <cell r="AL87">
            <v>0</v>
          </cell>
          <cell r="AM87" t="str">
            <v>CZ07SAloneRetail.idf</v>
          </cell>
          <cell r="AN87" t="str">
            <v>CTZ07SiteDesign.idf</v>
          </cell>
          <cell r="AO87">
            <v>0</v>
          </cell>
          <cell r="AP87">
            <v>86</v>
          </cell>
          <cell r="AQ87" t="str">
            <v>SAloneRetail</v>
          </cell>
          <cell r="AR87" t="str">
            <v>Base</v>
          </cell>
          <cell r="AS87" t="str">
            <v>StDim</v>
          </cell>
          <cell r="AT87" t="str">
            <v>No</v>
          </cell>
          <cell r="AU87" t="str">
            <v>No</v>
          </cell>
          <cell r="AV87" t="str">
            <v>No</v>
          </cell>
          <cell r="AW87" t="str">
            <v>No</v>
          </cell>
          <cell r="AX87" t="str">
            <v>No</v>
          </cell>
          <cell r="AY87" t="str">
            <v>No</v>
          </cell>
          <cell r="AZ87" t="str">
            <v>No</v>
          </cell>
          <cell r="BA87" t="str">
            <v>No</v>
          </cell>
          <cell r="BB87" t="str">
            <v>No</v>
          </cell>
          <cell r="BC87" t="str">
            <v>No</v>
          </cell>
          <cell r="BD87" t="str">
            <v>No</v>
          </cell>
          <cell r="BE87" t="str">
            <v>No</v>
          </cell>
          <cell r="BF87" t="str">
            <v>No</v>
          </cell>
          <cell r="BG87" t="str">
            <v>No</v>
          </cell>
          <cell r="BH87" t="str">
            <v>No</v>
          </cell>
          <cell r="BI87" t="str">
            <v>No</v>
          </cell>
          <cell r="BJ87" t="str">
            <v>No</v>
          </cell>
          <cell r="BK87" t="str">
            <v>No</v>
          </cell>
          <cell r="BL87" t="str">
            <v>No</v>
          </cell>
          <cell r="BM87" t="str">
            <v>No</v>
          </cell>
          <cell r="BN87" t="str">
            <v>No</v>
          </cell>
          <cell r="BO87" t="str">
            <v>No</v>
          </cell>
          <cell r="BP87" t="str">
            <v>No</v>
          </cell>
        </row>
        <row r="88">
          <cell r="B88" t="str">
            <v>0087 CZ07 SAloneRetail BaseStDimSVT+20</v>
          </cell>
          <cell r="C88" t="str">
            <v>0086 CZ07 SAloneRetail BaseStDim</v>
          </cell>
          <cell r="D88" t="b">
            <v>1</v>
          </cell>
          <cell r="E88" t="str">
            <v>CZ07RV2.epw</v>
          </cell>
          <cell r="F88">
            <v>7</v>
          </cell>
          <cell r="G88">
            <v>0</v>
          </cell>
          <cell r="H88">
            <v>1.024128E-3</v>
          </cell>
          <cell r="I88">
            <v>4.9558290587117117E-2</v>
          </cell>
          <cell r="J88">
            <v>0</v>
          </cell>
          <cell r="K88">
            <v>2.0579129996354562</v>
          </cell>
          <cell r="L88">
            <v>1.4609636167878515</v>
          </cell>
          <cell r="M88">
            <v>0.73</v>
          </cell>
          <cell r="N88">
            <v>0.44999999999999996</v>
          </cell>
          <cell r="O88">
            <v>0.8</v>
          </cell>
          <cell r="P88">
            <v>1.9250298745632004</v>
          </cell>
          <cell r="Q88">
            <v>1.5E-3</v>
          </cell>
          <cell r="R88">
            <v>4.3722632176514349</v>
          </cell>
          <cell r="S88">
            <v>0.61</v>
          </cell>
          <cell r="T88">
            <v>0.34</v>
          </cell>
          <cell r="U88">
            <v>0.68929999999999991</v>
          </cell>
          <cell r="V88">
            <v>0.38419999999999999</v>
          </cell>
          <cell r="W88">
            <v>0.77291999999999983</v>
          </cell>
          <cell r="X88">
            <v>9.9999999999999995E-7</v>
          </cell>
          <cell r="Y88">
            <v>0</v>
          </cell>
          <cell r="Z88">
            <v>0</v>
          </cell>
          <cell r="AA88">
            <v>9.6875193750387503</v>
          </cell>
          <cell r="AB88">
            <v>10.763910416709722</v>
          </cell>
          <cell r="AC88">
            <v>31468.723000000002</v>
          </cell>
          <cell r="AD88">
            <v>100000</v>
          </cell>
          <cell r="AE88">
            <v>100000</v>
          </cell>
          <cell r="AF88">
            <v>450</v>
          </cell>
          <cell r="AG88">
            <v>2</v>
          </cell>
          <cell r="AH88">
            <v>0.3</v>
          </cell>
          <cell r="AI88">
            <v>0.2</v>
          </cell>
          <cell r="AJ88">
            <v>4</v>
          </cell>
          <cell r="AK88">
            <v>3</v>
          </cell>
          <cell r="AL88">
            <v>0</v>
          </cell>
          <cell r="AM88" t="str">
            <v>CZ07SAloneRetail.idf</v>
          </cell>
          <cell r="AN88" t="str">
            <v>CTZ07SiteDesign.idf</v>
          </cell>
          <cell r="AO88">
            <v>0</v>
          </cell>
          <cell r="AP88">
            <v>87</v>
          </cell>
          <cell r="AQ88" t="str">
            <v>SAloneRetail</v>
          </cell>
          <cell r="AR88" t="str">
            <v>Base</v>
          </cell>
          <cell r="AS88" t="str">
            <v>StDimSVT+20</v>
          </cell>
          <cell r="AT88" t="str">
            <v>No</v>
          </cell>
          <cell r="AU88" t="str">
            <v>No</v>
          </cell>
          <cell r="AV88" t="str">
            <v>No</v>
          </cell>
          <cell r="AW88" t="str">
            <v>No</v>
          </cell>
          <cell r="AX88" t="str">
            <v>No</v>
          </cell>
          <cell r="AY88" t="str">
            <v>No</v>
          </cell>
          <cell r="AZ88" t="str">
            <v>No</v>
          </cell>
          <cell r="BA88" t="str">
            <v>No</v>
          </cell>
          <cell r="BB88" t="str">
            <v>No</v>
          </cell>
          <cell r="BC88" t="str">
            <v>Yes</v>
          </cell>
          <cell r="BD88" t="str">
            <v>No</v>
          </cell>
          <cell r="BE88" t="str">
            <v>No</v>
          </cell>
          <cell r="BF88" t="str">
            <v>No</v>
          </cell>
          <cell r="BG88" t="str">
            <v>No</v>
          </cell>
          <cell r="BH88" t="str">
            <v>No</v>
          </cell>
          <cell r="BI88" t="str">
            <v>No</v>
          </cell>
          <cell r="BJ88" t="str">
            <v>No</v>
          </cell>
          <cell r="BK88" t="str">
            <v>No</v>
          </cell>
          <cell r="BL88" t="str">
            <v>No</v>
          </cell>
          <cell r="BM88" t="str">
            <v>No</v>
          </cell>
          <cell r="BN88" t="str">
            <v>No</v>
          </cell>
          <cell r="BO88" t="str">
            <v>No</v>
          </cell>
          <cell r="BP88" t="str">
            <v>No</v>
          </cell>
        </row>
        <row r="89">
          <cell r="B89" t="str">
            <v>0088 CZ07 SAloneRetail SkyLt5StDim</v>
          </cell>
          <cell r="C89" t="str">
            <v>0086 CZ07 SAloneRetail BaseStDim</v>
          </cell>
          <cell r="D89" t="b">
            <v>1</v>
          </cell>
          <cell r="E89" t="str">
            <v>CZ07RV2.epw</v>
          </cell>
          <cell r="F89">
            <v>7</v>
          </cell>
          <cell r="G89">
            <v>0</v>
          </cell>
          <cell r="H89">
            <v>1.024128E-3</v>
          </cell>
          <cell r="I89">
            <v>4.9558290587117117E-2</v>
          </cell>
          <cell r="J89">
            <v>0</v>
          </cell>
          <cell r="K89">
            <v>2.0579129996354562</v>
          </cell>
          <cell r="L89">
            <v>1.4609636167878515</v>
          </cell>
          <cell r="M89">
            <v>0.73</v>
          </cell>
          <cell r="N89">
            <v>0.44999999999999996</v>
          </cell>
          <cell r="O89">
            <v>0.8</v>
          </cell>
          <cell r="P89">
            <v>1.9250298745632004</v>
          </cell>
          <cell r="Q89">
            <v>1.5E-3</v>
          </cell>
          <cell r="R89">
            <v>4.3722632176514349</v>
          </cell>
          <cell r="S89">
            <v>0.61</v>
          </cell>
          <cell r="T89">
            <v>0.34</v>
          </cell>
          <cell r="U89">
            <v>0.68929999999999991</v>
          </cell>
          <cell r="V89">
            <v>0.38419999999999999</v>
          </cell>
          <cell r="W89">
            <v>0.64409999999999989</v>
          </cell>
          <cell r="X89">
            <v>9.9999999999999995E-7</v>
          </cell>
          <cell r="Y89">
            <v>0</v>
          </cell>
          <cell r="Z89">
            <v>0</v>
          </cell>
          <cell r="AA89">
            <v>9.6875193750387503</v>
          </cell>
          <cell r="AB89">
            <v>10.763910416709722</v>
          </cell>
          <cell r="AC89">
            <v>31468.723000000002</v>
          </cell>
          <cell r="AD89">
            <v>100000</v>
          </cell>
          <cell r="AE89">
            <v>100000</v>
          </cell>
          <cell r="AF89">
            <v>450</v>
          </cell>
          <cell r="AG89">
            <v>2</v>
          </cell>
          <cell r="AH89">
            <v>0.3</v>
          </cell>
          <cell r="AI89">
            <v>0.2</v>
          </cell>
          <cell r="AJ89">
            <v>4</v>
          </cell>
          <cell r="AK89">
            <v>3</v>
          </cell>
          <cell r="AL89">
            <v>0</v>
          </cell>
          <cell r="AM89" t="str">
            <v>CZ07SAloneRetail5SkyLt.idf</v>
          </cell>
          <cell r="AN89" t="str">
            <v>CTZ07SiteDesign.idf</v>
          </cell>
          <cell r="AO89">
            <v>0</v>
          </cell>
          <cell r="AP89">
            <v>88</v>
          </cell>
          <cell r="AQ89" t="str">
            <v>SAloneRetail</v>
          </cell>
          <cell r="AR89" t="str">
            <v>SkyLt5</v>
          </cell>
          <cell r="AS89" t="str">
            <v>StDim</v>
          </cell>
          <cell r="AT89" t="str">
            <v>No</v>
          </cell>
          <cell r="AU89" t="str">
            <v>No</v>
          </cell>
          <cell r="AV89" t="str">
            <v>No</v>
          </cell>
          <cell r="AW89" t="str">
            <v>No</v>
          </cell>
          <cell r="AX89" t="str">
            <v>No</v>
          </cell>
          <cell r="AY89" t="str">
            <v>No</v>
          </cell>
          <cell r="AZ89" t="str">
            <v>No</v>
          </cell>
          <cell r="BA89" t="str">
            <v>No</v>
          </cell>
          <cell r="BB89" t="str">
            <v>No</v>
          </cell>
          <cell r="BC89" t="str">
            <v>No</v>
          </cell>
          <cell r="BD89" t="str">
            <v>No</v>
          </cell>
          <cell r="BE89" t="str">
            <v>No</v>
          </cell>
          <cell r="BF89" t="str">
            <v>No</v>
          </cell>
          <cell r="BG89" t="str">
            <v>No</v>
          </cell>
          <cell r="BH89" t="str">
            <v>No</v>
          </cell>
          <cell r="BI89" t="str">
            <v>No</v>
          </cell>
          <cell r="BJ89" t="str">
            <v>No</v>
          </cell>
          <cell r="BK89" t="str">
            <v>No</v>
          </cell>
          <cell r="BL89" t="str">
            <v>No</v>
          </cell>
          <cell r="BM89" t="str">
            <v>No</v>
          </cell>
          <cell r="BN89" t="str">
            <v>No</v>
          </cell>
          <cell r="BO89" t="str">
            <v>No</v>
          </cell>
          <cell r="BP89" t="str">
            <v>No</v>
          </cell>
        </row>
        <row r="90">
          <cell r="B90" t="str">
            <v>0089 CZ07 SAloneRetail SkyLt5StDimSVT+20</v>
          </cell>
          <cell r="C90" t="str">
            <v>0086 CZ07 SAloneRetail BaseStDim</v>
          </cell>
          <cell r="D90" t="b">
            <v>1</v>
          </cell>
          <cell r="E90" t="str">
            <v>CZ07RV2.epw</v>
          </cell>
          <cell r="F90">
            <v>7</v>
          </cell>
          <cell r="G90">
            <v>0</v>
          </cell>
          <cell r="H90">
            <v>1.024128E-3</v>
          </cell>
          <cell r="I90">
            <v>4.9558290587117117E-2</v>
          </cell>
          <cell r="J90">
            <v>0</v>
          </cell>
          <cell r="K90">
            <v>2.0579129996354562</v>
          </cell>
          <cell r="L90">
            <v>1.4609636167878515</v>
          </cell>
          <cell r="M90">
            <v>0.73</v>
          </cell>
          <cell r="N90">
            <v>0.44999999999999996</v>
          </cell>
          <cell r="O90">
            <v>0.8</v>
          </cell>
          <cell r="P90">
            <v>1.9250298745632004</v>
          </cell>
          <cell r="Q90">
            <v>1.5E-3</v>
          </cell>
          <cell r="R90">
            <v>4.3722632176514349</v>
          </cell>
          <cell r="S90">
            <v>0.61</v>
          </cell>
          <cell r="T90">
            <v>0.34</v>
          </cell>
          <cell r="U90">
            <v>0.68929999999999991</v>
          </cell>
          <cell r="V90">
            <v>0.38419999999999999</v>
          </cell>
          <cell r="W90">
            <v>0.77291999999999983</v>
          </cell>
          <cell r="X90">
            <v>9.9999999999999995E-7</v>
          </cell>
          <cell r="Y90">
            <v>0</v>
          </cell>
          <cell r="Z90">
            <v>0</v>
          </cell>
          <cell r="AA90">
            <v>9.6875193750387503</v>
          </cell>
          <cell r="AB90">
            <v>10.763910416709722</v>
          </cell>
          <cell r="AC90">
            <v>31468.723000000002</v>
          </cell>
          <cell r="AD90">
            <v>100000</v>
          </cell>
          <cell r="AE90">
            <v>100000</v>
          </cell>
          <cell r="AF90">
            <v>450</v>
          </cell>
          <cell r="AG90">
            <v>2</v>
          </cell>
          <cell r="AH90">
            <v>0.3</v>
          </cell>
          <cell r="AI90">
            <v>0.2</v>
          </cell>
          <cell r="AJ90">
            <v>4</v>
          </cell>
          <cell r="AK90">
            <v>3</v>
          </cell>
          <cell r="AL90">
            <v>0</v>
          </cell>
          <cell r="AM90" t="str">
            <v>CZ07SAloneRetail5SkyLt.idf</v>
          </cell>
          <cell r="AN90" t="str">
            <v>CTZ07SiteDesign.idf</v>
          </cell>
          <cell r="AO90">
            <v>0</v>
          </cell>
          <cell r="AP90">
            <v>89</v>
          </cell>
          <cell r="AQ90" t="str">
            <v>SAloneRetail</v>
          </cell>
          <cell r="AR90" t="str">
            <v>SkyLt5</v>
          </cell>
          <cell r="AS90" t="str">
            <v>StDimSVT+20</v>
          </cell>
          <cell r="AT90" t="str">
            <v>No</v>
          </cell>
          <cell r="AU90" t="str">
            <v>No</v>
          </cell>
          <cell r="AV90" t="str">
            <v>No</v>
          </cell>
          <cell r="AW90" t="str">
            <v>No</v>
          </cell>
          <cell r="AX90" t="str">
            <v>No</v>
          </cell>
          <cell r="AY90" t="str">
            <v>No</v>
          </cell>
          <cell r="AZ90" t="str">
            <v>No</v>
          </cell>
          <cell r="BA90" t="str">
            <v>No</v>
          </cell>
          <cell r="BB90" t="str">
            <v>No</v>
          </cell>
          <cell r="BC90" t="str">
            <v>Yes</v>
          </cell>
          <cell r="BD90" t="str">
            <v>No</v>
          </cell>
          <cell r="BE90" t="str">
            <v>No</v>
          </cell>
          <cell r="BF90" t="str">
            <v>No</v>
          </cell>
          <cell r="BG90" t="str">
            <v>No</v>
          </cell>
          <cell r="BH90" t="str">
            <v>No</v>
          </cell>
          <cell r="BI90" t="str">
            <v>No</v>
          </cell>
          <cell r="BJ90" t="str">
            <v>No</v>
          </cell>
          <cell r="BK90" t="str">
            <v>No</v>
          </cell>
          <cell r="BL90" t="str">
            <v>No</v>
          </cell>
          <cell r="BM90" t="str">
            <v>No</v>
          </cell>
          <cell r="BN90" t="str">
            <v>No</v>
          </cell>
          <cell r="BO90" t="str">
            <v>No</v>
          </cell>
          <cell r="BP90" t="str">
            <v>No</v>
          </cell>
        </row>
        <row r="91">
          <cell r="B91" t="str">
            <v>0090 CZ01 SAloneRetail BaseStDim</v>
          </cell>
          <cell r="C91">
            <v>0</v>
          </cell>
          <cell r="D91" t="b">
            <v>1</v>
          </cell>
          <cell r="E91" t="str">
            <v>CZ01RV2.epw</v>
          </cell>
          <cell r="F91">
            <v>1</v>
          </cell>
          <cell r="G91">
            <v>0</v>
          </cell>
          <cell r="H91">
            <v>1.024128E-3</v>
          </cell>
          <cell r="I91">
            <v>4.9558290587117117E-2</v>
          </cell>
          <cell r="J91">
            <v>0</v>
          </cell>
          <cell r="K91">
            <v>3.0234880784205331</v>
          </cell>
          <cell r="L91">
            <v>1.4609636167878515</v>
          </cell>
          <cell r="M91">
            <v>0.73</v>
          </cell>
          <cell r="N91">
            <v>0.75</v>
          </cell>
          <cell r="O91">
            <v>0.75</v>
          </cell>
          <cell r="P91">
            <v>2.8906049533482774</v>
          </cell>
          <cell r="Q91">
            <v>0.34613337434919739</v>
          </cell>
          <cell r="R91">
            <v>2.6687840419430833</v>
          </cell>
          <cell r="S91">
            <v>0.47</v>
          </cell>
          <cell r="T91">
            <v>0.43</v>
          </cell>
          <cell r="U91">
            <v>0.53109999999999991</v>
          </cell>
          <cell r="V91">
            <v>0.48589999999999994</v>
          </cell>
          <cell r="W91">
            <v>0.79099999999999993</v>
          </cell>
          <cell r="X91">
            <v>9.9999999999999995E-7</v>
          </cell>
          <cell r="Y91">
            <v>0</v>
          </cell>
          <cell r="Z91">
            <v>0</v>
          </cell>
          <cell r="AA91">
            <v>9.6875193750387503</v>
          </cell>
          <cell r="AB91">
            <v>10.763910416709722</v>
          </cell>
          <cell r="AC91">
            <v>31468.723000000002</v>
          </cell>
          <cell r="AD91">
            <v>100000</v>
          </cell>
          <cell r="AE91">
            <v>100000</v>
          </cell>
          <cell r="AF91">
            <v>450</v>
          </cell>
          <cell r="AG91">
            <v>2</v>
          </cell>
          <cell r="AH91">
            <v>0.3</v>
          </cell>
          <cell r="AI91">
            <v>0.2</v>
          </cell>
          <cell r="AJ91">
            <v>4</v>
          </cell>
          <cell r="AK91">
            <v>3</v>
          </cell>
          <cell r="AL91">
            <v>0</v>
          </cell>
          <cell r="AM91" t="str">
            <v>CZ01SAloneRetail.idf</v>
          </cell>
          <cell r="AN91" t="str">
            <v>CTZ01SiteDesign.idf</v>
          </cell>
          <cell r="AO91">
            <v>0</v>
          </cell>
          <cell r="AP91">
            <v>90</v>
          </cell>
          <cell r="AQ91" t="str">
            <v>SAloneRetail</v>
          </cell>
          <cell r="AR91" t="str">
            <v>Base</v>
          </cell>
          <cell r="AS91" t="str">
            <v>StDim</v>
          </cell>
          <cell r="AT91" t="str">
            <v>No</v>
          </cell>
          <cell r="AU91" t="str">
            <v>No</v>
          </cell>
          <cell r="AV91" t="str">
            <v>No</v>
          </cell>
          <cell r="AW91" t="str">
            <v>No</v>
          </cell>
          <cell r="AX91" t="str">
            <v>No</v>
          </cell>
          <cell r="AY91" t="str">
            <v>No</v>
          </cell>
          <cell r="AZ91" t="str">
            <v>No</v>
          </cell>
          <cell r="BA91" t="str">
            <v>No</v>
          </cell>
          <cell r="BB91" t="str">
            <v>No</v>
          </cell>
          <cell r="BC91" t="str">
            <v>No</v>
          </cell>
          <cell r="BD91" t="str">
            <v>No</v>
          </cell>
          <cell r="BE91" t="str">
            <v>No</v>
          </cell>
          <cell r="BF91" t="str">
            <v>No</v>
          </cell>
          <cell r="BG91" t="str">
            <v>No</v>
          </cell>
          <cell r="BH91" t="str">
            <v>No</v>
          </cell>
          <cell r="BI91" t="str">
            <v>No</v>
          </cell>
          <cell r="BJ91" t="str">
            <v>No</v>
          </cell>
          <cell r="BK91" t="str">
            <v>No</v>
          </cell>
          <cell r="BL91" t="str">
            <v>No</v>
          </cell>
          <cell r="BM91" t="str">
            <v>No</v>
          </cell>
          <cell r="BN91" t="str">
            <v>No</v>
          </cell>
          <cell r="BO91" t="str">
            <v>No</v>
          </cell>
          <cell r="BP91" t="str">
            <v>No</v>
          </cell>
        </row>
        <row r="92">
          <cell r="B92" t="str">
            <v>0091 CZ01 SAloneRetail BaseStDimSVT+20</v>
          </cell>
          <cell r="C92" t="str">
            <v>0090 CZ01 SAloneRetail BaseStDim</v>
          </cell>
          <cell r="D92" t="b">
            <v>1</v>
          </cell>
          <cell r="E92" t="str">
            <v>CZ01RV2.epw</v>
          </cell>
          <cell r="F92">
            <v>1</v>
          </cell>
          <cell r="G92">
            <v>0</v>
          </cell>
          <cell r="H92">
            <v>1.024128E-3</v>
          </cell>
          <cell r="I92">
            <v>4.9558290587117117E-2</v>
          </cell>
          <cell r="J92">
            <v>0</v>
          </cell>
          <cell r="K92">
            <v>3.0234880784205331</v>
          </cell>
          <cell r="L92">
            <v>1.4609636167878515</v>
          </cell>
          <cell r="M92">
            <v>0.73</v>
          </cell>
          <cell r="N92">
            <v>0.75</v>
          </cell>
          <cell r="O92">
            <v>0.75</v>
          </cell>
          <cell r="P92">
            <v>2.8906049533482774</v>
          </cell>
          <cell r="Q92">
            <v>0.34613337434919739</v>
          </cell>
          <cell r="R92">
            <v>2.6687840419430833</v>
          </cell>
          <cell r="S92">
            <v>0.47</v>
          </cell>
          <cell r="T92">
            <v>0.43</v>
          </cell>
          <cell r="U92">
            <v>0.53109999999999991</v>
          </cell>
          <cell r="V92">
            <v>0.48589999999999994</v>
          </cell>
          <cell r="W92">
            <v>0.94919999999999982</v>
          </cell>
          <cell r="X92">
            <v>9.9999999999999995E-7</v>
          </cell>
          <cell r="Y92">
            <v>0</v>
          </cell>
          <cell r="Z92">
            <v>0</v>
          </cell>
          <cell r="AA92">
            <v>9.6875193750387503</v>
          </cell>
          <cell r="AB92">
            <v>10.763910416709722</v>
          </cell>
          <cell r="AC92">
            <v>31468.723000000002</v>
          </cell>
          <cell r="AD92">
            <v>100000</v>
          </cell>
          <cell r="AE92">
            <v>100000</v>
          </cell>
          <cell r="AF92">
            <v>450</v>
          </cell>
          <cell r="AG92">
            <v>2</v>
          </cell>
          <cell r="AH92">
            <v>0.3</v>
          </cell>
          <cell r="AI92">
            <v>0.2</v>
          </cell>
          <cell r="AJ92">
            <v>4</v>
          </cell>
          <cell r="AK92">
            <v>3</v>
          </cell>
          <cell r="AL92">
            <v>0</v>
          </cell>
          <cell r="AM92" t="str">
            <v>CZ01SAloneRetail.idf</v>
          </cell>
          <cell r="AN92" t="str">
            <v>CTZ01SiteDesign.idf</v>
          </cell>
          <cell r="AO92">
            <v>0</v>
          </cell>
          <cell r="AP92">
            <v>91</v>
          </cell>
          <cell r="AQ92" t="str">
            <v>SAloneRetail</v>
          </cell>
          <cell r="AR92" t="str">
            <v>Base</v>
          </cell>
          <cell r="AS92" t="str">
            <v>StDimSVT+20</v>
          </cell>
          <cell r="AT92" t="str">
            <v>No</v>
          </cell>
          <cell r="AU92" t="str">
            <v>No</v>
          </cell>
          <cell r="AV92" t="str">
            <v>No</v>
          </cell>
          <cell r="AW92" t="str">
            <v>No</v>
          </cell>
          <cell r="AX92" t="str">
            <v>No</v>
          </cell>
          <cell r="AY92" t="str">
            <v>No</v>
          </cell>
          <cell r="AZ92" t="str">
            <v>No</v>
          </cell>
          <cell r="BA92" t="str">
            <v>No</v>
          </cell>
          <cell r="BB92" t="str">
            <v>No</v>
          </cell>
          <cell r="BC92" t="str">
            <v>Yes</v>
          </cell>
          <cell r="BD92" t="str">
            <v>No</v>
          </cell>
          <cell r="BE92" t="str">
            <v>No</v>
          </cell>
          <cell r="BF92" t="str">
            <v>No</v>
          </cell>
          <cell r="BG92" t="str">
            <v>No</v>
          </cell>
          <cell r="BH92" t="str">
            <v>No</v>
          </cell>
          <cell r="BI92" t="str">
            <v>No</v>
          </cell>
          <cell r="BJ92" t="str">
            <v>No</v>
          </cell>
          <cell r="BK92" t="str">
            <v>No</v>
          </cell>
          <cell r="BL92" t="str">
            <v>No</v>
          </cell>
          <cell r="BM92" t="str">
            <v>No</v>
          </cell>
          <cell r="BN92" t="str">
            <v>No</v>
          </cell>
          <cell r="BO92" t="str">
            <v>No</v>
          </cell>
          <cell r="BP92" t="str">
            <v>No</v>
          </cell>
        </row>
        <row r="93">
          <cell r="B93" t="str">
            <v>0092 CZ01 SAloneRetail SkyLt5StDim</v>
          </cell>
          <cell r="C93" t="str">
            <v>0090 CZ01 SAloneRetail BaseStDim</v>
          </cell>
          <cell r="D93" t="b">
            <v>1</v>
          </cell>
          <cell r="E93" t="str">
            <v>CZ01RV2.epw</v>
          </cell>
          <cell r="F93">
            <v>1</v>
          </cell>
          <cell r="G93">
            <v>0</v>
          </cell>
          <cell r="H93">
            <v>1.024128E-3</v>
          </cell>
          <cell r="I93">
            <v>4.9558290587117117E-2</v>
          </cell>
          <cell r="J93">
            <v>0</v>
          </cell>
          <cell r="K93">
            <v>3.0234880784205331</v>
          </cell>
          <cell r="L93">
            <v>1.4609636167878515</v>
          </cell>
          <cell r="M93">
            <v>0.73</v>
          </cell>
          <cell r="N93">
            <v>0.75</v>
          </cell>
          <cell r="O93">
            <v>0.75</v>
          </cell>
          <cell r="P93">
            <v>2.8906049533482774</v>
          </cell>
          <cell r="Q93">
            <v>0.34613337434919739</v>
          </cell>
          <cell r="R93">
            <v>2.6687840419430833</v>
          </cell>
          <cell r="S93">
            <v>0.47</v>
          </cell>
          <cell r="T93">
            <v>0.43</v>
          </cell>
          <cell r="U93">
            <v>0.53109999999999991</v>
          </cell>
          <cell r="V93">
            <v>0.48589999999999994</v>
          </cell>
          <cell r="W93">
            <v>0.79099999999999993</v>
          </cell>
          <cell r="X93">
            <v>9.9999999999999995E-7</v>
          </cell>
          <cell r="Y93">
            <v>0</v>
          </cell>
          <cell r="Z93">
            <v>0</v>
          </cell>
          <cell r="AA93">
            <v>9.6875193750387503</v>
          </cell>
          <cell r="AB93">
            <v>10.763910416709722</v>
          </cell>
          <cell r="AC93">
            <v>31468.723000000002</v>
          </cell>
          <cell r="AD93">
            <v>100000</v>
          </cell>
          <cell r="AE93">
            <v>100000</v>
          </cell>
          <cell r="AF93">
            <v>450</v>
          </cell>
          <cell r="AG93">
            <v>2</v>
          </cell>
          <cell r="AH93">
            <v>0.3</v>
          </cell>
          <cell r="AI93">
            <v>0.2</v>
          </cell>
          <cell r="AJ93">
            <v>4</v>
          </cell>
          <cell r="AK93">
            <v>3</v>
          </cell>
          <cell r="AL93">
            <v>0</v>
          </cell>
          <cell r="AM93" t="str">
            <v>CZ01SAloneRetail5SkyLt.idf</v>
          </cell>
          <cell r="AN93" t="str">
            <v>CTZ01SiteDesign.idf</v>
          </cell>
          <cell r="AO93">
            <v>0</v>
          </cell>
          <cell r="AP93">
            <v>92</v>
          </cell>
          <cell r="AQ93" t="str">
            <v>SAloneRetail</v>
          </cell>
          <cell r="AR93" t="str">
            <v>SkyLt5</v>
          </cell>
          <cell r="AS93" t="str">
            <v>StDim</v>
          </cell>
          <cell r="AT93" t="str">
            <v>No</v>
          </cell>
          <cell r="AU93" t="str">
            <v>No</v>
          </cell>
          <cell r="AV93" t="str">
            <v>No</v>
          </cell>
          <cell r="AW93" t="str">
            <v>No</v>
          </cell>
          <cell r="AX93" t="str">
            <v>No</v>
          </cell>
          <cell r="AY93" t="str">
            <v>No</v>
          </cell>
          <cell r="AZ93" t="str">
            <v>No</v>
          </cell>
          <cell r="BA93" t="str">
            <v>No</v>
          </cell>
          <cell r="BB93" t="str">
            <v>No</v>
          </cell>
          <cell r="BC93" t="str">
            <v>No</v>
          </cell>
          <cell r="BD93" t="str">
            <v>No</v>
          </cell>
          <cell r="BE93" t="str">
            <v>No</v>
          </cell>
          <cell r="BF93" t="str">
            <v>No</v>
          </cell>
          <cell r="BG93" t="str">
            <v>No</v>
          </cell>
          <cell r="BH93" t="str">
            <v>No</v>
          </cell>
          <cell r="BI93" t="str">
            <v>No</v>
          </cell>
          <cell r="BJ93" t="str">
            <v>No</v>
          </cell>
          <cell r="BK93" t="str">
            <v>No</v>
          </cell>
          <cell r="BL93" t="str">
            <v>No</v>
          </cell>
          <cell r="BM93" t="str">
            <v>No</v>
          </cell>
          <cell r="BN93" t="str">
            <v>No</v>
          </cell>
          <cell r="BO93" t="str">
            <v>No</v>
          </cell>
          <cell r="BP93" t="str">
            <v>No</v>
          </cell>
        </row>
        <row r="94">
          <cell r="B94" t="str">
            <v>0093 CZ01 SAloneRetail SkyLt5StDimSVT+20</v>
          </cell>
          <cell r="C94" t="str">
            <v>0090 CZ01 SAloneRetail BaseStDim</v>
          </cell>
          <cell r="D94" t="b">
            <v>1</v>
          </cell>
          <cell r="E94" t="str">
            <v>CZ01RV2.epw</v>
          </cell>
          <cell r="F94">
            <v>1</v>
          </cell>
          <cell r="G94">
            <v>0</v>
          </cell>
          <cell r="H94">
            <v>1.024128E-3</v>
          </cell>
          <cell r="I94">
            <v>4.9558290587117117E-2</v>
          </cell>
          <cell r="J94">
            <v>0</v>
          </cell>
          <cell r="K94">
            <v>3.0234880784205331</v>
          </cell>
          <cell r="L94">
            <v>1.4609636167878515</v>
          </cell>
          <cell r="M94">
            <v>0.73</v>
          </cell>
          <cell r="N94">
            <v>0.75</v>
          </cell>
          <cell r="O94">
            <v>0.75</v>
          </cell>
          <cell r="P94">
            <v>2.8906049533482774</v>
          </cell>
          <cell r="Q94">
            <v>0.34613337434919739</v>
          </cell>
          <cell r="R94">
            <v>2.6687840419430833</v>
          </cell>
          <cell r="S94">
            <v>0.47</v>
          </cell>
          <cell r="T94">
            <v>0.43</v>
          </cell>
          <cell r="U94">
            <v>0.53109999999999991</v>
          </cell>
          <cell r="V94">
            <v>0.48589999999999994</v>
          </cell>
          <cell r="W94">
            <v>0.94919999999999982</v>
          </cell>
          <cell r="X94">
            <v>9.9999999999999995E-7</v>
          </cell>
          <cell r="Y94">
            <v>0</v>
          </cell>
          <cell r="Z94">
            <v>0</v>
          </cell>
          <cell r="AA94">
            <v>9.6875193750387503</v>
          </cell>
          <cell r="AB94">
            <v>10.763910416709722</v>
          </cell>
          <cell r="AC94">
            <v>31468.723000000002</v>
          </cell>
          <cell r="AD94">
            <v>100000</v>
          </cell>
          <cell r="AE94">
            <v>100000</v>
          </cell>
          <cell r="AF94">
            <v>450</v>
          </cell>
          <cell r="AG94">
            <v>2</v>
          </cell>
          <cell r="AH94">
            <v>0.3</v>
          </cell>
          <cell r="AI94">
            <v>0.2</v>
          </cell>
          <cell r="AJ94">
            <v>4</v>
          </cell>
          <cell r="AK94">
            <v>3</v>
          </cell>
          <cell r="AL94">
            <v>0</v>
          </cell>
          <cell r="AM94" t="str">
            <v>CZ01SAloneRetail5SkyLt.idf</v>
          </cell>
          <cell r="AN94" t="str">
            <v>CTZ01SiteDesign.idf</v>
          </cell>
          <cell r="AO94">
            <v>0</v>
          </cell>
          <cell r="AP94">
            <v>93</v>
          </cell>
          <cell r="AQ94" t="str">
            <v>SAloneRetail</v>
          </cell>
          <cell r="AR94" t="str">
            <v>SkyLt5</v>
          </cell>
          <cell r="AS94" t="str">
            <v>StDimSVT+20</v>
          </cell>
          <cell r="AT94" t="str">
            <v>No</v>
          </cell>
          <cell r="AU94" t="str">
            <v>No</v>
          </cell>
          <cell r="AV94" t="str">
            <v>No</v>
          </cell>
          <cell r="AW94" t="str">
            <v>No</v>
          </cell>
          <cell r="AX94" t="str">
            <v>No</v>
          </cell>
          <cell r="AY94" t="str">
            <v>No</v>
          </cell>
          <cell r="AZ94" t="str">
            <v>No</v>
          </cell>
          <cell r="BA94" t="str">
            <v>No</v>
          </cell>
          <cell r="BB94" t="str">
            <v>No</v>
          </cell>
          <cell r="BC94" t="str">
            <v>Yes</v>
          </cell>
          <cell r="BD94" t="str">
            <v>No</v>
          </cell>
          <cell r="BE94" t="str">
            <v>No</v>
          </cell>
          <cell r="BF94" t="str">
            <v>No</v>
          </cell>
          <cell r="BG94" t="str">
            <v>No</v>
          </cell>
          <cell r="BH94" t="str">
            <v>No</v>
          </cell>
          <cell r="BI94" t="str">
            <v>No</v>
          </cell>
          <cell r="BJ94" t="str">
            <v>No</v>
          </cell>
          <cell r="BK94" t="str">
            <v>No</v>
          </cell>
          <cell r="BL94" t="str">
            <v>No</v>
          </cell>
          <cell r="BM94" t="str">
            <v>No</v>
          </cell>
          <cell r="BN94" t="str">
            <v>No</v>
          </cell>
          <cell r="BO94" t="str">
            <v>No</v>
          </cell>
          <cell r="BP94" t="str">
            <v>No</v>
          </cell>
        </row>
        <row r="95">
          <cell r="B95" t="str">
            <v>0094 CZ06 QSRest Base</v>
          </cell>
          <cell r="C95">
            <v>0</v>
          </cell>
          <cell r="D95" t="b">
            <v>0</v>
          </cell>
          <cell r="E95" t="str">
            <v>CZ06RV2.epw</v>
          </cell>
          <cell r="F95">
            <v>6</v>
          </cell>
          <cell r="G95">
            <v>0</v>
          </cell>
          <cell r="H95">
            <v>1.024128E-3</v>
          </cell>
          <cell r="I95">
            <v>4.9558290587117117E-2</v>
          </cell>
          <cell r="J95">
            <v>0</v>
          </cell>
          <cell r="K95">
            <v>1.7775386063882341</v>
          </cell>
          <cell r="L95">
            <v>1.4609636167878515</v>
          </cell>
          <cell r="M95">
            <v>0.73</v>
          </cell>
          <cell r="N95">
            <v>0.44999999999999996</v>
          </cell>
          <cell r="O95">
            <v>0.8</v>
          </cell>
          <cell r="P95">
            <v>1.6446554813159782</v>
          </cell>
          <cell r="Q95">
            <v>1.5E-3</v>
          </cell>
          <cell r="R95">
            <v>4.3722632176514349</v>
          </cell>
          <cell r="S95">
            <v>0.61</v>
          </cell>
          <cell r="T95">
            <v>0.34</v>
          </cell>
          <cell r="U95">
            <v>0.68929999999999991</v>
          </cell>
          <cell r="V95">
            <v>0.38419999999999999</v>
          </cell>
          <cell r="W95">
            <v>0.64409999999999989</v>
          </cell>
          <cell r="X95">
            <v>9.9999999999999995E-7</v>
          </cell>
          <cell r="Y95">
            <v>0</v>
          </cell>
          <cell r="Z95">
            <v>0</v>
          </cell>
          <cell r="AA95">
            <v>9.6875193750387503</v>
          </cell>
          <cell r="AB95">
            <v>10.763910416709722</v>
          </cell>
          <cell r="AC95">
            <v>31468.723000000002</v>
          </cell>
          <cell r="AD95">
            <v>100000</v>
          </cell>
          <cell r="AE95">
            <v>100000</v>
          </cell>
          <cell r="AF95">
            <v>450</v>
          </cell>
          <cell r="AG95">
            <v>2</v>
          </cell>
          <cell r="AH95">
            <v>0.3</v>
          </cell>
          <cell r="AI95">
            <v>0.2</v>
          </cell>
          <cell r="AJ95">
            <v>3</v>
          </cell>
          <cell r="AK95">
            <v>3</v>
          </cell>
          <cell r="AL95">
            <v>0</v>
          </cell>
          <cell r="AM95" t="str">
            <v>CZ06QSRest.idf</v>
          </cell>
          <cell r="AN95" t="str">
            <v>CTZ06SiteDesign.idf</v>
          </cell>
          <cell r="AO95">
            <v>0</v>
          </cell>
          <cell r="AP95">
            <v>94</v>
          </cell>
          <cell r="AQ95" t="str">
            <v>QSRest</v>
          </cell>
          <cell r="AR95" t="str">
            <v>Base</v>
          </cell>
          <cell r="AS95">
            <v>0</v>
          </cell>
          <cell r="AT95" t="str">
            <v>No</v>
          </cell>
          <cell r="AU95" t="str">
            <v>No</v>
          </cell>
          <cell r="AV95" t="str">
            <v>No</v>
          </cell>
          <cell r="AW95" t="str">
            <v>No</v>
          </cell>
          <cell r="AX95" t="str">
            <v>No</v>
          </cell>
          <cell r="AY95" t="str">
            <v>No</v>
          </cell>
          <cell r="AZ95" t="str">
            <v>No</v>
          </cell>
          <cell r="BA95" t="str">
            <v>No</v>
          </cell>
          <cell r="BB95" t="str">
            <v>No</v>
          </cell>
          <cell r="BC95" t="str">
            <v>No</v>
          </cell>
          <cell r="BD95" t="str">
            <v>No</v>
          </cell>
          <cell r="BE95" t="str">
            <v>No</v>
          </cell>
          <cell r="BF95" t="str">
            <v>No</v>
          </cell>
          <cell r="BG95" t="str">
            <v>No</v>
          </cell>
          <cell r="BH95" t="str">
            <v>No</v>
          </cell>
          <cell r="BI95" t="str">
            <v>No</v>
          </cell>
          <cell r="BJ95" t="str">
            <v>No</v>
          </cell>
          <cell r="BK95" t="str">
            <v>No</v>
          </cell>
          <cell r="BL95" t="str">
            <v>No</v>
          </cell>
          <cell r="BM95" t="str">
            <v>No</v>
          </cell>
          <cell r="BN95" t="str">
            <v>No</v>
          </cell>
          <cell r="BO95" t="str">
            <v>No</v>
          </cell>
          <cell r="BP95" t="str">
            <v>No</v>
          </cell>
        </row>
        <row r="96">
          <cell r="B96" t="str">
            <v>0095 CZ06 QSRest ProsLoad5h</v>
          </cell>
          <cell r="C96" t="str">
            <v>0094 CZ06 QSRest Base</v>
          </cell>
          <cell r="D96" t="b">
            <v>0</v>
          </cell>
          <cell r="E96" t="str">
            <v>CZ06RV2.epw</v>
          </cell>
          <cell r="F96">
            <v>6</v>
          </cell>
          <cell r="G96">
            <v>0</v>
          </cell>
          <cell r="H96">
            <v>1.024128E-3</v>
          </cell>
          <cell r="I96">
            <v>4.9558290587117117E-2</v>
          </cell>
          <cell r="J96">
            <v>0</v>
          </cell>
          <cell r="K96">
            <v>1.7775386063882341</v>
          </cell>
          <cell r="L96">
            <v>1.4609636167878515</v>
          </cell>
          <cell r="M96">
            <v>0.73</v>
          </cell>
          <cell r="N96">
            <v>0.44999999999999996</v>
          </cell>
          <cell r="O96">
            <v>0.8</v>
          </cell>
          <cell r="P96">
            <v>1.6446554813159782</v>
          </cell>
          <cell r="Q96">
            <v>1.5E-3</v>
          </cell>
          <cell r="R96">
            <v>4.3722632176514349</v>
          </cell>
          <cell r="S96">
            <v>0.61</v>
          </cell>
          <cell r="T96">
            <v>0.34</v>
          </cell>
          <cell r="U96">
            <v>0.68929999999999991</v>
          </cell>
          <cell r="V96">
            <v>0.38419999999999999</v>
          </cell>
          <cell r="W96">
            <v>0.64409999999999989</v>
          </cell>
          <cell r="X96">
            <v>9.9999999999999995E-7</v>
          </cell>
          <cell r="Y96">
            <v>0</v>
          </cell>
          <cell r="Z96">
            <v>0</v>
          </cell>
          <cell r="AA96">
            <v>9.6875193750387503</v>
          </cell>
          <cell r="AB96">
            <v>10.763910416709722</v>
          </cell>
          <cell r="AC96">
            <v>33042.159150000007</v>
          </cell>
          <cell r="AD96">
            <v>100000</v>
          </cell>
          <cell r="AE96">
            <v>100000</v>
          </cell>
          <cell r="AF96">
            <v>450</v>
          </cell>
          <cell r="AG96">
            <v>2</v>
          </cell>
          <cell r="AH96">
            <v>0.3</v>
          </cell>
          <cell r="AI96">
            <v>0.2</v>
          </cell>
          <cell r="AJ96">
            <v>3</v>
          </cell>
          <cell r="AK96">
            <v>3</v>
          </cell>
          <cell r="AL96">
            <v>0</v>
          </cell>
          <cell r="AM96" t="str">
            <v>CZ06QSRest.idf</v>
          </cell>
          <cell r="AN96" t="str">
            <v>CTZ06SiteDesign.idf</v>
          </cell>
          <cell r="AO96">
            <v>0</v>
          </cell>
          <cell r="AP96">
            <v>95</v>
          </cell>
          <cell r="AQ96" t="str">
            <v>QSRest</v>
          </cell>
          <cell r="AR96" t="str">
            <v>ProsLoad</v>
          </cell>
          <cell r="AS96" t="str">
            <v>5h</v>
          </cell>
          <cell r="AT96" t="str">
            <v>No</v>
          </cell>
          <cell r="AU96" t="str">
            <v>No</v>
          </cell>
          <cell r="AV96" t="str">
            <v>No</v>
          </cell>
          <cell r="AW96" t="str">
            <v>No</v>
          </cell>
          <cell r="AX96" t="str">
            <v>No</v>
          </cell>
          <cell r="AY96" t="str">
            <v>No</v>
          </cell>
          <cell r="AZ96" t="str">
            <v>No</v>
          </cell>
          <cell r="BA96" t="str">
            <v>No</v>
          </cell>
          <cell r="BB96" t="str">
            <v>No</v>
          </cell>
          <cell r="BC96" t="str">
            <v>No</v>
          </cell>
          <cell r="BD96" t="str">
            <v>No</v>
          </cell>
          <cell r="BE96" t="str">
            <v>No</v>
          </cell>
          <cell r="BF96" t="str">
            <v>No</v>
          </cell>
          <cell r="BG96" t="str">
            <v>No</v>
          </cell>
          <cell r="BH96" t="str">
            <v>No</v>
          </cell>
          <cell r="BI96" t="str">
            <v>No</v>
          </cell>
          <cell r="BJ96" t="str">
            <v>No</v>
          </cell>
          <cell r="BK96" t="str">
            <v>No</v>
          </cell>
          <cell r="BL96" t="str">
            <v>No</v>
          </cell>
          <cell r="BM96" t="str">
            <v>No</v>
          </cell>
          <cell r="BN96" t="str">
            <v>No</v>
          </cell>
          <cell r="BO96" t="str">
            <v>No</v>
          </cell>
          <cell r="BP96" t="str">
            <v>No</v>
          </cell>
        </row>
        <row r="97">
          <cell r="B97">
            <v>0</v>
          </cell>
          <cell r="D97" t="str">
            <v>end</v>
          </cell>
          <cell r="E97" t="str">
            <v># of Runs</v>
          </cell>
          <cell r="F97">
            <v>87</v>
          </cell>
          <cell r="I97">
            <v>1</v>
          </cell>
          <cell r="AL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3</v>
          </cell>
          <cell r="L98">
            <v>12</v>
          </cell>
          <cell r="M98">
            <v>16</v>
          </cell>
          <cell r="N98">
            <v>5</v>
          </cell>
          <cell r="O98">
            <v>7</v>
          </cell>
          <cell r="P98">
            <v>4</v>
          </cell>
          <cell r="Q98">
            <v>14</v>
          </cell>
          <cell r="R98">
            <v>18</v>
          </cell>
          <cell r="S98">
            <v>22</v>
          </cell>
          <cell r="T98">
            <v>26</v>
          </cell>
          <cell r="U98">
            <v>39</v>
          </cell>
          <cell r="V98">
            <v>43</v>
          </cell>
          <cell r="W98">
            <v>44</v>
          </cell>
          <cell r="X98">
            <v>0</v>
          </cell>
          <cell r="Y98">
            <v>0</v>
          </cell>
          <cell r="Z98">
            <v>0</v>
          </cell>
          <cell r="AA98" t="str">
            <v>W/ft²</v>
          </cell>
          <cell r="AB98" t="str">
            <v>W/ft²</v>
          </cell>
          <cell r="AC98" t="str">
            <v>W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2</v>
          </cell>
          <cell r="L99">
            <v>3</v>
          </cell>
          <cell r="M99">
            <v>0</v>
          </cell>
          <cell r="N99">
            <v>0</v>
          </cell>
          <cell r="O99">
            <v>0</v>
          </cell>
          <cell r="P99">
            <v>4</v>
          </cell>
          <cell r="Q99">
            <v>5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0.9</v>
          </cell>
          <cell r="AB99">
            <v>1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</row>
        <row r="100">
          <cell r="J100">
            <v>0</v>
          </cell>
          <cell r="Z100">
            <v>0</v>
          </cell>
          <cell r="AK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P102">
            <v>0</v>
          </cell>
          <cell r="Q102">
            <v>0</v>
          </cell>
          <cell r="Z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</row>
        <row r="103"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</row>
        <row r="104">
          <cell r="L104">
            <v>0</v>
          </cell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N108">
            <v>0</v>
          </cell>
          <cell r="O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</row>
        <row r="109">
          <cell r="N109">
            <v>0</v>
          </cell>
          <cell r="O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</row>
        <row r="110">
          <cell r="N110">
            <v>0</v>
          </cell>
          <cell r="O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</row>
      </sheetData>
      <sheetData sheetId="8">
        <row r="2">
          <cell r="A2" t="str">
            <v>! Run description</v>
          </cell>
          <cell r="B2" t="str">
            <v>Baseline, Scheme A, IASys</v>
          </cell>
          <cell r="C2" t="str">
            <v>Ext Wall R12</v>
          </cell>
          <cell r="D2">
            <v>0</v>
          </cell>
        </row>
        <row r="3">
          <cell r="A3" t="str">
            <v>! Parent Run</v>
          </cell>
          <cell r="B3">
            <v>0</v>
          </cell>
          <cell r="C3" t="str">
            <v>Baseline, Scheme A, IASys</v>
          </cell>
          <cell r="D3">
            <v>0</v>
          </cell>
        </row>
        <row r="4">
          <cell r="A4" t="str">
            <v>! Run Flag</v>
          </cell>
          <cell r="B4" t="b">
            <v>0</v>
          </cell>
          <cell r="C4" t="b">
            <v>0</v>
          </cell>
          <cell r="D4" t="str">
            <v>end</v>
          </cell>
        </row>
        <row r="5">
          <cell r="A5" t="str">
            <v>! Weather file</v>
          </cell>
          <cell r="B5">
            <v>0</v>
          </cell>
          <cell r="C5">
            <v>0</v>
          </cell>
          <cell r="D5">
            <v>0</v>
          </cell>
        </row>
        <row r="6">
          <cell r="A6" t="str">
            <v>! Simulation</v>
          </cell>
          <cell r="B6">
            <v>0</v>
          </cell>
          <cell r="C6">
            <v>0</v>
          </cell>
          <cell r="D6">
            <v>0</v>
          </cell>
        </row>
        <row r="7">
          <cell r="A7" t="str">
            <v>! Envelope</v>
          </cell>
          <cell r="B7">
            <v>0</v>
          </cell>
          <cell r="C7">
            <v>0</v>
          </cell>
          <cell r="D7">
            <v>0</v>
          </cell>
        </row>
        <row r="8">
          <cell r="A8" t="str">
            <v>! Internal Gains</v>
          </cell>
          <cell r="B8">
            <v>0</v>
          </cell>
          <cell r="C8">
            <v>0</v>
          </cell>
          <cell r="D8">
            <v>0</v>
          </cell>
        </row>
        <row r="9">
          <cell r="A9" t="str">
            <v>!Systems &amp; Zones</v>
          </cell>
          <cell r="B9">
            <v>0</v>
          </cell>
          <cell r="C9">
            <v>0</v>
          </cell>
          <cell r="D9">
            <v>0</v>
          </cell>
        </row>
        <row r="10">
          <cell r="A10" t="str">
            <v>##include</v>
          </cell>
          <cell r="B10">
            <v>0</v>
          </cell>
          <cell r="C10">
            <v>0</v>
          </cell>
          <cell r="D10">
            <v>0</v>
          </cell>
        </row>
        <row r="11">
          <cell r="A11" t="str">
            <v>end</v>
          </cell>
          <cell r="B11">
            <v>0</v>
          </cell>
          <cell r="C11">
            <v>0</v>
          </cell>
          <cell r="D11">
            <v>0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Cases"/>
      <sheetName val="Prototype Model"/>
      <sheetName val="Schedules"/>
      <sheetName val="Results"/>
      <sheetName val="HVAC Results"/>
      <sheetName val="Summary(Reference)"/>
      <sheetName val="Zone Area"/>
    </sheetNames>
    <sheetDataSet>
      <sheetData sheetId="0"/>
      <sheetData sheetId="1"/>
      <sheetData sheetId="2"/>
      <sheetData sheetId="3"/>
      <sheetData sheetId="4"/>
      <sheetData sheetId="5">
        <row r="3">
          <cell r="R3">
            <v>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28"/>
  <sheetViews>
    <sheetView showGridLines="0" tabSelected="1" topLeftCell="B2" zoomScale="80" zoomScaleNormal="80" workbookViewId="0">
      <selection activeCell="B2" sqref="B2"/>
    </sheetView>
  </sheetViews>
  <sheetFormatPr defaultRowHeight="14.4" outlineLevelCol="1" x14ac:dyDescent="0.3"/>
  <cols>
    <col min="1" max="1" width="6.109375" style="79" hidden="1" customWidth="1"/>
    <col min="2" max="2" width="17.5546875" style="12" bestFit="1" customWidth="1"/>
    <col min="3" max="3" width="53.88671875" customWidth="1"/>
    <col min="4" max="4" width="14.6640625" style="1" customWidth="1"/>
    <col min="5" max="5" width="22.5546875" style="1" customWidth="1"/>
    <col min="6" max="6" width="14.6640625" style="1" customWidth="1" outlineLevel="1"/>
    <col min="7" max="7" width="21" style="1" customWidth="1" outlineLevel="1"/>
    <col min="8" max="8" width="14.6640625" style="1" customWidth="1" outlineLevel="1"/>
    <col min="9" max="9" width="20.88671875" style="1" customWidth="1" outlineLevel="1"/>
    <col min="10" max="10" width="15.33203125" style="1" customWidth="1"/>
    <col min="11" max="11" width="21.6640625" style="1" customWidth="1"/>
    <col min="12" max="29" width="14.6640625" style="1" customWidth="1" outlineLevel="1"/>
    <col min="30" max="30" width="14.6640625" style="5" customWidth="1" outlineLevel="1"/>
    <col min="31" max="31" width="14.6640625" style="1" customWidth="1" outlineLevel="1"/>
    <col min="32" max="32" width="14.6640625" style="5" customWidth="1" outlineLevel="1"/>
    <col min="33" max="33" width="14.6640625" style="1" customWidth="1" outlineLevel="1"/>
    <col min="34" max="36" width="14.6640625" style="1" customWidth="1"/>
    <col min="37" max="37" width="13.44140625" style="1" customWidth="1"/>
    <col min="38" max="39" width="7.6640625" style="5" customWidth="1"/>
    <col min="40" max="40" width="14.6640625" style="11" customWidth="1"/>
    <col min="41" max="41" width="34.6640625" style="76" customWidth="1"/>
    <col min="42" max="42" width="15.44140625" style="33" customWidth="1"/>
    <col min="43" max="43" width="17.44140625" style="19" customWidth="1"/>
  </cols>
  <sheetData>
    <row r="1" spans="1:43" ht="15" hidden="1" customHeight="1" x14ac:dyDescent="0.3">
      <c r="B1" s="12" t="s">
        <v>0</v>
      </c>
      <c r="D1" s="1">
        <v>1</v>
      </c>
      <c r="F1" s="1">
        <v>2</v>
      </c>
      <c r="H1" s="1">
        <v>3</v>
      </c>
      <c r="J1" s="1">
        <v>4</v>
      </c>
      <c r="L1" s="1">
        <v>5</v>
      </c>
      <c r="N1" s="1">
        <v>6</v>
      </c>
      <c r="P1" s="1">
        <v>7</v>
      </c>
      <c r="R1" s="1">
        <v>8</v>
      </c>
      <c r="V1" s="1">
        <v>9</v>
      </c>
      <c r="X1" s="1">
        <v>10</v>
      </c>
      <c r="Z1" s="1">
        <v>10</v>
      </c>
      <c r="AB1" s="1">
        <v>11</v>
      </c>
      <c r="AH1" s="1">
        <v>12</v>
      </c>
      <c r="AJ1" s="1">
        <v>13</v>
      </c>
      <c r="AN1" s="10">
        <v>14</v>
      </c>
      <c r="AQ1" s="19">
        <v>16</v>
      </c>
    </row>
    <row r="2" spans="1:43" ht="47.4" customHeight="1" x14ac:dyDescent="0.3">
      <c r="B2" s="49" t="s">
        <v>80</v>
      </c>
      <c r="C2" s="115" t="s">
        <v>1</v>
      </c>
      <c r="D2" s="119" t="s">
        <v>251</v>
      </c>
      <c r="E2" s="120"/>
      <c r="F2" s="119" t="s">
        <v>253</v>
      </c>
      <c r="G2" s="120"/>
      <c r="H2" s="119" t="s">
        <v>254</v>
      </c>
      <c r="I2" s="120"/>
      <c r="J2" s="119" t="s">
        <v>255</v>
      </c>
      <c r="K2" s="120"/>
      <c r="L2" s="128" t="s">
        <v>2</v>
      </c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30"/>
      <c r="AD2" s="117" t="s">
        <v>21</v>
      </c>
      <c r="AE2" s="132"/>
      <c r="AF2" s="132"/>
      <c r="AG2" s="133"/>
      <c r="AH2" s="128" t="s">
        <v>3</v>
      </c>
      <c r="AI2" s="129"/>
      <c r="AJ2" s="129"/>
      <c r="AK2" s="130"/>
      <c r="AL2" s="62"/>
      <c r="AM2" s="63"/>
      <c r="AN2" s="123" t="s">
        <v>20</v>
      </c>
      <c r="AP2" s="34"/>
    </row>
    <row r="3" spans="1:43" s="3" customFormat="1" ht="34.5" customHeight="1" x14ac:dyDescent="0.25">
      <c r="A3" s="79"/>
      <c r="B3" s="83" t="s">
        <v>313</v>
      </c>
      <c r="C3" s="115"/>
      <c r="D3" s="121" t="s">
        <v>4</v>
      </c>
      <c r="E3" s="122"/>
      <c r="F3" s="121" t="s">
        <v>5</v>
      </c>
      <c r="G3" s="122"/>
      <c r="H3" s="121" t="s">
        <v>6</v>
      </c>
      <c r="I3" s="122"/>
      <c r="J3" s="121" t="s">
        <v>4</v>
      </c>
      <c r="K3" s="122"/>
      <c r="L3" s="126" t="s">
        <v>7</v>
      </c>
      <c r="M3" s="127"/>
      <c r="N3" s="126" t="s">
        <v>8</v>
      </c>
      <c r="O3" s="127"/>
      <c r="P3" s="121" t="s">
        <v>9</v>
      </c>
      <c r="Q3" s="122"/>
      <c r="R3" s="121" t="s">
        <v>18</v>
      </c>
      <c r="S3" s="122"/>
      <c r="T3" s="121" t="s">
        <v>19</v>
      </c>
      <c r="U3" s="122"/>
      <c r="V3" s="121" t="s">
        <v>10</v>
      </c>
      <c r="W3" s="122"/>
      <c r="X3" s="121" t="s">
        <v>11</v>
      </c>
      <c r="Y3" s="122"/>
      <c r="Z3" s="131" t="s">
        <v>17</v>
      </c>
      <c r="AA3" s="131"/>
      <c r="AB3" s="121" t="s">
        <v>12</v>
      </c>
      <c r="AC3" s="122"/>
      <c r="AD3" s="117" t="s">
        <v>22</v>
      </c>
      <c r="AE3" s="118"/>
      <c r="AF3" s="117" t="s">
        <v>23</v>
      </c>
      <c r="AG3" s="118"/>
      <c r="AH3" s="128" t="s">
        <v>13</v>
      </c>
      <c r="AI3" s="130"/>
      <c r="AJ3" s="121" t="s">
        <v>14</v>
      </c>
      <c r="AK3" s="122"/>
      <c r="AL3" s="64"/>
      <c r="AM3" s="65"/>
      <c r="AN3" s="124"/>
      <c r="AO3" s="74"/>
      <c r="AP3" s="35" t="s">
        <v>69</v>
      </c>
      <c r="AQ3" s="14"/>
    </row>
    <row r="4" spans="1:43" s="3" customFormat="1" ht="33" customHeight="1" thickBot="1" x14ac:dyDescent="0.3">
      <c r="A4" s="80">
        <f>COUNTIF(A5:A38,"x")</f>
        <v>13</v>
      </c>
      <c r="B4" s="66"/>
      <c r="C4" s="116"/>
      <c r="D4" s="57" t="s">
        <v>15</v>
      </c>
      <c r="E4" s="56" t="s">
        <v>16</v>
      </c>
      <c r="F4" s="55" t="s">
        <v>15</v>
      </c>
      <c r="G4" s="54" t="s">
        <v>16</v>
      </c>
      <c r="H4" s="55" t="s">
        <v>15</v>
      </c>
      <c r="I4" s="54" t="s">
        <v>16</v>
      </c>
      <c r="J4" s="55" t="s">
        <v>15</v>
      </c>
      <c r="K4" s="54" t="s">
        <v>16</v>
      </c>
      <c r="L4" s="55" t="s">
        <v>15</v>
      </c>
      <c r="M4" s="54" t="s">
        <v>16</v>
      </c>
      <c r="N4" s="55" t="s">
        <v>15</v>
      </c>
      <c r="O4" s="54" t="s">
        <v>16</v>
      </c>
      <c r="P4" s="55" t="s">
        <v>15</v>
      </c>
      <c r="Q4" s="54" t="s">
        <v>16</v>
      </c>
      <c r="R4" s="55" t="s">
        <v>15</v>
      </c>
      <c r="S4" s="54" t="s">
        <v>16</v>
      </c>
      <c r="T4" s="55" t="s">
        <v>15</v>
      </c>
      <c r="U4" s="54" t="s">
        <v>16</v>
      </c>
      <c r="V4" s="55" t="s">
        <v>15</v>
      </c>
      <c r="W4" s="54" t="s">
        <v>16</v>
      </c>
      <c r="X4" s="55" t="s">
        <v>15</v>
      </c>
      <c r="Y4" s="54" t="s">
        <v>16</v>
      </c>
      <c r="Z4" s="53" t="s">
        <v>15</v>
      </c>
      <c r="AA4" s="58" t="s">
        <v>16</v>
      </c>
      <c r="AB4" s="55" t="s">
        <v>15</v>
      </c>
      <c r="AC4" s="54" t="s">
        <v>16</v>
      </c>
      <c r="AD4" s="57" t="s">
        <v>15</v>
      </c>
      <c r="AE4" s="56" t="s">
        <v>16</v>
      </c>
      <c r="AF4" s="57" t="s">
        <v>15</v>
      </c>
      <c r="AG4" s="56" t="s">
        <v>16</v>
      </c>
      <c r="AH4" s="57" t="s">
        <v>15</v>
      </c>
      <c r="AI4" s="73" t="s">
        <v>16</v>
      </c>
      <c r="AJ4" s="57" t="s">
        <v>15</v>
      </c>
      <c r="AK4" s="73" t="s">
        <v>16</v>
      </c>
      <c r="AL4" s="67"/>
      <c r="AM4" s="68"/>
      <c r="AN4" s="125"/>
      <c r="AO4" s="74" t="s">
        <v>314</v>
      </c>
      <c r="AP4" s="35"/>
      <c r="AQ4" s="14"/>
    </row>
    <row r="5" spans="1:43" s="3" customFormat="1" ht="26.25" customHeight="1" x14ac:dyDescent="0.3">
      <c r="A5" s="82"/>
      <c r="B5" s="43" t="str">
        <f>B3</f>
        <v>CBECC 2022.2.0</v>
      </c>
      <c r="C5" s="59" t="s">
        <v>103</v>
      </c>
      <c r="D5" s="50">
        <f>INDEX(Output!$C$5:$BW$192,MATCH($C5,Output!$C$5:$C$192,0),61)</f>
        <v>111.30200000000001</v>
      </c>
      <c r="E5" s="102">
        <v>108.91</v>
      </c>
      <c r="F5" s="50">
        <f>(INDEX(Output!$C$5:$BW$192,MATCH($C5,Output!$C$5:$C$192,0),20))/$AP5</f>
        <v>3.5578934806201259</v>
      </c>
      <c r="G5" s="103">
        <v>3.38</v>
      </c>
      <c r="H5" s="50">
        <f>(INDEX(Output!$C$5:$BW$192,MATCH($C5,Output!$C$5:$C$192,0),35))/$AP5</f>
        <v>3.2612562887159274E-2</v>
      </c>
      <c r="I5" s="104">
        <v>0.06</v>
      </c>
      <c r="J5" s="50">
        <f t="shared" ref="J5:J38" si="0">SUM(L5,N5,P5,V5,X5,Z5,AB5)</f>
        <v>15.400535901630622</v>
      </c>
      <c r="K5" s="105">
        <v>17.36</v>
      </c>
      <c r="L5" s="50">
        <f>(((INDEX(Output!$C$5:$BW$192,MATCH($C5,Output!$C$5:$C$192,0),13))*3.4121416)+((INDEX(Output!$C$5:$BW$192,MATCH($C5,Output!$C$5:$C$192,0),28))*99.976))/$AP5</f>
        <v>1.9539247857138786</v>
      </c>
      <c r="M5" s="106">
        <v>5.83</v>
      </c>
      <c r="N5" s="50">
        <f>(((INDEX(Output!$C$5:$BW$192,MATCH($C5,Output!$C$5:$C$192,0),14))*3.4121416)+((INDEX(Output!$C$5:$BW$192,MATCH($C5,Output!$C$5:$C$192,0),29))*99.976))/$AP5</f>
        <v>6.0874263483372424</v>
      </c>
      <c r="O5" s="107">
        <v>5.08</v>
      </c>
      <c r="P5" s="50">
        <f>(((INDEX(Output!$C$5:$BW$192,MATCH($C5,Output!$C$5:$C$192,0),19))*3.4121416)+((INDEX(Output!$C$5:$BW$192,MATCH($C5,Output!$C$5:$C$192,0),34))*99.976))/$AP5</f>
        <v>4.6127391617347717</v>
      </c>
      <c r="Q5" s="108">
        <v>4.6100000000000003</v>
      </c>
      <c r="R5" s="50">
        <f>(((INDEX(Output!$C$5:$BW$192,MATCH($C5,Output!$C$5:$C$192,0),36))+(INDEX(Output!$C$5:$BW$192,MATCH($C5,Output!$C$5:$C$192,0),37)))*99.976)/$AP5</f>
        <v>0</v>
      </c>
      <c r="S5" s="109">
        <v>0</v>
      </c>
      <c r="T5" s="50">
        <f>(((INDEX(Output!$C$5:$BW$192,MATCH($C5,Output!$C$5:$C$192,0),21))+(INDEX(Output!$C$5:$BW$192,MATCH($C5,Output!$C$5:$C$192,0),22))+(INDEX(Output!$C$5:$BW$192,MATCH($C5,Output!$C$5:$C$192,0),23))+(INDEX(Output!$C$5:$BW$192,MATCH($C5,Output!$C$5:$C$192,0),24)))*3.4121416)/$AP5</f>
        <v>14.615038052308689</v>
      </c>
      <c r="U5" s="110">
        <v>14.62</v>
      </c>
      <c r="V5" s="50">
        <f>(((INDEX(Output!$C$5:$BW$192,MATCH($C5,Output!$C$5:$C$192,0),15))*3.4121416)+((INDEX(Output!$C$5:$BW$192,MATCH($C5,Output!$C$5:$C$192,0),30))*99.976))/$AP5</f>
        <v>1.3658670265645803</v>
      </c>
      <c r="W5" s="111">
        <v>1.76</v>
      </c>
      <c r="X5" s="50">
        <f>(((INDEX(Output!$C$5:$BW$192,MATCH($C5,Output!$C$5:C$192,0),17))*3.4121416)+((INDEX(Output!$C$5:$BW$192,MATCH($C5,Output!$C$5:C$192,0),32))*99.976))/$AP5</f>
        <v>7.3564795086130702E-2</v>
      </c>
      <c r="Y5" s="112">
        <v>7.0000000000000007E-2</v>
      </c>
      <c r="Z5" s="50">
        <f>(((INDEX(Output!$C$5:$BW$192,MATCH($C5,Output!$C$5:C$192,0),16))*3.4121416)+((INDEX(Output!$C$5:$BW$192,MATCH($C5,Output!$C$5:C$192,0),31))*99.976))/$AP5</f>
        <v>0</v>
      </c>
      <c r="AA5" s="113">
        <v>0</v>
      </c>
      <c r="AB5" s="50">
        <f>(((INDEX(Output!$C$5:$BW$192,MATCH($C5,Output!$C$5:C$192,0),18))*3.4121416)+((INDEX(Output!$C$5:$BW$192,MATCH($C5,Output!$C$5:C$192,0),33))*99.976))/$AP5</f>
        <v>1.3070137841940188</v>
      </c>
      <c r="AC5" s="114">
        <v>0</v>
      </c>
      <c r="AD5" s="51">
        <f>INDEX(Output!$C$5:$CA$192,MATCH($C5,Output!$C$5:$C$192,0),74)+INDEX(Output!$C$5:$CA$192,MATCH($C5,Output!$C$5:$C$192,0),77)</f>
        <v>0</v>
      </c>
      <c r="AE5" s="100">
        <v>0</v>
      </c>
      <c r="AF5" s="51">
        <f>INDEX(Output!$C$5:$CA$192,MATCH($C5,Output!$C$5:$C$192,0),72)+INDEX(Output!$C$5:$CA$192,MATCH($C5,Output!$C$5:$C$192,0),75)</f>
        <v>2.5</v>
      </c>
      <c r="AG5" s="101">
        <v>2.5</v>
      </c>
      <c r="AH5" s="52"/>
      <c r="AI5" s="50"/>
      <c r="AJ5" s="52"/>
      <c r="AK5" s="50"/>
      <c r="AL5" s="50"/>
      <c r="AM5" s="50"/>
      <c r="AN5" s="72"/>
      <c r="AO5" s="75"/>
      <c r="AP5" s="45">
        <f>IF(ISNUMBER(SEARCH("RetlMed",C5)),Lookup!D$2,IF(ISNUMBER(SEARCH("OffSml",C5)),Lookup!A$2,IF(ISNUMBER(SEARCH("OffMed",C5)),Lookup!B$2,IF(ISNUMBER(SEARCH("OffLrg",C5)),Lookup!C$2,IF(ISNUMBER(SEARCH("RetlStrp",C5)),Lookup!E$2)))))</f>
        <v>53627.8</v>
      </c>
      <c r="AQ5" s="14"/>
    </row>
    <row r="6" spans="1:43" s="3" customFormat="1" ht="26.25" customHeight="1" x14ac:dyDescent="0.3">
      <c r="A6" s="82"/>
      <c r="B6" s="43" t="str">
        <f t="shared" ref="B6:B69" si="1">B5</f>
        <v>CBECC 2022.2.0</v>
      </c>
      <c r="C6" s="60" t="s">
        <v>104</v>
      </c>
      <c r="D6" s="44">
        <f>INDEX(Output!$C$5:$BW$192,MATCH($C6,Output!$C$5:$C$192,0),61)</f>
        <v>112.09099999999999</v>
      </c>
      <c r="E6" s="102">
        <v>109.56</v>
      </c>
      <c r="F6" s="6">
        <f>(INDEX(Output!$C$5:$BW$192,MATCH($C6,Output!$C$5:$C$192,0),20))/$AP6</f>
        <v>3.5374376722520782</v>
      </c>
      <c r="G6" s="103">
        <v>3.35</v>
      </c>
      <c r="H6" s="6">
        <f>(INDEX(Output!$C$5:$BW$192,MATCH($C6,Output!$C$5:$C$192,0),35))/$AP6</f>
        <v>3.5216436251347245E-2</v>
      </c>
      <c r="I6" s="104">
        <v>0.06</v>
      </c>
      <c r="J6" s="6">
        <f t="shared" si="0"/>
        <v>15.591015557710701</v>
      </c>
      <c r="K6" s="105">
        <v>17.82</v>
      </c>
      <c r="L6" s="6">
        <f>(((INDEX(Output!$C$5:$BW$192,MATCH($C6,Output!$C$5:$C$192,0),13))*3.4121416)+((INDEX(Output!$C$5:$BW$192,MATCH($C6,Output!$C$5:$C$192,0),28))*99.976))/$AP6</f>
        <v>2.2143114020940993</v>
      </c>
      <c r="M6" s="106">
        <v>6.38</v>
      </c>
      <c r="N6" s="6">
        <f>(((INDEX(Output!$C$5:$BW$192,MATCH($C6,Output!$C$5:$C$192,0),14))*3.4121416)+((INDEX(Output!$C$5:$BW$192,MATCH($C6,Output!$C$5:$C$192,0),29))*99.976))/$AP6</f>
        <v>6.0322304827973552</v>
      </c>
      <c r="O6" s="107">
        <v>5.0199999999999996</v>
      </c>
      <c r="P6" s="6">
        <f>(((INDEX(Output!$C$5:$BW$192,MATCH($C6,Output!$C$5:$C$192,0),19))*3.4121416)+((INDEX(Output!$C$5:$BW$192,MATCH($C6,Output!$C$5:$C$192,0),34))*99.976))/$AP6</f>
        <v>4.6127391617347717</v>
      </c>
      <c r="Q6" s="108">
        <v>4.6100000000000003</v>
      </c>
      <c r="R6" s="6">
        <f>(((INDEX(Output!$C$5:$BW$192,MATCH($C6,Output!$C$5:$C$192,0),36))+(INDEX(Output!$C$5:$BW$192,MATCH($C6,Output!$C$5:$C$192,0),37)))*99.976)/$AP6</f>
        <v>0</v>
      </c>
      <c r="S6" s="109">
        <v>0</v>
      </c>
      <c r="T6" s="44">
        <f>(((INDEX(Output!$C$5:$BW$192,MATCH($C6,Output!$C$5:$C$192,0),21))+(INDEX(Output!$C$5:$BW$192,MATCH($C6,Output!$C$5:$C$192,0),22))+(INDEX(Output!$C$5:$BW$192,MATCH($C6,Output!$C$5:$C$192,0),23))+(INDEX(Output!$C$5:$BW$192,MATCH($C6,Output!$C$5:$C$192,0),24)))*3.4121416)/$AP6</f>
        <v>14.615038052308689</v>
      </c>
      <c r="U6" s="110">
        <v>14.62</v>
      </c>
      <c r="V6" s="6">
        <f>(((INDEX(Output!$C$5:$BW$192,MATCH($C6,Output!$C$5:$C$192,0),15))*3.4121416)+((INDEX(Output!$C$5:$BW$192,MATCH($C6,Output!$C$5:$C$192,0),30))*99.976))/$AP6</f>
        <v>1.3466455038215255</v>
      </c>
      <c r="W6" s="111">
        <v>1.72</v>
      </c>
      <c r="X6" s="6">
        <f>(((INDEX(Output!$C$5:$BW$192,MATCH($C6,Output!$C$5:C$192,0),17))*3.4121416)+((INDEX(Output!$C$5:$BW$192,MATCH($C6,Output!$C$5:C$192,0),32))*99.976))/$AP6</f>
        <v>7.8073358811959467E-2</v>
      </c>
      <c r="Y6" s="112">
        <v>0.08</v>
      </c>
      <c r="Z6" s="6">
        <f>(((INDEX(Output!$C$5:$BW$192,MATCH($C6,Output!$C$5:C$192,0),16))*3.4121416)+((INDEX(Output!$C$5:$BW$192,MATCH($C6,Output!$C$5:C$192,0),31))*99.976))/$AP6</f>
        <v>0</v>
      </c>
      <c r="AA6" s="113">
        <v>0</v>
      </c>
      <c r="AB6" s="6">
        <f>(((INDEX(Output!$C$5:$BW$192,MATCH($C6,Output!$C$5:C$192,0),18))*3.4121416)+((INDEX(Output!$C$5:$BW$192,MATCH($C6,Output!$C$5:C$192,0),33))*99.976))/$AP6</f>
        <v>1.3070156484509898</v>
      </c>
      <c r="AC6" s="114">
        <v>0</v>
      </c>
      <c r="AD6" s="9">
        <f>INDEX(Output!$C$5:$CA$192,MATCH($C6,Output!$C$5:$C$192,0),74)+INDEX(Output!$C$5:$CA$192,MATCH($C6,Output!$C$5:$C$192,0),77)</f>
        <v>0</v>
      </c>
      <c r="AE6" s="100">
        <v>0</v>
      </c>
      <c r="AF6" s="9">
        <f>INDEX(Output!$C$5:$CA$192,MATCH($C6,Output!$C$5:$C$192,0),72)+INDEX(Output!$C$5:$CA$192,MATCH($C6,Output!$C$5:$C$192,0),75)</f>
        <v>2.75</v>
      </c>
      <c r="AG6" s="100">
        <v>2.75</v>
      </c>
      <c r="AH6" s="46">
        <f>IF($D$5=0,"",(D6-D$5)/D$5)</f>
        <v>7.0888214048263933E-3</v>
      </c>
      <c r="AI6" s="70">
        <f>IF($E$5=0,"",(E6-E$5)/E$5)</f>
        <v>5.9682306491599096E-3</v>
      </c>
      <c r="AJ6" s="46">
        <f>IF($J$5=0,"",(J6-J$5)/J$5)</f>
        <v>1.2368378431552557E-2</v>
      </c>
      <c r="AK6" s="70">
        <f>IF($K$5=0,"",(K6-K$5)/K$5)</f>
        <v>2.6497695852534611E-2</v>
      </c>
      <c r="AL6" s="44" t="str">
        <f>IF(AND(AH6&gt;=0,AI6&gt;=0), "Yes", "No")</f>
        <v>Yes</v>
      </c>
      <c r="AM6" s="44" t="str">
        <f t="shared" ref="AM6:AM17" si="2">IF(AND(AH6&lt;0,AI6&lt;0), "No", "Yes")</f>
        <v>Yes</v>
      </c>
      <c r="AN6" s="71" t="str">
        <f>IF((AL6=AM6),(IF(AND(AI6&gt;(-0.5%*D$5),AI6&lt;(0.5%*D$5),AE6&lt;=AD6,AG6&lt;=AF6,(COUNTBLANK(D6:AK6)=0)),"Pass","Fail")),IF(COUNTA(D6:AK6)=0,"","Fail"))</f>
        <v>Pass</v>
      </c>
      <c r="AO6" s="75"/>
      <c r="AP6" s="45">
        <f>IF(ISNUMBER(SEARCH("RetlMed",C6)),Lookup!D$2,IF(ISNUMBER(SEARCH("OffSml",C6)),Lookup!A$2,IF(ISNUMBER(SEARCH("OffMed",C6)),Lookup!B$2,IF(ISNUMBER(SEARCH("OffLrg",C6)),Lookup!C$2,IF(ISNUMBER(SEARCH("RetlStrp",C6)),Lookup!E$2)))))</f>
        <v>53627.8</v>
      </c>
      <c r="AQ6" s="14"/>
    </row>
    <row r="7" spans="1:43" s="3" customFormat="1" ht="26.25" customHeight="1" x14ac:dyDescent="0.3">
      <c r="A7" s="82"/>
      <c r="B7" s="43" t="str">
        <f t="shared" si="1"/>
        <v>CBECC 2022.2.0</v>
      </c>
      <c r="C7" s="60" t="s">
        <v>105</v>
      </c>
      <c r="D7" s="44">
        <f>INDEX(Output!$C$5:$BW$192,MATCH($C7,Output!$C$5:$C$192,0),61)</f>
        <v>113.425</v>
      </c>
      <c r="E7" s="102">
        <v>110.49</v>
      </c>
      <c r="F7" s="6">
        <f>(INDEX(Output!$C$5:$BW$192,MATCH($C7,Output!$C$5:$C$192,0),20))/$AP7</f>
        <v>3.5222962717098221</v>
      </c>
      <c r="G7" s="103">
        <v>3.33</v>
      </c>
      <c r="H7" s="6">
        <f>(INDEX(Output!$C$5:$BW$192,MATCH($C7,Output!$C$5:$C$192,0),35))/$AP7</f>
        <v>3.9211192702292466E-2</v>
      </c>
      <c r="I7" s="104">
        <v>7.0000000000000007E-2</v>
      </c>
      <c r="J7" s="6">
        <f t="shared" si="0"/>
        <v>15.938763096523786</v>
      </c>
      <c r="K7" s="105">
        <v>18.46</v>
      </c>
      <c r="L7" s="6">
        <f>(((INDEX(Output!$C$5:$BW$192,MATCH($C7,Output!$C$5:$C$192,0),13))*3.4121416)+((INDEX(Output!$C$5:$BW$192,MATCH($C7,Output!$C$5:$C$192,0),28))*99.976))/$AP7</f>
        <v>2.6137858974104913</v>
      </c>
      <c r="M7" s="106">
        <v>7.1</v>
      </c>
      <c r="N7" s="6">
        <f>(((INDEX(Output!$C$5:$BW$192,MATCH($C7,Output!$C$5:$C$192,0),14))*3.4121416)+((INDEX(Output!$C$5:$BW$192,MATCH($C7,Output!$C$5:$C$192,0),29))*99.976))/$AP7</f>
        <v>5.989263603259503</v>
      </c>
      <c r="O7" s="107">
        <v>4.9800000000000004</v>
      </c>
      <c r="P7" s="6">
        <f>(((INDEX(Output!$C$5:$BW$192,MATCH($C7,Output!$C$5:$C$192,0),19))*3.4121416)+((INDEX(Output!$C$5:$BW$192,MATCH($C7,Output!$C$5:$C$192,0),34))*99.976))/$AP7</f>
        <v>4.6127391617347717</v>
      </c>
      <c r="Q7" s="108">
        <v>4.6100000000000003</v>
      </c>
      <c r="R7" s="6">
        <f>(((INDEX(Output!$C$5:$BW$192,MATCH($C7,Output!$C$5:$C$192,0),36))+(INDEX(Output!$C$5:$BW$192,MATCH($C7,Output!$C$5:$C$192,0),37)))*99.976)/$AP7</f>
        <v>0</v>
      </c>
      <c r="S7" s="109">
        <v>0</v>
      </c>
      <c r="T7" s="44">
        <f>(((INDEX(Output!$C$5:$BW$192,MATCH($C7,Output!$C$5:$C$192,0),21))+(INDEX(Output!$C$5:$BW$192,MATCH($C7,Output!$C$5:$C$192,0),22))+(INDEX(Output!$C$5:$BW$192,MATCH($C7,Output!$C$5:$C$192,0),23))+(INDEX(Output!$C$5:$BW$192,MATCH($C7,Output!$C$5:$C$192,0),24)))*3.4121416)/$AP7</f>
        <v>14.615038052308689</v>
      </c>
      <c r="U7" s="110">
        <v>14.62</v>
      </c>
      <c r="V7" s="6">
        <f>(((INDEX(Output!$C$5:$BW$192,MATCH($C7,Output!$C$5:$C$192,0),15))*3.4121416)+((INDEX(Output!$C$5:$BW$192,MATCH($C7,Output!$C$5:$C$192,0),30))*99.976))/$AP7</f>
        <v>1.3303762440883273</v>
      </c>
      <c r="W7" s="111">
        <v>1.69</v>
      </c>
      <c r="X7" s="6">
        <f>(((INDEX(Output!$C$5:$BW$192,MATCH($C7,Output!$C$5:C$192,0),17))*3.4121416)+((INDEX(Output!$C$5:$BW$192,MATCH($C7,Output!$C$5:C$192,0),32))*99.976))/$AP7</f>
        <v>8.5582541579703061E-2</v>
      </c>
      <c r="Y7" s="112">
        <v>0.08</v>
      </c>
      <c r="Z7" s="6">
        <f>(((INDEX(Output!$C$5:$BW$192,MATCH($C7,Output!$C$5:C$192,0),16))*3.4121416)+((INDEX(Output!$C$5:$BW$192,MATCH($C7,Output!$C$5:C$192,0),31))*99.976))/$AP7</f>
        <v>0</v>
      </c>
      <c r="AA7" s="113">
        <v>0</v>
      </c>
      <c r="AB7" s="6">
        <f>(((INDEX(Output!$C$5:$BW$192,MATCH($C7,Output!$C$5:C$192,0),18))*3.4121416)+((INDEX(Output!$C$5:$BW$192,MATCH($C7,Output!$C$5:C$192,0),33))*99.976))/$AP7</f>
        <v>1.3070156484509898</v>
      </c>
      <c r="AC7" s="114">
        <v>0</v>
      </c>
      <c r="AD7" s="9">
        <f>INDEX(Output!$C$5:$CA$192,MATCH($C7,Output!$C$5:$C$192,0),74)+INDEX(Output!$C$5:$CA$192,MATCH($C7,Output!$C$5:$C$192,0),77)</f>
        <v>0</v>
      </c>
      <c r="AE7" s="100">
        <v>0</v>
      </c>
      <c r="AF7" s="9">
        <f>INDEX(Output!$C$5:$CA$192,MATCH($C7,Output!$C$5:$C$192,0),72)+INDEX(Output!$C$5:$CA$192,MATCH($C7,Output!$C$5:$C$192,0),75)</f>
        <v>2.5</v>
      </c>
      <c r="AG7" s="100">
        <v>2.5</v>
      </c>
      <c r="AH7" s="46">
        <f>IF($D$5=0,"",(D7-D$5)/D$5)</f>
        <v>1.9074230472048932E-2</v>
      </c>
      <c r="AI7" s="70">
        <f>IF($E$5=0,"",(E7-E$5)/E$5)</f>
        <v>1.4507391424111636E-2</v>
      </c>
      <c r="AJ7" s="46">
        <f t="shared" ref="AJ7:AJ9" si="3">IF($J$5=0,"",(J7-J$5)/J$5)</f>
        <v>3.4948601680554241E-2</v>
      </c>
      <c r="AK7" s="70">
        <f t="shared" ref="AK7:AK9" si="4">IF($K$5=0,"",(K7-K$5)/K$5)</f>
        <v>6.3364055299539257E-2</v>
      </c>
      <c r="AL7" s="44" t="str">
        <f t="shared" ref="AL7:AL70" si="5">IF(AND(AH7&gt;=0,AI7&gt;=0), "Yes", "No")</f>
        <v>Yes</v>
      </c>
      <c r="AM7" s="44" t="str">
        <f t="shared" si="2"/>
        <v>Yes</v>
      </c>
      <c r="AN7" s="71" t="str">
        <f t="shared" ref="AN7:AN9" si="6">IF((AL7=AM7),(IF(AND(AI7&gt;(-0.5%*D$5),AI7&lt;(0.5%*D$5),AE7&lt;=AD7,AG7&lt;=AF7,(COUNTBLANK(D7:AK7)=0)),"Pass","Fail")),IF(COUNTA(D7:AK7)=0,"","Fail"))</f>
        <v>Pass</v>
      </c>
      <c r="AO7" s="75"/>
      <c r="AP7" s="45">
        <f>IF(ISNUMBER(SEARCH("RetlMed",C7)),Lookup!D$2,IF(ISNUMBER(SEARCH("OffSml",C7)),Lookup!A$2,IF(ISNUMBER(SEARCH("OffMed",C7)),Lookup!B$2,IF(ISNUMBER(SEARCH("OffLrg",C7)),Lookup!C$2,IF(ISNUMBER(SEARCH("RetlStrp",C7)),Lookup!E$2)))))</f>
        <v>53627.8</v>
      </c>
      <c r="AQ7" s="14"/>
    </row>
    <row r="8" spans="1:43" s="3" customFormat="1" ht="26.25" customHeight="1" x14ac:dyDescent="0.3">
      <c r="A8" s="82"/>
      <c r="B8" s="43" t="str">
        <f t="shared" si="1"/>
        <v>CBECC 2022.2.0</v>
      </c>
      <c r="C8" s="60" t="s">
        <v>106</v>
      </c>
      <c r="D8" s="44">
        <f>INDEX(Output!$C$5:$BW$192,MATCH($C8,Output!$C$5:$C$192,0),61)</f>
        <v>115.303</v>
      </c>
      <c r="E8" s="102">
        <v>112.04</v>
      </c>
      <c r="F8" s="6">
        <f>(INDEX(Output!$C$5:$BW$192,MATCH($C8,Output!$C$5:$C$192,0),20))/$AP8</f>
        <v>3.5123014555883327</v>
      </c>
      <c r="G8" s="103">
        <v>3.31</v>
      </c>
      <c r="H8" s="6">
        <f>(INDEX(Output!$C$5:$BW$192,MATCH($C8,Output!$C$5:$C$192,0),35))/$AP8</f>
        <v>4.4626667511999368E-2</v>
      </c>
      <c r="I8" s="104">
        <v>0.08</v>
      </c>
      <c r="J8" s="6">
        <f t="shared" si="0"/>
        <v>16.446070378794094</v>
      </c>
      <c r="K8" s="105">
        <v>19.39</v>
      </c>
      <c r="L8" s="6">
        <f>(((INDEX(Output!$C$5:$BW$192,MATCH($C8,Output!$C$5:$C$192,0),13))*3.4121416)+((INDEX(Output!$C$5:$BW$192,MATCH($C8,Output!$C$5:$C$192,0),28))*99.976))/$AP8</f>
        <v>3.1553317954321813</v>
      </c>
      <c r="M8" s="106">
        <v>8.08</v>
      </c>
      <c r="N8" s="6">
        <f>(((INDEX(Output!$C$5:$BW$192,MATCH($C8,Output!$C$5:$C$192,0),14))*3.4121416)+((INDEX(Output!$C$5:$BW$192,MATCH($C8,Output!$C$5:$C$192,0),29))*99.976))/$AP8</f>
        <v>5.948402756170494</v>
      </c>
      <c r="O8" s="107">
        <v>4.93</v>
      </c>
      <c r="P8" s="6">
        <f>(((INDEX(Output!$C$5:$BW$192,MATCH($C8,Output!$C$5:$C$192,0),19))*3.4121416)+((INDEX(Output!$C$5:$BW$192,MATCH($C8,Output!$C$5:$C$192,0),34))*99.976))/$AP8</f>
        <v>4.6127391617347717</v>
      </c>
      <c r="Q8" s="108">
        <v>4.6100000000000003</v>
      </c>
      <c r="R8" s="6">
        <f>(((INDEX(Output!$C$5:$BW$192,MATCH($C8,Output!$C$5:$C$192,0),36))+(INDEX(Output!$C$5:$BW$192,MATCH($C8,Output!$C$5:$C$192,0),37)))*99.976)/$AP8</f>
        <v>0</v>
      </c>
      <c r="S8" s="109">
        <v>0</v>
      </c>
      <c r="T8" s="44">
        <f>(((INDEX(Output!$C$5:$BW$192,MATCH($C8,Output!$C$5:$C$192,0),21))+(INDEX(Output!$C$5:$BW$192,MATCH($C8,Output!$C$5:$C$192,0),22))+(INDEX(Output!$C$5:$BW$192,MATCH($C8,Output!$C$5:$C$192,0),23))+(INDEX(Output!$C$5:$BW$192,MATCH($C8,Output!$C$5:$C$192,0),24)))*3.4121416)/$AP8</f>
        <v>14.615038052308689</v>
      </c>
      <c r="U8" s="110">
        <v>14.62</v>
      </c>
      <c r="V8" s="6">
        <f>(((INDEX(Output!$C$5:$BW$192,MATCH($C8,Output!$C$5:$C$192,0),15))*3.4121416)+((INDEX(Output!$C$5:$BW$192,MATCH($C8,Output!$C$5:$C$192,0),30))*99.976))/$AP8</f>
        <v>1.3264250472583248</v>
      </c>
      <c r="W8" s="111">
        <v>1.66</v>
      </c>
      <c r="X8" s="6">
        <f>(((INDEX(Output!$C$5:$BW$192,MATCH($C8,Output!$C$5:C$192,0),17))*3.4121416)+((INDEX(Output!$C$5:$BW$192,MATCH($C8,Output!$C$5:C$192,0),32))*99.976))/$AP8</f>
        <v>9.6155969747332537E-2</v>
      </c>
      <c r="Y8" s="112">
        <v>0.09</v>
      </c>
      <c r="Z8" s="6">
        <f>(((INDEX(Output!$C$5:$BW$192,MATCH($C8,Output!$C$5:C$192,0),16))*3.4121416)+((INDEX(Output!$C$5:$BW$192,MATCH($C8,Output!$C$5:C$192,0),31))*99.976))/$AP8</f>
        <v>0</v>
      </c>
      <c r="AA8" s="113">
        <v>0</v>
      </c>
      <c r="AB8" s="6">
        <f>(((INDEX(Output!$C$5:$BW$192,MATCH($C8,Output!$C$5:C$192,0),18))*3.4121416)+((INDEX(Output!$C$5:$BW$192,MATCH($C8,Output!$C$5:C$192,0),33))*99.976))/$AP8</f>
        <v>1.3070156484509898</v>
      </c>
      <c r="AC8" s="114">
        <v>0</v>
      </c>
      <c r="AD8" s="9">
        <f>INDEX(Output!$C$5:$CA$192,MATCH($C8,Output!$C$5:$C$192,0),74)+INDEX(Output!$C$5:$CA$192,MATCH($C8,Output!$C$5:$C$192,0),77)</f>
        <v>0</v>
      </c>
      <c r="AE8" s="100">
        <v>0</v>
      </c>
      <c r="AF8" s="9">
        <f>INDEX(Output!$C$5:$CA$192,MATCH($C8,Output!$C$5:$C$192,0),72)+INDEX(Output!$C$5:$CA$192,MATCH($C8,Output!$C$5:$C$192,0),75)</f>
        <v>17</v>
      </c>
      <c r="AG8" s="100">
        <v>17</v>
      </c>
      <c r="AH8" s="46">
        <f>IF($D$5=0,"",(D8-D$5)/D$5)</f>
        <v>3.5947242637149289E-2</v>
      </c>
      <c r="AI8" s="70">
        <f>IF($E$5=0,"",(E8-E$5)/E$5)</f>
        <v>2.87393260490314E-2</v>
      </c>
      <c r="AJ8" s="46">
        <f t="shared" si="3"/>
        <v>6.788948669330197E-2</v>
      </c>
      <c r="AK8" s="70">
        <f t="shared" si="4"/>
        <v>0.1169354838709678</v>
      </c>
      <c r="AL8" s="44" t="str">
        <f t="shared" si="5"/>
        <v>Yes</v>
      </c>
      <c r="AM8" s="44" t="str">
        <f t="shared" si="2"/>
        <v>Yes</v>
      </c>
      <c r="AN8" s="71" t="str">
        <f t="shared" si="6"/>
        <v>Pass</v>
      </c>
      <c r="AO8" s="75"/>
      <c r="AP8" s="45">
        <f>IF(ISNUMBER(SEARCH("RetlMed",C8)),Lookup!D$2,IF(ISNUMBER(SEARCH("OffSml",C8)),Lookup!A$2,IF(ISNUMBER(SEARCH("OffMed",C8)),Lookup!B$2,IF(ISNUMBER(SEARCH("OffLrg",C8)),Lookup!C$2,IF(ISNUMBER(SEARCH("RetlStrp",C8)),Lookup!E$2)))))</f>
        <v>53627.8</v>
      </c>
      <c r="AQ8" s="14"/>
    </row>
    <row r="9" spans="1:43" s="3" customFormat="1" ht="26.25" customHeight="1" x14ac:dyDescent="0.3">
      <c r="A9" s="82" t="s">
        <v>89</v>
      </c>
      <c r="B9" s="43" t="str">
        <f t="shared" si="1"/>
        <v>CBECC 2022.2.0</v>
      </c>
      <c r="C9" s="60" t="s">
        <v>107</v>
      </c>
      <c r="D9" s="44">
        <f>INDEX(Output!$C$5:$BW$192,MATCH($C9,Output!$C$5:$C$192,0),61)</f>
        <v>113.425</v>
      </c>
      <c r="E9" s="102">
        <v>110.49</v>
      </c>
      <c r="F9" s="6">
        <f>(INDEX(Output!$C$5:$BW$192,MATCH($C9,Output!$C$5:$C$192,0),20))/$AP9</f>
        <v>3.5222962717098221</v>
      </c>
      <c r="G9" s="103">
        <v>3.33</v>
      </c>
      <c r="H9" s="6">
        <f>(INDEX(Output!$C$5:$BW$192,MATCH($C9,Output!$C$5:$C$192,0),35))/$AP9</f>
        <v>3.9211192702292466E-2</v>
      </c>
      <c r="I9" s="104">
        <v>7.0000000000000007E-2</v>
      </c>
      <c r="J9" s="6">
        <f t="shared" si="0"/>
        <v>15.938763096523786</v>
      </c>
      <c r="K9" s="105">
        <v>18.46</v>
      </c>
      <c r="L9" s="6">
        <f>(((INDEX(Output!$C$5:$BW$192,MATCH($C9,Output!$C$5:$C$192,0),13))*3.4121416)+((INDEX(Output!$C$5:$BW$192,MATCH($C9,Output!$C$5:$C$192,0),28))*99.976))/$AP9</f>
        <v>2.6137858974104913</v>
      </c>
      <c r="M9" s="106">
        <v>7.1</v>
      </c>
      <c r="N9" s="6">
        <f>(((INDEX(Output!$C$5:$BW$192,MATCH($C9,Output!$C$5:$C$192,0),14))*3.4121416)+((INDEX(Output!$C$5:$BW$192,MATCH($C9,Output!$C$5:$C$192,0),29))*99.976))/$AP9</f>
        <v>5.989263603259503</v>
      </c>
      <c r="O9" s="107">
        <v>4.9800000000000004</v>
      </c>
      <c r="P9" s="6">
        <f>(((INDEX(Output!$C$5:$BW$192,MATCH($C9,Output!$C$5:$C$192,0),19))*3.4121416)+((INDEX(Output!$C$5:$BW$192,MATCH($C9,Output!$C$5:$C$192,0),34))*99.976))/$AP9</f>
        <v>4.6127391617347717</v>
      </c>
      <c r="Q9" s="108">
        <v>4.6100000000000003</v>
      </c>
      <c r="R9" s="6">
        <f>(((INDEX(Output!$C$5:$BW$192,MATCH($C9,Output!$C$5:$C$192,0),36))+(INDEX(Output!$C$5:$BW$192,MATCH($C9,Output!$C$5:$C$192,0),37)))*99.976)/$AP9</f>
        <v>0</v>
      </c>
      <c r="S9" s="109">
        <v>0</v>
      </c>
      <c r="T9" s="44">
        <f>(((INDEX(Output!$C$5:$BW$192,MATCH($C9,Output!$C$5:$C$192,0),21))+(INDEX(Output!$C$5:$BW$192,MATCH($C9,Output!$C$5:$C$192,0),22))+(INDEX(Output!$C$5:$BW$192,MATCH($C9,Output!$C$5:$C$192,0),23))+(INDEX(Output!$C$5:$BW$192,MATCH($C9,Output!$C$5:$C$192,0),24)))*3.4121416)/$AP9</f>
        <v>14.615038052308689</v>
      </c>
      <c r="U9" s="110">
        <v>14.62</v>
      </c>
      <c r="V9" s="6">
        <f>(((INDEX(Output!$C$5:$BW$192,MATCH($C9,Output!$C$5:$C$192,0),15))*3.4121416)+((INDEX(Output!$C$5:$BW$192,MATCH($C9,Output!$C$5:$C$192,0),30))*99.976))/$AP9</f>
        <v>1.3303762440883273</v>
      </c>
      <c r="W9" s="111">
        <v>1.69</v>
      </c>
      <c r="X9" s="6">
        <f>(((INDEX(Output!$C$5:$BW$192,MATCH($C9,Output!$C$5:C$192,0),17))*3.4121416)+((INDEX(Output!$C$5:$BW$192,MATCH($C9,Output!$C$5:C$192,0),32))*99.976))/$AP9</f>
        <v>8.5582541579703061E-2</v>
      </c>
      <c r="Y9" s="112">
        <v>0.08</v>
      </c>
      <c r="Z9" s="6">
        <f>(((INDEX(Output!$C$5:$BW$192,MATCH($C9,Output!$C$5:C$192,0),16))*3.4121416)+((INDEX(Output!$C$5:$BW$192,MATCH($C9,Output!$C$5:C$192,0),31))*99.976))/$AP9</f>
        <v>0</v>
      </c>
      <c r="AA9" s="113">
        <v>0</v>
      </c>
      <c r="AB9" s="6">
        <f>(((INDEX(Output!$C$5:$BW$192,MATCH($C9,Output!$C$5:C$192,0),18))*3.4121416)+((INDEX(Output!$C$5:$BW$192,MATCH($C9,Output!$C$5:C$192,0),33))*99.976))/$AP9</f>
        <v>1.3070156484509898</v>
      </c>
      <c r="AC9" s="114">
        <v>0</v>
      </c>
      <c r="AD9" s="9">
        <f>INDEX(Output!$C$5:$CA$192,MATCH($C9,Output!$C$5:$C$192,0),74)+INDEX(Output!$C$5:$CA$192,MATCH($C9,Output!$C$5:$C$192,0),77)</f>
        <v>0</v>
      </c>
      <c r="AE9" s="100">
        <v>0</v>
      </c>
      <c r="AF9" s="9">
        <f>INDEX(Output!$C$5:$CA$192,MATCH($C9,Output!$C$5:$C$192,0),72)+INDEX(Output!$C$5:$CA$192,MATCH($C9,Output!$C$5:$C$192,0),75)</f>
        <v>2.5</v>
      </c>
      <c r="AG9" s="100">
        <v>2.5</v>
      </c>
      <c r="AH9" s="46">
        <f>IF($D$5=0,"",(D9-D$5)/D$5)</f>
        <v>1.9074230472048932E-2</v>
      </c>
      <c r="AI9" s="70">
        <f>IF($E$5=0,"",(E9-E$5)/E$5)</f>
        <v>1.4507391424111636E-2</v>
      </c>
      <c r="AJ9" s="46">
        <f t="shared" si="3"/>
        <v>3.4948601680554241E-2</v>
      </c>
      <c r="AK9" s="70">
        <f t="shared" si="4"/>
        <v>6.3364055299539257E-2</v>
      </c>
      <c r="AL9" s="44" t="str">
        <f t="shared" si="5"/>
        <v>Yes</v>
      </c>
      <c r="AM9" s="44" t="str">
        <f t="shared" ref="AM9" si="7">IF(AND(AH9&lt;0,AI9&lt;0), "No", "Yes")</f>
        <v>Yes</v>
      </c>
      <c r="AN9" s="71" t="str">
        <f t="shared" si="6"/>
        <v>Pass</v>
      </c>
      <c r="AO9" s="75"/>
      <c r="AP9" s="45">
        <f>IF(ISNUMBER(SEARCH("RetlMed",C9)),Lookup!D$2,IF(ISNUMBER(SEARCH("OffSml",C9)),Lookup!A$2,IF(ISNUMBER(SEARCH("OffMed",C9)),Lookup!B$2,IF(ISNUMBER(SEARCH("OffLrg",C9)),Lookup!C$2,IF(ISNUMBER(SEARCH("RetlStrp",C9)),Lookup!E$2)))))</f>
        <v>53627.8</v>
      </c>
      <c r="AQ9" s="14"/>
    </row>
    <row r="10" spans="1:43" s="3" customFormat="1" ht="26.25" customHeight="1" x14ac:dyDescent="0.3">
      <c r="A10" s="82"/>
      <c r="B10" s="43" t="str">
        <f t="shared" si="1"/>
        <v>CBECC 2022.2.0</v>
      </c>
      <c r="C10" s="59" t="s">
        <v>108</v>
      </c>
      <c r="D10" s="50">
        <f>INDEX(Output!$C$5:$BW$192,MATCH($C10,Output!$C$5:$C$192,0),61)</f>
        <v>99.963700000000003</v>
      </c>
      <c r="E10" s="102">
        <v>96.18</v>
      </c>
      <c r="F10" s="50">
        <f>(INDEX(Output!$C$5:$BW$192,MATCH($C10,Output!$C$5:$C$192,0),20))/$AP10</f>
        <v>3.2204882177504919</v>
      </c>
      <c r="G10" s="103">
        <v>3.15</v>
      </c>
      <c r="H10" s="50">
        <f>(INDEX(Output!$C$5:$BW$192,MATCH($C10,Output!$C$5:$C$192,0),35))/$AP10</f>
        <v>3.5590436210987404E-2</v>
      </c>
      <c r="I10" s="104">
        <v>0.05</v>
      </c>
      <c r="J10" s="50">
        <f t="shared" si="0"/>
        <v>14.546948632560092</v>
      </c>
      <c r="K10" s="105">
        <v>15.93</v>
      </c>
      <c r="L10" s="50">
        <f>(((INDEX(Output!$C$5:$BW$192,MATCH($C10,Output!$C$5:$C$192,0),13))*3.4121416)+((INDEX(Output!$C$5:$BW$192,MATCH($C10,Output!$C$5:$C$192,0),28))*99.976))/$AP10</f>
        <v>2.4995064714425044</v>
      </c>
      <c r="M10" s="106">
        <v>5.16</v>
      </c>
      <c r="N10" s="50">
        <f>(((INDEX(Output!$C$5:$BW$192,MATCH($C10,Output!$C$5:$C$192,0),14))*3.4121416)+((INDEX(Output!$C$5:$BW$192,MATCH($C10,Output!$C$5:$C$192,0),29))*99.976))/$AP10</f>
        <v>2.8647634313392394</v>
      </c>
      <c r="O10" s="107">
        <v>2.34</v>
      </c>
      <c r="P10" s="50">
        <f>(((INDEX(Output!$C$5:$BW$192,MATCH($C10,Output!$C$5:$C$192,0),19))*3.4121416)+((INDEX(Output!$C$5:$BW$192,MATCH($C10,Output!$C$5:$C$192,0),34))*99.976))/$AP10</f>
        <v>4.6127341467926488</v>
      </c>
      <c r="Q10" s="108">
        <v>4.6100000000000003</v>
      </c>
      <c r="R10" s="50">
        <f>(((INDEX(Output!$C$5:$BW$192,MATCH($C10,Output!$C$5:$C$192,0),36))+(INDEX(Output!$C$5:$BW$192,MATCH($C10,Output!$C$5:$C$192,0),37)))*99.976)/$AP10</f>
        <v>0</v>
      </c>
      <c r="S10" s="109">
        <v>0</v>
      </c>
      <c r="T10" s="50">
        <f>(((INDEX(Output!$C$5:$BW$192,MATCH($C10,Output!$C$5:$C$192,0),21))+(INDEX(Output!$C$5:$BW$192,MATCH($C10,Output!$C$5:$C$192,0),22))+(INDEX(Output!$C$5:$BW$192,MATCH($C10,Output!$C$5:$C$192,0),23))+(INDEX(Output!$C$5:$BW$192,MATCH($C10,Output!$C$5:$C$192,0),24)))*3.4121416)/$AP10</f>
        <v>14.615046377132268</v>
      </c>
      <c r="U10" s="110">
        <v>14.62</v>
      </c>
      <c r="V10" s="50">
        <f>(((INDEX(Output!$C$5:$BW$192,MATCH($C10,Output!$C$5:$C$192,0),15))*3.4121416)+((INDEX(Output!$C$5:$BW$192,MATCH($C10,Output!$C$5:$C$192,0),30))*99.976))/$AP10</f>
        <v>1.6282351628567817</v>
      </c>
      <c r="W10" s="111">
        <v>2.2599999999999998</v>
      </c>
      <c r="X10" s="50">
        <f>(((INDEX(Output!$C$5:$BW$192,MATCH($C10,Output!$C$5:C$192,0),17))*3.4121416)+((INDEX(Output!$C$5:$BW$192,MATCH($C10,Output!$C$5:C$192,0),32))*99.976))/$AP10</f>
        <v>1.8296900932286915</v>
      </c>
      <c r="Y10" s="112">
        <v>1.52</v>
      </c>
      <c r="Z10" s="50">
        <f>(((INDEX(Output!$C$5:$BW$192,MATCH($C10,Output!$C$5:C$192,0),16))*3.4121416)+((INDEX(Output!$C$5:$BW$192,MATCH($C10,Output!$C$5:C$192,0),31))*99.976))/$AP10</f>
        <v>5.2727579027728247E-2</v>
      </c>
      <c r="AA10" s="113">
        <v>0.03</v>
      </c>
      <c r="AB10" s="50">
        <f>(((INDEX(Output!$C$5:$BW$192,MATCH($C10,Output!$C$5:C$192,0),18))*3.4121416)+((INDEX(Output!$C$5:$BW$192,MATCH($C10,Output!$C$5:C$192,0),33))*99.976))/$AP10</f>
        <v>1.0592917478724961</v>
      </c>
      <c r="AC10" s="114">
        <v>0</v>
      </c>
      <c r="AD10" s="51">
        <f>INDEX(Output!$C$5:$CA$192,MATCH($C10,Output!$C$5:$C$192,0),74)+INDEX(Output!$C$5:$CA$192,MATCH($C10,Output!$C$5:$C$192,0),77)</f>
        <v>0</v>
      </c>
      <c r="AE10" s="100">
        <v>0</v>
      </c>
      <c r="AF10" s="51">
        <f>INDEX(Output!$C$5:$CA$192,MATCH($C10,Output!$C$5:$C$192,0),72)+INDEX(Output!$C$5:$CA$192,MATCH($C10,Output!$C$5:$C$192,0),75)</f>
        <v>44.25</v>
      </c>
      <c r="AG10" s="101">
        <v>44.25</v>
      </c>
      <c r="AH10" s="52"/>
      <c r="AI10" s="50"/>
      <c r="AJ10" s="52"/>
      <c r="AK10" s="96"/>
      <c r="AL10" s="50"/>
      <c r="AM10" s="50"/>
      <c r="AN10" s="72"/>
      <c r="AO10" s="75"/>
      <c r="AP10" s="45">
        <f>IF(ISNUMBER(SEARCH("RetlMed",C10)),Lookup!D$2,IF(ISNUMBER(SEARCH("OffSml",C10)),Lookup!A$2,IF(ISNUMBER(SEARCH("OffMed",C10)),Lookup!B$2,IF(ISNUMBER(SEARCH("OffLrg",C10)),Lookup!C$2,IF(ISNUMBER(SEARCH("RetlStrp",C10)),Lookup!E$2)))))</f>
        <v>498589</v>
      </c>
      <c r="AQ10" s="14"/>
    </row>
    <row r="11" spans="1:43" s="3" customFormat="1" ht="26.25" customHeight="1" x14ac:dyDescent="0.3">
      <c r="A11" s="82"/>
      <c r="B11" s="43" t="str">
        <f t="shared" si="1"/>
        <v>CBECC 2022.2.0</v>
      </c>
      <c r="C11" s="60" t="s">
        <v>109</v>
      </c>
      <c r="D11" s="44">
        <f>INDEX(Output!$C$5:$BW$192,MATCH($C11,Output!$C$5:$C$192,0),61)</f>
        <v>98.288799999999995</v>
      </c>
      <c r="E11" s="102"/>
      <c r="F11" s="6">
        <f>(INDEX(Output!$C$5:$BW$192,MATCH($C11,Output!$C$5:$C$192,0),20))/$AP11</f>
        <v>3.1845668476440516</v>
      </c>
      <c r="G11" s="103"/>
      <c r="H11" s="6">
        <f>(INDEX(Output!$C$5:$BW$192,MATCH($C11,Output!$C$5:$C$192,0),35))/$AP11</f>
        <v>3.577495692845209E-2</v>
      </c>
      <c r="I11" s="104"/>
      <c r="J11" s="6">
        <f t="shared" si="0"/>
        <v>14.44281871194466</v>
      </c>
      <c r="K11" s="105"/>
      <c r="L11" s="6">
        <f>(((INDEX(Output!$C$5:$BW$192,MATCH($C11,Output!$C$5:$C$192,0),13))*3.4121416)+((INDEX(Output!$C$5:$BW$192,MATCH($C11,Output!$C$5:$C$192,0),28))*99.976))/$AP11</f>
        <v>2.5179384606002926</v>
      </c>
      <c r="M11" s="106"/>
      <c r="N11" s="6">
        <f>(((INDEX(Output!$C$5:$BW$192,MATCH($C11,Output!$C$5:$C$192,0),14))*3.4121416)+((INDEX(Output!$C$5:$BW$192,MATCH($C11,Output!$C$5:$C$192,0),29))*99.976))/$AP11</f>
        <v>2.8437535921490444</v>
      </c>
      <c r="O11" s="107"/>
      <c r="P11" s="6">
        <f>(((INDEX(Output!$C$5:$BW$192,MATCH($C11,Output!$C$5:$C$192,0),19))*3.4121416)+((INDEX(Output!$C$5:$BW$192,MATCH($C11,Output!$C$5:$C$192,0),34))*99.976))/$AP11</f>
        <v>4.6127341467926488</v>
      </c>
      <c r="Q11" s="108"/>
      <c r="R11" s="6">
        <f>(((INDEX(Output!$C$5:$BW$192,MATCH($C11,Output!$C$5:$C$192,0),36))+(INDEX(Output!$C$5:$BW$192,MATCH($C11,Output!$C$5:$C$192,0),37)))*99.976)/$AP11</f>
        <v>0</v>
      </c>
      <c r="S11" s="109"/>
      <c r="T11" s="44">
        <f>(((INDEX(Output!$C$5:$BW$192,MATCH($C11,Output!$C$5:$C$192,0),21))+(INDEX(Output!$C$5:$BW$192,MATCH($C11,Output!$C$5:$C$192,0),22))+(INDEX(Output!$C$5:$BW$192,MATCH($C11,Output!$C$5:$C$192,0),23))+(INDEX(Output!$C$5:$BW$192,MATCH($C11,Output!$C$5:$C$192,0),24)))*3.4121416)/$AP11</f>
        <v>14.615046377132268</v>
      </c>
      <c r="U11" s="110"/>
      <c r="V11" s="6">
        <f>(((INDEX(Output!$C$5:$BW$192,MATCH($C11,Output!$C$5:$C$192,0),15))*3.4121416)+((INDEX(Output!$C$5:$BW$192,MATCH($C11,Output!$C$5:$C$192,0),30))*99.976))/$AP11</f>
        <v>1.5973226405043031</v>
      </c>
      <c r="W11" s="111"/>
      <c r="X11" s="6">
        <f>(((INDEX(Output!$C$5:$BW$192,MATCH($C11,Output!$C$5:C$192,0),17))*3.4121416)+((INDEX(Output!$C$5:$BW$192,MATCH($C11,Output!$C$5:C$192,0),32))*99.976))/$AP11</f>
        <v>1.764484312184986</v>
      </c>
      <c r="Y11" s="112"/>
      <c r="Z11" s="6">
        <f>(((INDEX(Output!$C$5:$BW$192,MATCH($C11,Output!$C$5:C$192,0),16))*3.4121416)+((INDEX(Output!$C$5:$BW$192,MATCH($C11,Output!$C$5:C$192,0),31))*99.976))/$AP11</f>
        <v>4.7295817019501037E-2</v>
      </c>
      <c r="AA11" s="113"/>
      <c r="AB11" s="6">
        <f>(((INDEX(Output!$C$5:$BW$192,MATCH($C11,Output!$C$5:C$192,0),18))*3.4121416)+((INDEX(Output!$C$5:$BW$192,MATCH($C11,Output!$C$5:C$192,0),33))*99.976))/$AP11</f>
        <v>1.0592897426938821</v>
      </c>
      <c r="AC11" s="114"/>
      <c r="AD11" s="9">
        <f>INDEX(Output!$C$5:$CA$192,MATCH($C11,Output!$C$5:$C$192,0),74)+INDEX(Output!$C$5:$CA$192,MATCH($C11,Output!$C$5:$C$192,0),77)</f>
        <v>0</v>
      </c>
      <c r="AE11" s="100">
        <v>0</v>
      </c>
      <c r="AF11" s="9">
        <f>INDEX(Output!$C$5:$CA$192,MATCH($C11,Output!$C$5:$C$192,0),72)+INDEX(Output!$C$5:$CA$192,MATCH($C11,Output!$C$5:$C$192,0),75)</f>
        <v>49.25</v>
      </c>
      <c r="AG11" s="100">
        <v>49.25</v>
      </c>
      <c r="AH11" s="46">
        <f>IF($D$10=0,"",(D11-D$10)/D$10)</f>
        <v>-1.6755082094800491E-2</v>
      </c>
      <c r="AI11" s="70">
        <f>IF($E$10=0,"",(E11-E$10)/E$10)</f>
        <v>-1</v>
      </c>
      <c r="AJ11" s="46">
        <f>IF($J$10=0,"",(J11-J$10)/J$10)</f>
        <v>-7.1581967631589635E-3</v>
      </c>
      <c r="AK11" s="70">
        <f>IF($K$10=0,"",(K11-K$10)/K$10)</f>
        <v>-1</v>
      </c>
      <c r="AL11" s="44" t="str">
        <f t="shared" si="5"/>
        <v>No</v>
      </c>
      <c r="AM11" s="44" t="str">
        <f t="shared" si="2"/>
        <v>No</v>
      </c>
      <c r="AN11" s="71" t="str">
        <f>IF((AL11=AM11),(IF(AND(AI11&gt;(-0.5%*D$10),AI11&lt;(0.5%*D$10),AE11&lt;=AD11,AG11&lt;=AF11,(COUNTBLANK(D11:AK11)=0)),"Pass","Fail")),IF(COUNTA(D11:AK11)=0,"","Fail"))</f>
        <v>Fail</v>
      </c>
      <c r="AO11" s="134" t="s">
        <v>315</v>
      </c>
      <c r="AP11" s="45">
        <f>IF(ISNUMBER(SEARCH("RetlMed",C11)),Lookup!D$2,IF(ISNUMBER(SEARCH("OffSml",C11)),Lookup!A$2,IF(ISNUMBER(SEARCH("OffMed",C11)),Lookup!B$2,IF(ISNUMBER(SEARCH("OffLrg",C11)),Lookup!C$2,IF(ISNUMBER(SEARCH("RetlStrp",C11)),Lookup!E$2)))))</f>
        <v>498589</v>
      </c>
      <c r="AQ11" s="14"/>
    </row>
    <row r="12" spans="1:43" s="3" customFormat="1" ht="26.25" customHeight="1" x14ac:dyDescent="0.3">
      <c r="A12" s="82" t="s">
        <v>89</v>
      </c>
      <c r="B12" s="43" t="str">
        <f t="shared" si="1"/>
        <v>CBECC 2022.2.0</v>
      </c>
      <c r="C12" s="60" t="s">
        <v>110</v>
      </c>
      <c r="D12" s="44">
        <f>INDEX(Output!$C$5:$BW$192,MATCH($C12,Output!$C$5:$C$192,0),61)</f>
        <v>98.072100000000006</v>
      </c>
      <c r="E12" s="102"/>
      <c r="F12" s="6">
        <f>(INDEX(Output!$C$5:$BW$192,MATCH($C12,Output!$C$5:$C$192,0),20))/$AP12</f>
        <v>3.1723122652124296</v>
      </c>
      <c r="G12" s="103"/>
      <c r="H12" s="6">
        <f>(INDEX(Output!$C$5:$BW$192,MATCH($C12,Output!$C$5:$C$192,0),35))/$AP12</f>
        <v>3.591675708850376E-2</v>
      </c>
      <c r="I12" s="104"/>
      <c r="J12" s="6">
        <f t="shared" si="0"/>
        <v>14.415214598041864</v>
      </c>
      <c r="K12" s="105"/>
      <c r="L12" s="6">
        <f>(((INDEX(Output!$C$5:$BW$192,MATCH($C12,Output!$C$5:$C$192,0),13))*3.4121416)+((INDEX(Output!$C$5:$BW$192,MATCH($C12,Output!$C$5:$C$192,0),28))*99.976))/$AP12</f>
        <v>2.5321184685095073</v>
      </c>
      <c r="M12" s="106"/>
      <c r="N12" s="6">
        <f>(((INDEX(Output!$C$5:$BW$192,MATCH($C12,Output!$C$5:$C$192,0),14))*3.4121416)+((INDEX(Output!$C$5:$BW$192,MATCH($C12,Output!$C$5:$C$192,0),29))*99.976))/$AP12</f>
        <v>2.8898725844300617</v>
      </c>
      <c r="O12" s="107"/>
      <c r="P12" s="6">
        <f>(((INDEX(Output!$C$5:$BW$192,MATCH($C12,Output!$C$5:$C$192,0),19))*3.4121416)+((INDEX(Output!$C$5:$BW$192,MATCH($C12,Output!$C$5:$C$192,0),34))*99.976))/$AP12</f>
        <v>4.6127341467926488</v>
      </c>
      <c r="Q12" s="108"/>
      <c r="R12" s="6">
        <f>(((INDEX(Output!$C$5:$BW$192,MATCH($C12,Output!$C$5:$C$192,0),36))+(INDEX(Output!$C$5:$BW$192,MATCH($C12,Output!$C$5:$C$192,0),37)))*99.976)/$AP12</f>
        <v>0</v>
      </c>
      <c r="S12" s="109"/>
      <c r="T12" s="44">
        <f>(((INDEX(Output!$C$5:$BW$192,MATCH($C12,Output!$C$5:$C$192,0),21))+(INDEX(Output!$C$5:$BW$192,MATCH($C12,Output!$C$5:$C$192,0),22))+(INDEX(Output!$C$5:$BW$192,MATCH($C12,Output!$C$5:$C$192,0),23))+(INDEX(Output!$C$5:$BW$192,MATCH($C12,Output!$C$5:$C$192,0),24)))*3.4121416)/$AP12</f>
        <v>14.615046377132268</v>
      </c>
      <c r="U12" s="110"/>
      <c r="V12" s="6">
        <f>(((INDEX(Output!$C$5:$BW$192,MATCH($C12,Output!$C$5:$C$192,0),15))*3.4121416)+((INDEX(Output!$C$5:$BW$192,MATCH($C12,Output!$C$5:$C$192,0),30))*99.976))/$AP12</f>
        <v>1.569927726407121</v>
      </c>
      <c r="W12" s="111"/>
      <c r="X12" s="6">
        <f>(((INDEX(Output!$C$5:$BW$192,MATCH($C12,Output!$C$5:C$192,0),17))*3.4121416)+((INDEX(Output!$C$5:$BW$192,MATCH($C12,Output!$C$5:C$192,0),32))*99.976))/$AP12</f>
        <v>1.7000860754489169</v>
      </c>
      <c r="Y12" s="112"/>
      <c r="Z12" s="6">
        <f>(((INDEX(Output!$C$5:$BW$192,MATCH($C12,Output!$C$5:C$192,0),16))*3.4121416)+((INDEX(Output!$C$5:$BW$192,MATCH($C12,Output!$C$5:C$192,0),31))*99.976))/$AP12</f>
        <v>5.1185853759725952E-2</v>
      </c>
      <c r="AA12" s="113"/>
      <c r="AB12" s="6">
        <f>(((INDEX(Output!$C$5:$BW$192,MATCH($C12,Output!$C$5:C$192,0),18))*3.4121416)+((INDEX(Output!$C$5:$BW$192,MATCH($C12,Output!$C$5:C$192,0),33))*99.976))/$AP12</f>
        <v>1.0592897426938821</v>
      </c>
      <c r="AC12" s="114"/>
      <c r="AD12" s="9">
        <f>INDEX(Output!$C$5:$CA$192,MATCH($C12,Output!$C$5:$C$192,0),74)+INDEX(Output!$C$5:$CA$192,MATCH($C12,Output!$C$5:$C$192,0),77)</f>
        <v>0</v>
      </c>
      <c r="AE12" s="100">
        <v>0</v>
      </c>
      <c r="AF12" s="9">
        <f>INDEX(Output!$C$5:$CA$192,MATCH($C12,Output!$C$5:$C$192,0),72)+INDEX(Output!$C$5:$CA$192,MATCH($C12,Output!$C$5:$C$192,0),75)</f>
        <v>49</v>
      </c>
      <c r="AG12" s="100">
        <v>49</v>
      </c>
      <c r="AH12" s="46">
        <f>IF($D$10=0,"",(D12-D$10)/D$10)</f>
        <v>-1.8922869001447493E-2</v>
      </c>
      <c r="AI12" s="70">
        <f>IF($E$10=0,"",(E12-E$10)/E$10)</f>
        <v>-1</v>
      </c>
      <c r="AJ12" s="46">
        <f>IF($J$10=0,"",(J12-J$10)/J$10)</f>
        <v>-9.0557846766139601E-3</v>
      </c>
      <c r="AK12" s="70">
        <f>IF($K$10=0,"",(K12-K$10)/K$10)</f>
        <v>-1</v>
      </c>
      <c r="AL12" s="44" t="str">
        <f t="shared" si="5"/>
        <v>No</v>
      </c>
      <c r="AM12" s="44" t="str">
        <f t="shared" ref="AM12" si="8">IF(AND(AH12&lt;0,AI12&lt;0), "No", "Yes")</f>
        <v>No</v>
      </c>
      <c r="AN12" s="71" t="str">
        <f>IF((AL12=AM12),(IF(AND(AI12&gt;(-0.5%*D$10),AI12&lt;(0.5%*D$10),AE12&lt;=AD12,AG12&lt;=AF12,(COUNTBLANK(D12:AK12)=0)),"Pass","Fail")),IF(COUNTA(D12:AK12)=0,"","Fail"))</f>
        <v>Fail</v>
      </c>
      <c r="AO12" s="134" t="s">
        <v>315</v>
      </c>
      <c r="AP12" s="45">
        <f>IF(ISNUMBER(SEARCH("RetlMed",C12)),Lookup!D$2,IF(ISNUMBER(SEARCH("OffSml",C12)),Lookup!A$2,IF(ISNUMBER(SEARCH("OffMed",C12)),Lookup!B$2,IF(ISNUMBER(SEARCH("OffLrg",C12)),Lookup!C$2,IF(ISNUMBER(SEARCH("RetlStrp",C12)),Lookup!E$2)))))</f>
        <v>498589</v>
      </c>
      <c r="AQ12" s="14"/>
    </row>
    <row r="13" spans="1:43" s="3" customFormat="1" ht="26.25" customHeight="1" x14ac:dyDescent="0.3">
      <c r="A13" s="82"/>
      <c r="B13" s="43" t="str">
        <f t="shared" si="1"/>
        <v>CBECC 2022.2.0</v>
      </c>
      <c r="C13" s="59" t="s">
        <v>108</v>
      </c>
      <c r="D13" s="50">
        <f>INDEX(Output!$C$5:$BW$192,MATCH($C13,Output!$C$5:$C$192,0),61)</f>
        <v>99.963700000000003</v>
      </c>
      <c r="E13" s="102">
        <v>96.18</v>
      </c>
      <c r="F13" s="50">
        <f>(INDEX(Output!$C$5:$BW$192,MATCH($C13,Output!$C$5:$C$192,0),20))/$AP13</f>
        <v>3.2204882177504919</v>
      </c>
      <c r="G13" s="103">
        <v>3.15</v>
      </c>
      <c r="H13" s="50">
        <f>(INDEX(Output!$C$5:$BW$192,MATCH($C13,Output!$C$5:$C$192,0),35))/$AP13</f>
        <v>3.5590436210987404E-2</v>
      </c>
      <c r="I13" s="104">
        <v>0.05</v>
      </c>
      <c r="J13" s="50">
        <f t="shared" si="0"/>
        <v>14.546948632560092</v>
      </c>
      <c r="K13" s="105">
        <v>15.93</v>
      </c>
      <c r="L13" s="50">
        <f>(((INDEX(Output!$C$5:$BW$192,MATCH($C13,Output!$C$5:$C$192,0),13))*3.4121416)+((INDEX(Output!$C$5:$BW$192,MATCH($C13,Output!$C$5:$C$192,0),28))*99.976))/$AP13</f>
        <v>2.4995064714425044</v>
      </c>
      <c r="M13" s="106">
        <v>5.16</v>
      </c>
      <c r="N13" s="50">
        <f>(((INDEX(Output!$C$5:$BW$192,MATCH($C13,Output!$C$5:$C$192,0),14))*3.4121416)+((INDEX(Output!$C$5:$BW$192,MATCH($C13,Output!$C$5:$C$192,0),29))*99.976))/$AP13</f>
        <v>2.8647634313392394</v>
      </c>
      <c r="O13" s="107">
        <v>2.34</v>
      </c>
      <c r="P13" s="50">
        <f>(((INDEX(Output!$C$5:$BW$192,MATCH($C13,Output!$C$5:$C$192,0),19))*3.4121416)+((INDEX(Output!$C$5:$BW$192,MATCH($C13,Output!$C$5:$C$192,0),34))*99.976))/$AP13</f>
        <v>4.6127341467926488</v>
      </c>
      <c r="Q13" s="108">
        <v>4.6100000000000003</v>
      </c>
      <c r="R13" s="50">
        <f>(((INDEX(Output!$C$5:$BW$192,MATCH($C13,Output!$C$5:$C$192,0),36))+(INDEX(Output!$C$5:$BW$192,MATCH($C13,Output!$C$5:$C$192,0),37)))*99.976)/$AP13</f>
        <v>0</v>
      </c>
      <c r="S13" s="109">
        <v>0</v>
      </c>
      <c r="T13" s="50">
        <f>(((INDEX(Output!$C$5:$BW$192,MATCH($C13,Output!$C$5:$C$192,0),21))+(INDEX(Output!$C$5:$BW$192,MATCH($C13,Output!$C$5:$C$192,0),22))+(INDEX(Output!$C$5:$BW$192,MATCH($C13,Output!$C$5:$C$192,0),23))+(INDEX(Output!$C$5:$BW$192,MATCH($C13,Output!$C$5:$C$192,0),24)))*3.4121416)/$AP13</f>
        <v>14.615046377132268</v>
      </c>
      <c r="U13" s="110">
        <v>14.62</v>
      </c>
      <c r="V13" s="50">
        <f>(((INDEX(Output!$C$5:$BW$192,MATCH($C13,Output!$C$5:$C$192,0),15))*3.4121416)+((INDEX(Output!$C$5:$BW$192,MATCH($C13,Output!$C$5:$C$192,0),30))*99.976))/$AP13</f>
        <v>1.6282351628567817</v>
      </c>
      <c r="W13" s="111">
        <v>2.2599999999999998</v>
      </c>
      <c r="X13" s="50">
        <f>(((INDEX(Output!$C$5:$BW$192,MATCH($C13,Output!$C$5:C$192,0),17))*3.4121416)+((INDEX(Output!$C$5:$BW$192,MATCH($C13,Output!$C$5:C$192,0),32))*99.976))/$AP13</f>
        <v>1.8296900932286915</v>
      </c>
      <c r="Y13" s="112">
        <v>1.52</v>
      </c>
      <c r="Z13" s="50">
        <f>(((INDEX(Output!$C$5:$BW$192,MATCH($C13,Output!$C$5:C$192,0),16))*3.4121416)+((INDEX(Output!$C$5:$BW$192,MATCH($C13,Output!$C$5:C$192,0),31))*99.976))/$AP13</f>
        <v>5.2727579027728247E-2</v>
      </c>
      <c r="AA13" s="113">
        <v>0.03</v>
      </c>
      <c r="AB13" s="50">
        <f>(((INDEX(Output!$C$5:$BW$192,MATCH($C13,Output!$C$5:C$192,0),18))*3.4121416)+((INDEX(Output!$C$5:$BW$192,MATCH($C13,Output!$C$5:C$192,0),33))*99.976))/$AP13</f>
        <v>1.0592917478724961</v>
      </c>
      <c r="AC13" s="114">
        <v>0</v>
      </c>
      <c r="AD13" s="51">
        <f>INDEX(Output!$C$5:$CA$192,MATCH($C13,Output!$C$5:$C$192,0),74)+INDEX(Output!$C$5:$CA$192,MATCH($C13,Output!$C$5:$C$192,0),77)</f>
        <v>0</v>
      </c>
      <c r="AE13" s="100">
        <v>0</v>
      </c>
      <c r="AF13" s="51">
        <f>INDEX(Output!$C$5:$CA$192,MATCH($C13,Output!$C$5:$C$192,0),72)+INDEX(Output!$C$5:$CA$192,MATCH($C13,Output!$C$5:$C$192,0),75)</f>
        <v>44.25</v>
      </c>
      <c r="AG13" s="101">
        <v>44.25</v>
      </c>
      <c r="AH13" s="52"/>
      <c r="AI13" s="50"/>
      <c r="AJ13" s="52"/>
      <c r="AK13" s="96"/>
      <c r="AL13" s="50" t="str">
        <f t="shared" si="5"/>
        <v>Yes</v>
      </c>
      <c r="AM13" s="50"/>
      <c r="AN13" s="72"/>
      <c r="AO13" s="75"/>
      <c r="AP13" s="45">
        <f>IF(ISNUMBER(SEARCH("RetlMed",C13)),Lookup!D$2,IF(ISNUMBER(SEARCH("OffSml",C13)),Lookup!A$2,IF(ISNUMBER(SEARCH("OffMed",C13)),Lookup!B$2,IF(ISNUMBER(SEARCH("OffLrg",C13)),Lookup!C$2,IF(ISNUMBER(SEARCH("RetlStrp",C13)),Lookup!E$2)))))</f>
        <v>498589</v>
      </c>
      <c r="AQ13" s="14"/>
    </row>
    <row r="14" spans="1:43" s="3" customFormat="1" ht="26.25" customHeight="1" x14ac:dyDescent="0.3">
      <c r="A14" s="82" t="s">
        <v>89</v>
      </c>
      <c r="B14" s="43" t="str">
        <f t="shared" si="1"/>
        <v>CBECC 2022.2.0</v>
      </c>
      <c r="C14" s="60" t="s">
        <v>111</v>
      </c>
      <c r="D14" s="44">
        <f>INDEX(Output!$C$5:$BW$192,MATCH($C14,Output!$C$5:$C$192,0),61)</f>
        <v>106.98099999999999</v>
      </c>
      <c r="E14" s="102">
        <v>104.4</v>
      </c>
      <c r="F14" s="6">
        <f>(INDEX(Output!$C$5:$BW$192,MATCH($C14,Output!$C$5:$C$192,0),20))/$AP14</f>
        <v>3.3672824711335387</v>
      </c>
      <c r="G14" s="103">
        <v>3.39</v>
      </c>
      <c r="H14" s="6">
        <f>(INDEX(Output!$C$5:$BW$192,MATCH($C14,Output!$C$5:$C$192,0),35))/$AP14</f>
        <v>4.6387505540635671E-2</v>
      </c>
      <c r="I14" s="104">
        <v>0.06</v>
      </c>
      <c r="J14" s="6">
        <f t="shared" si="0"/>
        <v>16.127307714579736</v>
      </c>
      <c r="K14" s="105">
        <v>17.41</v>
      </c>
      <c r="L14" s="6">
        <f>(((INDEX(Output!$C$5:$BW$192,MATCH($C14,Output!$C$5:$C$192,0),13))*3.4121416)+((INDEX(Output!$C$5:$BW$192,MATCH($C14,Output!$C$5:$C$192,0),28))*99.976))/$AP14</f>
        <v>3.5791977800979868</v>
      </c>
      <c r="M14" s="106">
        <v>5.84</v>
      </c>
      <c r="N14" s="6">
        <f>(((INDEX(Output!$C$5:$BW$192,MATCH($C14,Output!$C$5:$C$192,0),14))*3.4121416)+((INDEX(Output!$C$5:$BW$192,MATCH($C14,Output!$C$5:$C$192,0),29))*99.976))/$AP14</f>
        <v>3.2709924360593599</v>
      </c>
      <c r="O14" s="107">
        <v>2.63</v>
      </c>
      <c r="P14" s="6">
        <f>(((INDEX(Output!$C$5:$BW$192,MATCH($C14,Output!$C$5:$C$192,0),19))*3.4121416)+((INDEX(Output!$C$5:$BW$192,MATCH($C14,Output!$C$5:$C$192,0),34))*99.976))/$AP14</f>
        <v>4.6127341467926488</v>
      </c>
      <c r="Q14" s="108">
        <v>4.6100000000000003</v>
      </c>
      <c r="R14" s="6">
        <f>(((INDEX(Output!$C$5:$BW$192,MATCH($C14,Output!$C$5:$C$192,0),36))+(INDEX(Output!$C$5:$BW$192,MATCH($C14,Output!$C$5:$C$192,0),37)))*99.976)/$AP14</f>
        <v>0</v>
      </c>
      <c r="S14" s="109">
        <v>0</v>
      </c>
      <c r="T14" s="44">
        <f>(((INDEX(Output!$C$5:$BW$192,MATCH($C14,Output!$C$5:$C$192,0),21))+(INDEX(Output!$C$5:$BW$192,MATCH($C14,Output!$C$5:$C$192,0),22))+(INDEX(Output!$C$5:$BW$192,MATCH($C14,Output!$C$5:$C$192,0),23))+(INDEX(Output!$C$5:$BW$192,MATCH($C14,Output!$C$5:$C$192,0),24)))*3.4121416)/$AP14</f>
        <v>14.615046377132268</v>
      </c>
      <c r="U14" s="110">
        <v>14.62</v>
      </c>
      <c r="V14" s="6">
        <f>(((INDEX(Output!$C$5:$BW$192,MATCH($C14,Output!$C$5:$C$192,0),15))*3.4121416)+((INDEX(Output!$C$5:$BW$192,MATCH($C14,Output!$C$5:$C$192,0),30))*99.976))/$AP14</f>
        <v>1.9607723277071898</v>
      </c>
      <c r="W14" s="111">
        <v>2.35</v>
      </c>
      <c r="X14" s="6">
        <f>(((INDEX(Output!$C$5:$BW$192,MATCH($C14,Output!$C$5:C$192,0),17))*3.4121416)+((INDEX(Output!$C$5:$BW$192,MATCH($C14,Output!$C$5:C$192,0),32))*99.976))/$AP14</f>
        <v>1.5817397728052565</v>
      </c>
      <c r="Y14" s="112">
        <v>1.94</v>
      </c>
      <c r="Z14" s="6">
        <f>(((INDEX(Output!$C$5:$BW$192,MATCH($C14,Output!$C$5:C$192,0),16))*3.4121416)+((INDEX(Output!$C$5:$BW$192,MATCH($C14,Output!$C$5:C$192,0),31))*99.976))/$AP14</f>
        <v>6.2577498066182777E-2</v>
      </c>
      <c r="AA14" s="113">
        <v>0.03</v>
      </c>
      <c r="AB14" s="6">
        <f>(((INDEX(Output!$C$5:$BW$192,MATCH($C14,Output!$C$5:C$192,0),18))*3.4121416)+((INDEX(Output!$C$5:$BW$192,MATCH($C14,Output!$C$5:C$192,0),33))*99.976))/$AP14</f>
        <v>1.0592937530511102</v>
      </c>
      <c r="AC14" s="114">
        <v>0</v>
      </c>
      <c r="AD14" s="9">
        <f>INDEX(Output!$C$5:$CA$192,MATCH($C14,Output!$C$5:$C$192,0),74)+INDEX(Output!$C$5:$CA$192,MATCH($C14,Output!$C$5:$C$192,0),77)</f>
        <v>5</v>
      </c>
      <c r="AE14" s="100">
        <v>0</v>
      </c>
      <c r="AF14" s="9">
        <f>INDEX(Output!$C$5:$CA$192,MATCH($C14,Output!$C$5:$C$192,0),72)+INDEX(Output!$C$5:$CA$192,MATCH($C14,Output!$C$5:$C$192,0),75)</f>
        <v>1176</v>
      </c>
      <c r="AG14" s="100">
        <v>1176</v>
      </c>
      <c r="AH14" s="46">
        <f>IF($D$13=0,"",(D14-D$13)/D$13)</f>
        <v>7.0198482048983699E-2</v>
      </c>
      <c r="AI14" s="70">
        <f>IF($E$13=0,"",(E14-E$13)/E$13)</f>
        <v>8.5464753587024309E-2</v>
      </c>
      <c r="AJ14" s="47">
        <f>IF($J$13=0,"",(J14-J$13)/J$13)</f>
        <v>0.10863852770349128</v>
      </c>
      <c r="AK14" s="70">
        <f>IF($K$13=0,"",(K14-K$13)/K$13)</f>
        <v>9.2906465787821746E-2</v>
      </c>
      <c r="AL14" s="44" t="str">
        <f t="shared" si="5"/>
        <v>Yes</v>
      </c>
      <c r="AM14" s="44" t="str">
        <f t="shared" si="2"/>
        <v>Yes</v>
      </c>
      <c r="AN14" s="71" t="str">
        <f>IF((AL14=AM14),(IF(AND(AI14&gt;(-0.5%*D$13),AI14&lt;(0.5%*D$13),AE14&lt;=AD14,AG14&lt;=AF14,(COUNTBLANK(D14:AK14)=0)),"Pass","Fail")),IF(COUNTA(D14:AK14)=0,"","Fail"))</f>
        <v>Pass</v>
      </c>
      <c r="AO14" s="75"/>
      <c r="AP14" s="45">
        <f>IF(ISNUMBER(SEARCH("RetlMed",C14)),Lookup!D$2,IF(ISNUMBER(SEARCH("OffSml",C14)),Lookup!A$2,IF(ISNUMBER(SEARCH("OffMed",C14)),Lookup!B$2,IF(ISNUMBER(SEARCH("OffLrg",C14)),Lookup!C$2,IF(ISNUMBER(SEARCH("RetlStrp",C14)),Lookup!E$2)))))</f>
        <v>498589</v>
      </c>
      <c r="AQ14" s="14"/>
    </row>
    <row r="15" spans="1:43" s="3" customFormat="1" ht="26.25" customHeight="1" x14ac:dyDescent="0.3">
      <c r="A15" s="82"/>
      <c r="B15" s="43" t="str">
        <f t="shared" si="1"/>
        <v>CBECC 2022.2.0</v>
      </c>
      <c r="C15" s="60" t="s">
        <v>112</v>
      </c>
      <c r="D15" s="44">
        <f>INDEX(Output!$C$5:$BW$192,MATCH($C15,Output!$C$5:$C$192,0),61)</f>
        <v>109.756</v>
      </c>
      <c r="E15" s="102">
        <v>104.72</v>
      </c>
      <c r="F15" s="6">
        <f>(INDEX(Output!$C$5:$BW$192,MATCH($C15,Output!$C$5:$C$192,0),20))/$AP15</f>
        <v>3.4583193772826917</v>
      </c>
      <c r="G15" s="103">
        <v>3.47</v>
      </c>
      <c r="H15" s="6">
        <f>(INDEX(Output!$C$5:$BW$192,MATCH($C15,Output!$C$5:$C$192,0),35))/$AP15</f>
        <v>4.8058821995671783E-2</v>
      </c>
      <c r="I15" s="104">
        <v>0.04</v>
      </c>
      <c r="J15" s="6">
        <f t="shared" si="0"/>
        <v>16.605009559677107</v>
      </c>
      <c r="K15" s="105">
        <v>16.14</v>
      </c>
      <c r="L15" s="6">
        <f>(((INDEX(Output!$C$5:$BW$192,MATCH($C15,Output!$C$5:$C$192,0),13))*3.4121416)+((INDEX(Output!$C$5:$BW$192,MATCH($C15,Output!$C$5:$C$192,0),28))*99.976))/$AP15</f>
        <v>3.7463299444351041</v>
      </c>
      <c r="M15" s="106">
        <v>4.28</v>
      </c>
      <c r="N15" s="6">
        <f>(((INDEX(Output!$C$5:$BW$192,MATCH($C15,Output!$C$5:$C$192,0),14))*3.4121416)+((INDEX(Output!$C$5:$BW$192,MATCH($C15,Output!$C$5:$C$192,0),29))*99.976))/$AP15</f>
        <v>3.30697606291996</v>
      </c>
      <c r="O15" s="107">
        <v>2.97</v>
      </c>
      <c r="P15" s="6">
        <f>(((INDEX(Output!$C$5:$BW$192,MATCH($C15,Output!$C$5:$C$192,0),19))*3.4121416)+((INDEX(Output!$C$5:$BW$192,MATCH($C15,Output!$C$5:$C$192,0),34))*99.976))/$AP15</f>
        <v>4.6127341467926488</v>
      </c>
      <c r="Q15" s="108">
        <v>4.6100000000000003</v>
      </c>
      <c r="R15" s="6">
        <f>(((INDEX(Output!$C$5:$BW$192,MATCH($C15,Output!$C$5:$C$192,0),36))+(INDEX(Output!$C$5:$BW$192,MATCH($C15,Output!$C$5:$C$192,0),37)))*99.976)/$AP15</f>
        <v>0</v>
      </c>
      <c r="S15" s="109">
        <v>0</v>
      </c>
      <c r="T15" s="44">
        <f>(((INDEX(Output!$C$5:$BW$192,MATCH($C15,Output!$C$5:$C$192,0),21))+(INDEX(Output!$C$5:$BW$192,MATCH($C15,Output!$C$5:$C$192,0),22))+(INDEX(Output!$C$5:$BW$192,MATCH($C15,Output!$C$5:$C$192,0),23))+(INDEX(Output!$C$5:$BW$192,MATCH($C15,Output!$C$5:$C$192,0),24)))*3.4121416)/$AP15</f>
        <v>14.615046377132268</v>
      </c>
      <c r="U15" s="110">
        <v>14.62</v>
      </c>
      <c r="V15" s="6">
        <f>(((INDEX(Output!$C$5:$BW$192,MATCH($C15,Output!$C$5:$C$192,0),15))*3.4121416)+((INDEX(Output!$C$5:$BW$192,MATCH($C15,Output!$C$5:$C$192,0),30))*99.976))/$AP15</f>
        <v>1.9882562085501285</v>
      </c>
      <c r="W15" s="111">
        <v>2.33</v>
      </c>
      <c r="X15" s="6">
        <f>(((INDEX(Output!$C$5:$BW$192,MATCH($C15,Output!$C$5:C$192,0),17))*3.4121416)+((INDEX(Output!$C$5:$BW$192,MATCH($C15,Output!$C$5:C$192,0),32))*99.976))/$AP15</f>
        <v>1.8306550402403583</v>
      </c>
      <c r="Y15" s="112">
        <v>1.91</v>
      </c>
      <c r="Z15" s="6">
        <f>(((INDEX(Output!$C$5:$BW$192,MATCH($C15,Output!$C$5:C$192,0),16))*3.4121416)+((INDEX(Output!$C$5:$BW$192,MATCH($C15,Output!$C$5:C$192,0),31))*99.976))/$AP15</f>
        <v>6.0766408866413019E-2</v>
      </c>
      <c r="AA15" s="113">
        <v>0.03</v>
      </c>
      <c r="AB15" s="6">
        <f>(((INDEX(Output!$C$5:$BW$192,MATCH($C15,Output!$C$5:C$192,0),18))*3.4121416)+((INDEX(Output!$C$5:$BW$192,MATCH($C15,Output!$C$5:C$192,0),33))*99.976))/$AP15</f>
        <v>1.0592917478724961</v>
      </c>
      <c r="AC15" s="114">
        <v>0</v>
      </c>
      <c r="AD15" s="9">
        <f>INDEX(Output!$C$5:$CA$192,MATCH($C15,Output!$C$5:$C$192,0),74)+INDEX(Output!$C$5:$CA$192,MATCH($C15,Output!$C$5:$C$192,0),77)</f>
        <v>4</v>
      </c>
      <c r="AE15" s="100">
        <v>0</v>
      </c>
      <c r="AF15" s="9">
        <f>INDEX(Output!$C$5:$CA$192,MATCH($C15,Output!$C$5:$C$192,0),72)+INDEX(Output!$C$5:$CA$192,MATCH($C15,Output!$C$5:$C$192,0),75)</f>
        <v>695</v>
      </c>
      <c r="AG15" s="100">
        <v>695</v>
      </c>
      <c r="AH15" s="46">
        <f>IF($D$13=0,"",(D15-D$13)/D$13)</f>
        <v>9.7958558956901323E-2</v>
      </c>
      <c r="AI15" s="70">
        <f>IF($E$13=0,"",(E15-E$13)/E$13)</f>
        <v>8.8791848617176039E-2</v>
      </c>
      <c r="AJ15" s="47">
        <f>IF($J$13=0,"",(J15-J$13)/J$13)</f>
        <v>0.14147715641962921</v>
      </c>
      <c r="AK15" s="70">
        <f>IF($K$13=0,"",(K15-K$13)/K$13)</f>
        <v>1.3182674199623406E-2</v>
      </c>
      <c r="AL15" s="44" t="str">
        <f t="shared" si="5"/>
        <v>Yes</v>
      </c>
      <c r="AM15" s="44" t="str">
        <f t="shared" ref="AM15" si="9">IF(AND(AH15&lt;0,AI15&lt;0), "No", "Yes")</f>
        <v>Yes</v>
      </c>
      <c r="AN15" s="71" t="str">
        <f>IF((AL15=AM15),(IF(AND(AI15&gt;(-0.5%*D$13),AI15&lt;(0.5%*D$13),AE15&lt;=AD15,AG15&lt;=AF15,(COUNTBLANK(D15:AK15)=0)),"Pass","Fail")),IF(COUNTA(D15:AK15)=0,"","Fail"))</f>
        <v>Pass</v>
      </c>
      <c r="AO15" s="75"/>
      <c r="AP15" s="45">
        <f>IF(ISNUMBER(SEARCH("RetlMed",C15)),Lookup!D$2,IF(ISNUMBER(SEARCH("OffSml",C15)),Lookup!A$2,IF(ISNUMBER(SEARCH("OffMed",C15)),Lookup!B$2,IF(ISNUMBER(SEARCH("OffLrg",C15)),Lookup!C$2,IF(ISNUMBER(SEARCH("RetlStrp",C15)),Lookup!E$2)))))</f>
        <v>498589</v>
      </c>
      <c r="AQ15" s="14"/>
    </row>
    <row r="16" spans="1:43" s="3" customFormat="1" ht="26.25" customHeight="1" x14ac:dyDescent="0.3">
      <c r="A16" s="82"/>
      <c r="B16" s="43" t="str">
        <f t="shared" si="1"/>
        <v>CBECC 2022.2.0</v>
      </c>
      <c r="C16" s="59" t="s">
        <v>110</v>
      </c>
      <c r="D16" s="50">
        <f>INDEX(Output!$C$5:$BW$192,MATCH($C16,Output!$C$5:$C$192,0),61)</f>
        <v>98.072100000000006</v>
      </c>
      <c r="E16" s="102"/>
      <c r="F16" s="50">
        <f>(INDEX(Output!$C$5:$BW$192,MATCH($C16,Output!$C$5:$C$192,0),20))/$AP16</f>
        <v>3.1723122652124296</v>
      </c>
      <c r="G16" s="103"/>
      <c r="H16" s="50">
        <f>(INDEX(Output!$C$5:$BW$192,MATCH($C16,Output!$C$5:$C$192,0),35))/$AP16</f>
        <v>3.591675708850376E-2</v>
      </c>
      <c r="I16" s="104"/>
      <c r="J16" s="50">
        <f t="shared" si="0"/>
        <v>14.415214598041864</v>
      </c>
      <c r="K16" s="105"/>
      <c r="L16" s="50">
        <f>(((INDEX(Output!$C$5:$BW$192,MATCH($C16,Output!$C$5:$C$192,0),13))*3.4121416)+((INDEX(Output!$C$5:$BW$192,MATCH($C16,Output!$C$5:$C$192,0),28))*99.976))/$AP16</f>
        <v>2.5321184685095073</v>
      </c>
      <c r="M16" s="106"/>
      <c r="N16" s="50">
        <f>(((INDEX(Output!$C$5:$BW$192,MATCH($C16,Output!$C$5:$C$192,0),14))*3.4121416)+((INDEX(Output!$C$5:$BW$192,MATCH($C16,Output!$C$5:$C$192,0),29))*99.976))/$AP16</f>
        <v>2.8898725844300617</v>
      </c>
      <c r="O16" s="107"/>
      <c r="P16" s="50">
        <f>(((INDEX(Output!$C$5:$BW$192,MATCH($C16,Output!$C$5:$C$192,0),19))*3.4121416)+((INDEX(Output!$C$5:$BW$192,MATCH($C16,Output!$C$5:$C$192,0),34))*99.976))/$AP16</f>
        <v>4.6127341467926488</v>
      </c>
      <c r="Q16" s="108"/>
      <c r="R16" s="50">
        <f>(((INDEX(Output!$C$5:$BW$192,MATCH($C16,Output!$C$5:$C$192,0),36))+(INDEX(Output!$C$5:$BW$192,MATCH($C16,Output!$C$5:$C$192,0),37)))*99.976)/$AP16</f>
        <v>0</v>
      </c>
      <c r="S16" s="109"/>
      <c r="T16" s="50">
        <f>(((INDEX(Output!$C$5:$BW$192,MATCH($C16,Output!$C$5:$C$192,0),21))+(INDEX(Output!$C$5:$BW$192,MATCH($C16,Output!$C$5:$C$192,0),22))+(INDEX(Output!$C$5:$BW$192,MATCH($C16,Output!$C$5:$C$192,0),23))+(INDEX(Output!$C$5:$BW$192,MATCH($C16,Output!$C$5:$C$192,0),24)))*3.4121416)/$AP16</f>
        <v>14.615046377132268</v>
      </c>
      <c r="U16" s="110"/>
      <c r="V16" s="50">
        <f>(((INDEX(Output!$C$5:$BW$192,MATCH($C16,Output!$C$5:$C$192,0),15))*3.4121416)+((INDEX(Output!$C$5:$BW$192,MATCH($C16,Output!$C$5:$C$192,0),30))*99.976))/$AP16</f>
        <v>1.569927726407121</v>
      </c>
      <c r="W16" s="111"/>
      <c r="X16" s="50">
        <f>(((INDEX(Output!$C$5:$BW$192,MATCH($C16,Output!$C$5:C$192,0),17))*3.4121416)+((INDEX(Output!$C$5:$BW$192,MATCH($C16,Output!$C$5:C$192,0),32))*99.976))/$AP16</f>
        <v>1.7000860754489169</v>
      </c>
      <c r="Y16" s="112"/>
      <c r="Z16" s="50">
        <f>(((INDEX(Output!$C$5:$BW$192,MATCH($C16,Output!$C$5:C$192,0),16))*3.4121416)+((INDEX(Output!$C$5:$BW$192,MATCH($C16,Output!$C$5:C$192,0),31))*99.976))/$AP16</f>
        <v>5.1185853759725952E-2</v>
      </c>
      <c r="AA16" s="113"/>
      <c r="AB16" s="50">
        <f>(((INDEX(Output!$C$5:$BW$192,MATCH($C16,Output!$C$5:C$192,0),18))*3.4121416)+((INDEX(Output!$C$5:$BW$192,MATCH($C16,Output!$C$5:C$192,0),33))*99.976))/$AP16</f>
        <v>1.0592897426938821</v>
      </c>
      <c r="AC16" s="114"/>
      <c r="AD16" s="51">
        <f>INDEX(Output!$C$5:$CA$192,MATCH($C16,Output!$C$5:$C$192,0),74)+INDEX(Output!$C$5:$CA$192,MATCH($C16,Output!$C$5:$C$192,0),77)</f>
        <v>0</v>
      </c>
      <c r="AE16" s="100">
        <v>0</v>
      </c>
      <c r="AF16" s="51">
        <f>INDEX(Output!$C$5:$CA$192,MATCH($C16,Output!$C$5:$C$192,0),72)+INDEX(Output!$C$5:$CA$192,MATCH($C16,Output!$C$5:$C$192,0),75)</f>
        <v>49</v>
      </c>
      <c r="AG16" s="101">
        <v>49</v>
      </c>
      <c r="AH16" s="52"/>
      <c r="AI16" s="50"/>
      <c r="AJ16" s="52"/>
      <c r="AK16" s="96"/>
      <c r="AL16" s="50"/>
      <c r="AM16" s="50"/>
      <c r="AN16" s="72"/>
      <c r="AO16" s="75"/>
      <c r="AP16" s="45">
        <f>IF(ISNUMBER(SEARCH("RetlMed",C16)),Lookup!D$2,IF(ISNUMBER(SEARCH("OffSml",C16)),Lookup!A$2,IF(ISNUMBER(SEARCH("OffMed",C16)),Lookup!B$2,IF(ISNUMBER(SEARCH("OffLrg",C16)),Lookup!C$2,IF(ISNUMBER(SEARCH("RetlStrp",C16)),Lookup!E$2)))))</f>
        <v>498589</v>
      </c>
      <c r="AQ16" s="14"/>
    </row>
    <row r="17" spans="1:43" s="3" customFormat="1" ht="26.25" customHeight="1" x14ac:dyDescent="0.3">
      <c r="A17" s="82"/>
      <c r="B17" s="43" t="str">
        <f t="shared" si="1"/>
        <v>CBECC 2022.2.0</v>
      </c>
      <c r="C17" s="60" t="s">
        <v>113</v>
      </c>
      <c r="D17" s="44">
        <f>INDEX(Output!$C$5:$BW$192,MATCH($C17,Output!$C$5:$C$192,0),61)</f>
        <v>98.108000000000004</v>
      </c>
      <c r="E17" s="102"/>
      <c r="F17" s="6">
        <f>(INDEX(Output!$C$5:$BW$192,MATCH($C17,Output!$C$5:$C$192,0),20))/$AP17</f>
        <v>3.173515661195895</v>
      </c>
      <c r="G17" s="103"/>
      <c r="H17" s="6">
        <f>(INDEX(Output!$C$5:$BW$192,MATCH($C17,Output!$C$5:$C$192,0),35))/$AP17</f>
        <v>3.5891285206853744E-2</v>
      </c>
      <c r="I17" s="104"/>
      <c r="J17" s="6">
        <f t="shared" si="0"/>
        <v>14.416787880312047</v>
      </c>
      <c r="K17" s="105"/>
      <c r="L17" s="6">
        <f>(((INDEX(Output!$C$5:$BW$192,MATCH($C17,Output!$C$5:$C$192,0),13))*3.4121416)+((INDEX(Output!$C$5:$BW$192,MATCH($C17,Output!$C$5:$C$192,0),28))*99.976))/$AP17</f>
        <v>2.5295913419037319</v>
      </c>
      <c r="M17" s="106"/>
      <c r="N17" s="6">
        <f>(((INDEX(Output!$C$5:$BW$192,MATCH($C17,Output!$C$5:$C$192,0),14))*3.4121416)+((INDEX(Output!$C$5:$BW$192,MATCH($C17,Output!$C$5:$C$192,0),29))*99.976))/$AP17</f>
        <v>2.8915561090036084</v>
      </c>
      <c r="O17" s="107"/>
      <c r="P17" s="6">
        <f>(((INDEX(Output!$C$5:$BW$192,MATCH($C17,Output!$C$5:$C$192,0),19))*3.4121416)+((INDEX(Output!$C$5:$BW$192,MATCH($C17,Output!$C$5:$C$192,0),34))*99.976))/$AP17</f>
        <v>4.6127341467926488</v>
      </c>
      <c r="Q17" s="108"/>
      <c r="R17" s="6">
        <f>(((INDEX(Output!$C$5:$BW$192,MATCH($C17,Output!$C$5:$C$192,0),36))+(INDEX(Output!$C$5:$BW$192,MATCH($C17,Output!$C$5:$C$192,0),37)))*99.976)/$AP17</f>
        <v>0</v>
      </c>
      <c r="S17" s="109"/>
      <c r="T17" s="44">
        <f>(((INDEX(Output!$C$5:$BW$192,MATCH($C17,Output!$C$5:$C$192,0),21))+(INDEX(Output!$C$5:$BW$192,MATCH($C17,Output!$C$5:$C$192,0),22))+(INDEX(Output!$C$5:$BW$192,MATCH($C17,Output!$C$5:$C$192,0),23))+(INDEX(Output!$C$5:$BW$192,MATCH($C17,Output!$C$5:$C$192,0),24)))*3.4121416)/$AP17</f>
        <v>14.615046377132268</v>
      </c>
      <c r="U17" s="110"/>
      <c r="V17" s="6">
        <f>(((INDEX(Output!$C$5:$BW$192,MATCH($C17,Output!$C$5:$C$192,0),15))*3.4121416)+((INDEX(Output!$C$5:$BW$192,MATCH($C17,Output!$C$5:$C$192,0),30))*99.976))/$AP17</f>
        <v>1.5700030059612227</v>
      </c>
      <c r="W17" s="111"/>
      <c r="X17" s="6">
        <f>(((INDEX(Output!$C$5:$BW$192,MATCH($C17,Output!$C$5:C$192,0),17))*3.4121416)+((INDEX(Output!$C$5:$BW$192,MATCH($C17,Output!$C$5:C$192,0),32))*99.976))/$AP17</f>
        <v>1.7023786800511043</v>
      </c>
      <c r="Y17" s="112"/>
      <c r="Z17" s="6">
        <f>(((INDEX(Output!$C$5:$BW$192,MATCH($C17,Output!$C$5:C$192,0),16))*3.4121416)+((INDEX(Output!$C$5:$BW$192,MATCH($C17,Output!$C$5:C$192,0),31))*99.976))/$AP17</f>
        <v>5.1234853905850308E-2</v>
      </c>
      <c r="AA17" s="113"/>
      <c r="AB17" s="6">
        <f>(((INDEX(Output!$C$5:$BW$192,MATCH($C17,Output!$C$5:C$192,0),18))*3.4121416)+((INDEX(Output!$C$5:$BW$192,MATCH($C17,Output!$C$5:C$192,0),33))*99.976))/$AP17</f>
        <v>1.0592897426938821</v>
      </c>
      <c r="AC17" s="114"/>
      <c r="AD17" s="9">
        <f>INDEX(Output!$C$5:$CA$192,MATCH($C17,Output!$C$5:$C$192,0),74)+INDEX(Output!$C$5:$CA$192,MATCH($C17,Output!$C$5:$C$192,0),77)</f>
        <v>0</v>
      </c>
      <c r="AE17" s="100">
        <v>0</v>
      </c>
      <c r="AF17" s="9">
        <f>INDEX(Output!$C$5:$CA$192,MATCH($C17,Output!$C$5:$C$192,0),72)+INDEX(Output!$C$5:$CA$192,MATCH($C17,Output!$C$5:$C$192,0),75)</f>
        <v>49</v>
      </c>
      <c r="AG17" s="100">
        <v>49</v>
      </c>
      <c r="AH17" s="46">
        <f>IF($D$16=0,"",(D17-D$16)/D$16)</f>
        <v>3.6605721708822428E-4</v>
      </c>
      <c r="AI17" s="70" t="str">
        <f>IF($E$16=0,"",(E17-E$16)/E$16)</f>
        <v/>
      </c>
      <c r="AJ17" s="46">
        <f>IF($J$16=0,"",(J17-J$16)/J$16)</f>
        <v>1.091403988114434E-4</v>
      </c>
      <c r="AK17" s="70" t="str">
        <f>IF($K$16=0,"",(K17-K$16)/K$16)</f>
        <v/>
      </c>
      <c r="AL17" s="44" t="str">
        <f t="shared" si="5"/>
        <v>Yes</v>
      </c>
      <c r="AM17" s="44" t="str">
        <f t="shared" si="2"/>
        <v>Yes</v>
      </c>
      <c r="AN17" s="71" t="str">
        <f>IF((AL17=AM17),(IF(AND(AI17&gt;(-0.5%*D$16),AI17&lt;(0.5%*D$16),AE17&lt;=AD17,AG17&lt;=AF17,(COUNTBLANK(D17:AK17)=0)),"Pass","Fail")),IF(COUNTA(D17:AK17)=0,"","Fail"))</f>
        <v>Fail</v>
      </c>
      <c r="AO17" s="134" t="s">
        <v>315</v>
      </c>
      <c r="AP17" s="45">
        <f>IF(ISNUMBER(SEARCH("RetlMed",C17)),Lookup!D$2,IF(ISNUMBER(SEARCH("OffSml",C17)),Lookup!A$2,IF(ISNUMBER(SEARCH("OffMed",C17)),Lookup!B$2,IF(ISNUMBER(SEARCH("OffLrg",C17)),Lookup!C$2,IF(ISNUMBER(SEARCH("RetlStrp",C17)),Lookup!E$2)))))</f>
        <v>498589</v>
      </c>
      <c r="AQ17" s="14"/>
    </row>
    <row r="18" spans="1:43" s="4" customFormat="1" ht="25.5" customHeight="1" x14ac:dyDescent="0.3">
      <c r="A18" s="82"/>
      <c r="B18" s="43" t="str">
        <f t="shared" si="1"/>
        <v>CBECC 2022.2.0</v>
      </c>
      <c r="C18" s="61" t="s">
        <v>114</v>
      </c>
      <c r="D18" s="44">
        <f>INDEX(Output!$C$5:$BW$192,MATCH($C18,Output!$C$5:$C$192,0),61)</f>
        <v>98.66</v>
      </c>
      <c r="E18" s="102"/>
      <c r="F18" s="6">
        <f>(INDEX(Output!$C$5:$BW$192,MATCH($C18,Output!$C$5:$C$192,0),20))/$AP18</f>
        <v>3.1976437506643749</v>
      </c>
      <c r="G18" s="103"/>
      <c r="H18" s="6">
        <f>(INDEX(Output!$C$5:$BW$192,MATCH($C18,Output!$C$5:$C$192,0),35))/$AP18</f>
        <v>3.5586224325045282E-2</v>
      </c>
      <c r="I18" s="104"/>
      <c r="J18" s="6">
        <f t="shared" si="0"/>
        <v>14.468608403720355</v>
      </c>
      <c r="K18" s="105"/>
      <c r="L18" s="6">
        <f>(((INDEX(Output!$C$5:$BW$192,MATCH($C18,Output!$C$5:$C$192,0),13))*3.4121416)+((INDEX(Output!$C$5:$BW$192,MATCH($C18,Output!$C$5:$C$192,0),28))*99.976))/$AP18</f>
        <v>2.4990853031791231</v>
      </c>
      <c r="M18" s="106"/>
      <c r="N18" s="6">
        <f>(((INDEX(Output!$C$5:$BW$192,MATCH($C18,Output!$C$5:$C$192,0),14))*3.4121416)+((INDEX(Output!$C$5:$BW$192,MATCH($C18,Output!$C$5:$C$192,0),29))*99.976))/$AP18</f>
        <v>2.9159466845325506</v>
      </c>
      <c r="O18" s="107"/>
      <c r="P18" s="6">
        <f>(((INDEX(Output!$C$5:$BW$192,MATCH($C18,Output!$C$5:$C$192,0),19))*3.4121416)+((INDEX(Output!$C$5:$BW$192,MATCH($C18,Output!$C$5:$C$192,0),34))*99.976))/$AP18</f>
        <v>4.6127341467926488</v>
      </c>
      <c r="Q18" s="108"/>
      <c r="R18" s="6">
        <f>(((INDEX(Output!$C$5:$BW$192,MATCH($C18,Output!$C$5:$C$192,0),36))+(INDEX(Output!$C$5:$BW$192,MATCH($C18,Output!$C$5:$C$192,0),37)))*99.976)/$AP18</f>
        <v>0</v>
      </c>
      <c r="S18" s="109"/>
      <c r="T18" s="44">
        <f>(((INDEX(Output!$C$5:$BW$192,MATCH($C18,Output!$C$5:$C$192,0),21))+(INDEX(Output!$C$5:$BW$192,MATCH($C18,Output!$C$5:$C$192,0),22))+(INDEX(Output!$C$5:$BW$192,MATCH($C18,Output!$C$5:$C$192,0),23))+(INDEX(Output!$C$5:$BW$192,MATCH($C18,Output!$C$5:$C$192,0),24)))*3.4121416)/$AP18</f>
        <v>14.615046377132268</v>
      </c>
      <c r="U18" s="110"/>
      <c r="V18" s="6">
        <f>(((INDEX(Output!$C$5:$BW$192,MATCH($C18,Output!$C$5:$C$192,0),15))*3.4121416)+((INDEX(Output!$C$5:$BW$192,MATCH($C18,Output!$C$5:$C$192,0),30))*99.976))/$AP18</f>
        <v>1.6277903291279994</v>
      </c>
      <c r="W18" s="111"/>
      <c r="X18" s="6">
        <f>(((INDEX(Output!$C$5:$BW$192,MATCH($C18,Output!$C$5:C$192,0),17))*3.4121416)+((INDEX(Output!$C$5:$BW$192,MATCH($C18,Output!$C$5:C$192,0),32))*99.976))/$AP18</f>
        <v>1.7019612207056314</v>
      </c>
      <c r="Y18" s="112"/>
      <c r="Z18" s="6">
        <f>(((INDEX(Output!$C$5:$BW$192,MATCH($C18,Output!$C$5:C$192,0),16))*3.4121416)+((INDEX(Output!$C$5:$BW$192,MATCH($C18,Output!$C$5:C$192,0),31))*99.976))/$AP18</f>
        <v>5.1798971509904958E-2</v>
      </c>
      <c r="AA18" s="113"/>
      <c r="AB18" s="6">
        <f>(((INDEX(Output!$C$5:$BW$192,MATCH($C18,Output!$C$5:C$192,0),18))*3.4121416)+((INDEX(Output!$C$5:$BW$192,MATCH($C18,Output!$C$5:C$192,0),33))*99.976))/$AP18</f>
        <v>1.0592917478724961</v>
      </c>
      <c r="AC18" s="114"/>
      <c r="AD18" s="9">
        <f>INDEX(Output!$C$5:$CA$192,MATCH($C18,Output!$C$5:$C$192,0),74)+INDEX(Output!$C$5:$CA$192,MATCH($C18,Output!$C$5:$C$192,0),77)</f>
        <v>0</v>
      </c>
      <c r="AE18" s="100">
        <v>0</v>
      </c>
      <c r="AF18" s="9">
        <f>INDEX(Output!$C$5:$CA$192,MATCH($C18,Output!$C$5:$C$192,0),72)+INDEX(Output!$C$5:$CA$192,MATCH($C18,Output!$C$5:$C$192,0),75)</f>
        <v>48</v>
      </c>
      <c r="AG18" s="100">
        <v>48</v>
      </c>
      <c r="AH18" s="46">
        <f t="shared" ref="AH18:AH20" si="10">IF($D$16=0,"",(D18-D$16)/D$16)</f>
        <v>5.9945693015647722E-3</v>
      </c>
      <c r="AI18" s="70" t="str">
        <f t="shared" ref="AI18:AI20" si="11">IF($E$16=0,"",(E18-E$16)/E$16)</f>
        <v/>
      </c>
      <c r="AJ18" s="46">
        <f t="shared" ref="AJ18:AJ20" si="12">IF($J$16=0,"",(J18-J$16)/J$16)</f>
        <v>3.7039896503340123E-3</v>
      </c>
      <c r="AK18" s="70" t="str">
        <f t="shared" ref="AK18:AK20" si="13">IF($K$16=0,"",(K18-K$16)/K$16)</f>
        <v/>
      </c>
      <c r="AL18" s="44" t="str">
        <f t="shared" si="5"/>
        <v>Yes</v>
      </c>
      <c r="AM18" s="44" t="str">
        <f t="shared" ref="AM18:AM20" si="14">IF(AND(AH18&lt;0,AI18&lt;0), "No", "Yes")</f>
        <v>Yes</v>
      </c>
      <c r="AN18" s="71" t="str">
        <f t="shared" ref="AN18:AN20" si="15">IF((AL18=AM18),(IF(AND(AI18&gt;(-0.5%*D$16),AI18&lt;(0.5%*D$16),AE18&lt;=AD18,AG18&lt;=AF18,(COUNTBLANK(D18:AK18)=0)),"Pass","Fail")),IF(COUNTA(D18:AK18)=0,"","Fail"))</f>
        <v>Fail</v>
      </c>
      <c r="AO18" s="134" t="s">
        <v>315</v>
      </c>
      <c r="AP18" s="36">
        <f>IF(ISNUMBER(SEARCH("RetlMed",C18)),Lookup!D$2,IF(ISNUMBER(SEARCH("OffSml",C18)),Lookup!A$2,IF(ISNUMBER(SEARCH("OffMed",C18)),Lookup!B$2,IF(ISNUMBER(SEARCH("OffLrg",C18)),Lookup!C$2,IF(ISNUMBER(SEARCH("RetlStrp",C18)),Lookup!E$2)))))</f>
        <v>498589</v>
      </c>
      <c r="AQ18" s="17"/>
    </row>
    <row r="19" spans="1:43" s="7" customFormat="1" ht="25.5" customHeight="1" x14ac:dyDescent="0.3">
      <c r="A19" s="82" t="s">
        <v>89</v>
      </c>
      <c r="B19" s="43" t="str">
        <f t="shared" si="1"/>
        <v>CBECC 2022.2.0</v>
      </c>
      <c r="C19" s="61" t="s">
        <v>115</v>
      </c>
      <c r="D19" s="44">
        <f>INDEX(Output!$C$5:$BW$192,MATCH($C19,Output!$C$5:$C$192,0),61)</f>
        <v>97.978099999999998</v>
      </c>
      <c r="E19" s="102"/>
      <c r="F19" s="6">
        <f>(INDEX(Output!$C$5:$BW$192,MATCH($C19,Output!$C$5:$C$192,0),20))/$AP19</f>
        <v>3.1668769266871108</v>
      </c>
      <c r="G19" s="103"/>
      <c r="H19" s="6">
        <f>(INDEX(Output!$C$5:$BW$192,MATCH($C19,Output!$C$5:$C$192,0),35))/$AP19</f>
        <v>3.6099472711993243E-2</v>
      </c>
      <c r="I19" s="104"/>
      <c r="J19" s="6">
        <f t="shared" si="0"/>
        <v>14.414911625242443</v>
      </c>
      <c r="K19" s="105"/>
      <c r="L19" s="6">
        <f>(((INDEX(Output!$C$5:$BW$192,MATCH($C19,Output!$C$5:$C$192,0),13))*3.4121416)+((INDEX(Output!$C$5:$BW$192,MATCH($C19,Output!$C$5:$C$192,0),28))*99.976))/$AP19</f>
        <v>2.5503899728891337</v>
      </c>
      <c r="M19" s="106"/>
      <c r="N19" s="6">
        <f>(((INDEX(Output!$C$5:$BW$192,MATCH($C19,Output!$C$5:$C$192,0),14))*3.4121416)+((INDEX(Output!$C$5:$BW$192,MATCH($C19,Output!$C$5:$C$192,0),29))*99.976))/$AP19</f>
        <v>2.8974347578193664</v>
      </c>
      <c r="O19" s="107"/>
      <c r="P19" s="6">
        <f>(((INDEX(Output!$C$5:$BW$192,MATCH($C19,Output!$C$5:$C$192,0),19))*3.4121416)+((INDEX(Output!$C$5:$BW$192,MATCH($C19,Output!$C$5:$C$192,0),34))*99.976))/$AP19</f>
        <v>4.6127341467926488</v>
      </c>
      <c r="Q19" s="108"/>
      <c r="R19" s="6">
        <f>(((INDEX(Output!$C$5:$BW$192,MATCH($C19,Output!$C$5:$C$192,0),36))+(INDEX(Output!$C$5:$BW$192,MATCH($C19,Output!$C$5:$C$192,0),37)))*99.976)/$AP19</f>
        <v>0</v>
      </c>
      <c r="S19" s="109"/>
      <c r="T19" s="44">
        <f>(((INDEX(Output!$C$5:$BW$192,MATCH($C19,Output!$C$5:$C$192,0),21))+(INDEX(Output!$C$5:$BW$192,MATCH($C19,Output!$C$5:$C$192,0),22))+(INDEX(Output!$C$5:$BW$192,MATCH($C19,Output!$C$5:$C$192,0),23))+(INDEX(Output!$C$5:$BW$192,MATCH($C19,Output!$C$5:$C$192,0),24)))*3.4121416)/$AP19</f>
        <v>14.615046377132268</v>
      </c>
      <c r="U19" s="110"/>
      <c r="V19" s="6">
        <f>(((INDEX(Output!$C$5:$BW$192,MATCH($C19,Output!$C$5:$C$192,0),15))*3.4121416)+((INDEX(Output!$C$5:$BW$192,MATCH($C19,Output!$C$5:$C$192,0),30))*99.976))/$AP19</f>
        <v>1.5413488702317941</v>
      </c>
      <c r="W19" s="111"/>
      <c r="X19" s="6">
        <f>(((INDEX(Output!$C$5:$BW$192,MATCH($C19,Output!$C$5:C$192,0),17))*3.4121416)+((INDEX(Output!$C$5:$BW$192,MATCH($C19,Output!$C$5:C$192,0),32))*99.976))/$AP19</f>
        <v>1.7024813339885156</v>
      </c>
      <c r="Y19" s="112"/>
      <c r="Z19" s="6">
        <f>(((INDEX(Output!$C$5:$BW$192,MATCH($C19,Output!$C$5:C$192,0),16))*3.4121416)+((INDEX(Output!$C$5:$BW$192,MATCH($C19,Output!$C$5:C$192,0),31))*99.976))/$AP19</f>
        <v>5.1232800827102083E-2</v>
      </c>
      <c r="AA19" s="113"/>
      <c r="AB19" s="6">
        <f>(((INDEX(Output!$C$5:$BW$192,MATCH($C19,Output!$C$5:C$192,0),18))*3.4121416)+((INDEX(Output!$C$5:$BW$192,MATCH($C19,Output!$C$5:C$192,0),33))*99.976))/$AP19</f>
        <v>1.0592897426938821</v>
      </c>
      <c r="AC19" s="114"/>
      <c r="AD19" s="9">
        <f>INDEX(Output!$C$5:$CA$192,MATCH($C19,Output!$C$5:$C$192,0),74)+INDEX(Output!$C$5:$CA$192,MATCH($C19,Output!$C$5:$C$192,0),77)</f>
        <v>0</v>
      </c>
      <c r="AE19" s="100">
        <v>0</v>
      </c>
      <c r="AF19" s="9">
        <f>INDEX(Output!$C$5:$CA$192,MATCH($C19,Output!$C$5:$C$192,0),72)+INDEX(Output!$C$5:$CA$192,MATCH($C19,Output!$C$5:$C$192,0),75)</f>
        <v>48</v>
      </c>
      <c r="AG19" s="100">
        <v>48</v>
      </c>
      <c r="AH19" s="46">
        <f t="shared" si="10"/>
        <v>-9.5847850713921996E-4</v>
      </c>
      <c r="AI19" s="70" t="str">
        <f t="shared" si="11"/>
        <v/>
      </c>
      <c r="AJ19" s="46">
        <f t="shared" si="12"/>
        <v>-2.1017571216886158E-5</v>
      </c>
      <c r="AK19" s="70" t="str">
        <f t="shared" si="13"/>
        <v/>
      </c>
      <c r="AL19" s="44" t="str">
        <f t="shared" si="5"/>
        <v>No</v>
      </c>
      <c r="AM19" s="44" t="str">
        <f t="shared" si="14"/>
        <v>Yes</v>
      </c>
      <c r="AN19" s="71" t="str">
        <f t="shared" si="15"/>
        <v>Fail</v>
      </c>
      <c r="AO19" s="134" t="s">
        <v>315</v>
      </c>
      <c r="AP19" s="36">
        <f>IF(ISNUMBER(SEARCH("RetlMed",C19)),Lookup!D$2,IF(ISNUMBER(SEARCH("OffSml",C19)),Lookup!A$2,IF(ISNUMBER(SEARCH("OffMed",C19)),Lookup!B$2,IF(ISNUMBER(SEARCH("OffLrg",C19)),Lookup!C$2,IF(ISNUMBER(SEARCH("RetlStrp",C19)),Lookup!E$2)))))</f>
        <v>498589</v>
      </c>
      <c r="AQ19" s="15"/>
    </row>
    <row r="20" spans="1:43" s="7" customFormat="1" ht="25.5" customHeight="1" x14ac:dyDescent="0.3">
      <c r="A20" s="82" t="s">
        <v>89</v>
      </c>
      <c r="B20" s="43" t="str">
        <f t="shared" si="1"/>
        <v>CBECC 2022.2.0</v>
      </c>
      <c r="C20" s="61" t="s">
        <v>116</v>
      </c>
      <c r="D20" s="44">
        <f>INDEX(Output!$C$5:$BW$192,MATCH($C20,Output!$C$5:$C$192,0),61)</f>
        <v>98.229299999999995</v>
      </c>
      <c r="E20" s="102"/>
      <c r="F20" s="6">
        <f>(INDEX(Output!$C$5:$BW$192,MATCH($C20,Output!$C$5:$C$192,0),20))/$AP20</f>
        <v>3.1759023965631012</v>
      </c>
      <c r="G20" s="103"/>
      <c r="H20" s="6">
        <f>(INDEX(Output!$C$5:$BW$192,MATCH($C20,Output!$C$5:$C$192,0),35))/$AP20</f>
        <v>3.6032283102916431E-2</v>
      </c>
      <c r="I20" s="104"/>
      <c r="J20" s="6">
        <f t="shared" si="0"/>
        <v>14.438961112769885</v>
      </c>
      <c r="K20" s="105"/>
      <c r="L20" s="6">
        <f>(((INDEX(Output!$C$5:$BW$192,MATCH($C20,Output!$C$5:$C$192,0),13))*3.4121416)+((INDEX(Output!$C$5:$BW$192,MATCH($C20,Output!$C$5:$C$192,0),28))*99.976))/$AP20</f>
        <v>2.5436709957562633</v>
      </c>
      <c r="M20" s="106"/>
      <c r="N20" s="6">
        <f>(((INDEX(Output!$C$5:$BW$192,MATCH($C20,Output!$C$5:$C$192,0),14))*3.4121416)+((INDEX(Output!$C$5:$BW$192,MATCH($C20,Output!$C$5:$C$192,0),29))*99.976))/$AP20</f>
        <v>2.8926373971443415</v>
      </c>
      <c r="O20" s="107"/>
      <c r="P20" s="6">
        <f>(((INDEX(Output!$C$5:$BW$192,MATCH($C20,Output!$C$5:$C$192,0),19))*3.4121416)+((INDEX(Output!$C$5:$BW$192,MATCH($C20,Output!$C$5:$C$192,0),34))*99.976))/$AP20</f>
        <v>4.6127341467926488</v>
      </c>
      <c r="Q20" s="108"/>
      <c r="R20" s="6">
        <f>(((INDEX(Output!$C$5:$BW$192,MATCH($C20,Output!$C$5:$C$192,0),36))+(INDEX(Output!$C$5:$BW$192,MATCH($C20,Output!$C$5:$C$192,0),37)))*99.976)/$AP20</f>
        <v>0</v>
      </c>
      <c r="S20" s="109"/>
      <c r="T20" s="44">
        <f>(((INDEX(Output!$C$5:$BW$192,MATCH($C20,Output!$C$5:$C$192,0),21))+(INDEX(Output!$C$5:$BW$192,MATCH($C20,Output!$C$5:$C$192,0),22))+(INDEX(Output!$C$5:$BW$192,MATCH($C20,Output!$C$5:$C$192,0),23))+(INDEX(Output!$C$5:$BW$192,MATCH($C20,Output!$C$5:$C$192,0),24)))*3.4121416)/$AP20</f>
        <v>14.615046377132268</v>
      </c>
      <c r="U20" s="110"/>
      <c r="V20" s="6">
        <f>(((INDEX(Output!$C$5:$BW$192,MATCH($C20,Output!$C$5:$C$192,0),15))*3.4121416)+((INDEX(Output!$C$5:$BW$192,MATCH($C20,Output!$C$5:$C$192,0),30))*99.976))/$AP20</f>
        <v>1.5790228652617686</v>
      </c>
      <c r="W20" s="111"/>
      <c r="X20" s="6">
        <f>(((INDEX(Output!$C$5:$BW$192,MATCH($C20,Output!$C$5:C$192,0),17))*3.4121416)+((INDEX(Output!$C$5:$BW$192,MATCH($C20,Output!$C$5:C$192,0),32))*99.976))/$AP20</f>
        <v>1.699702834082581</v>
      </c>
      <c r="Y20" s="112"/>
      <c r="Z20" s="6">
        <f>(((INDEX(Output!$C$5:$BW$192,MATCH($C20,Output!$C$5:C$192,0),16))*3.4121416)+((INDEX(Output!$C$5:$BW$192,MATCH($C20,Output!$C$5:C$192,0),31))*99.976))/$AP20</f>
        <v>5.1903131038398352E-2</v>
      </c>
      <c r="AA20" s="113"/>
      <c r="AB20" s="6">
        <f>(((INDEX(Output!$C$5:$BW$192,MATCH($C20,Output!$C$5:C$192,0),18))*3.4121416)+((INDEX(Output!$C$5:$BW$192,MATCH($C20,Output!$C$5:C$192,0),33))*99.976))/$AP20</f>
        <v>1.0592897426938821</v>
      </c>
      <c r="AC20" s="114"/>
      <c r="AD20" s="9">
        <f>INDEX(Output!$C$5:$CA$192,MATCH($C20,Output!$C$5:$C$192,0),74)+INDEX(Output!$C$5:$CA$192,MATCH($C20,Output!$C$5:$C$192,0),77)</f>
        <v>0</v>
      </c>
      <c r="AE20" s="100">
        <v>0</v>
      </c>
      <c r="AF20" s="9">
        <f>INDEX(Output!$C$5:$CA$192,MATCH($C20,Output!$C$5:$C$192,0),72)+INDEX(Output!$C$5:$CA$192,MATCH($C20,Output!$C$5:$C$192,0),75)</f>
        <v>47.5</v>
      </c>
      <c r="AG20" s="100">
        <v>47.5</v>
      </c>
      <c r="AH20" s="46">
        <f t="shared" si="10"/>
        <v>1.6029023544921429E-3</v>
      </c>
      <c r="AI20" s="70" t="str">
        <f t="shared" si="11"/>
        <v/>
      </c>
      <c r="AJ20" s="46">
        <f t="shared" si="12"/>
        <v>1.6473230118438072E-3</v>
      </c>
      <c r="AK20" s="70" t="str">
        <f t="shared" si="13"/>
        <v/>
      </c>
      <c r="AL20" s="44" t="str">
        <f t="shared" si="5"/>
        <v>Yes</v>
      </c>
      <c r="AM20" s="44" t="str">
        <f t="shared" si="14"/>
        <v>Yes</v>
      </c>
      <c r="AN20" s="71" t="str">
        <f t="shared" si="15"/>
        <v>Fail</v>
      </c>
      <c r="AO20" s="134" t="s">
        <v>315</v>
      </c>
      <c r="AP20" s="36">
        <f>IF(ISNUMBER(SEARCH("RetlMed",C20)),Lookup!D$2,IF(ISNUMBER(SEARCH("OffSml",C20)),Lookup!A$2,IF(ISNUMBER(SEARCH("OffMed",C20)),Lookup!B$2,IF(ISNUMBER(SEARCH("OffLrg",C20)),Lookup!C$2,IF(ISNUMBER(SEARCH("RetlStrp",C20)),Lookup!E$2)))))</f>
        <v>498589</v>
      </c>
      <c r="AQ20" s="15"/>
    </row>
    <row r="21" spans="1:43" s="3" customFormat="1" ht="26.25" customHeight="1" x14ac:dyDescent="0.3">
      <c r="A21" s="82"/>
      <c r="B21" s="43" t="str">
        <f t="shared" si="1"/>
        <v>CBECC 2022.2.0</v>
      </c>
      <c r="C21" s="59" t="s">
        <v>117</v>
      </c>
      <c r="D21" s="50">
        <f>INDEX(Output!$C$5:$BW$192,MATCH($C21,Output!$C$5:$C$192,0),61)</f>
        <v>354.15699999999998</v>
      </c>
      <c r="E21" s="102">
        <v>353.51</v>
      </c>
      <c r="F21" s="50">
        <f>(INDEX(Output!$C$5:$BW$192,MATCH($C21,Output!$C$5:$C$192,0),20))/$AP21</f>
        <v>11.574027708229011</v>
      </c>
      <c r="G21" s="103">
        <v>11.54</v>
      </c>
      <c r="H21" s="50">
        <f>(INDEX(Output!$C$5:$BW$192,MATCH($C21,Output!$C$5:$C$192,0),35))/$AP21</f>
        <v>3.0704267783789506E-2</v>
      </c>
      <c r="I21" s="104">
        <v>0.04</v>
      </c>
      <c r="J21" s="50">
        <f t="shared" si="0"/>
        <v>42.561859803598082</v>
      </c>
      <c r="K21" s="105">
        <v>42.9</v>
      </c>
      <c r="L21" s="50">
        <f>(((INDEX(Output!$C$5:$BW$192,MATCH($C21,Output!$C$5:$C$192,0),13))*3.4121416)+((INDEX(Output!$C$5:$BW$192,MATCH($C21,Output!$C$5:$C$192,0),28))*99.976))/$AP21</f>
        <v>0.56920924573852649</v>
      </c>
      <c r="M21" s="106">
        <v>3.51</v>
      </c>
      <c r="N21" s="50">
        <f>(((INDEX(Output!$C$5:$BW$192,MATCH($C21,Output!$C$5:$C$192,0),14))*3.4121416)+((INDEX(Output!$C$5:$BW$192,MATCH($C21,Output!$C$5:$C$192,0),29))*99.976))/$AP21</f>
        <v>14.644102549368769</v>
      </c>
      <c r="O21" s="107">
        <v>14.67</v>
      </c>
      <c r="P21" s="50">
        <f>(((INDEX(Output!$C$5:$BW$192,MATCH($C21,Output!$C$5:$C$192,0),19))*3.4121416)+((INDEX(Output!$C$5:$BW$192,MATCH($C21,Output!$C$5:$C$192,0),34))*99.976))/$AP21</f>
        <v>10.132976055764949</v>
      </c>
      <c r="Q21" s="108">
        <v>10.14</v>
      </c>
      <c r="R21" s="50">
        <f>(((INDEX(Output!$C$5:$BW$192,MATCH($C21,Output!$C$5:$C$192,0),36))+(INDEX(Output!$C$5:$BW$192,MATCH($C21,Output!$C$5:$C$192,0),37)))*99.976)/$AP21</f>
        <v>0</v>
      </c>
      <c r="S21" s="109">
        <v>0</v>
      </c>
      <c r="T21" s="50">
        <f>(((INDEX(Output!$C$5:$BW$192,MATCH($C21,Output!$C$5:$C$192,0),21))+(INDEX(Output!$C$5:$BW$192,MATCH($C21,Output!$C$5:$C$192,0),22))+(INDEX(Output!$C$5:$BW$192,MATCH($C21,Output!$C$5:$C$192,0),23))+(INDEX(Output!$C$5:$BW$192,MATCH($C21,Output!$C$5:$C$192,0),24)))*3.4121416)/$AP21</f>
        <v>10.831365932175371</v>
      </c>
      <c r="U21" s="110">
        <v>10.79</v>
      </c>
      <c r="V21" s="50">
        <f>(((INDEX(Output!$C$5:$BW$192,MATCH($C21,Output!$C$5:$C$192,0),15))*3.4121416)+((INDEX(Output!$C$5:$BW$192,MATCH($C21,Output!$C$5:$C$192,0),30))*99.976))/$AP21</f>
        <v>14.715087252341927</v>
      </c>
      <c r="W21" s="111">
        <v>14.58</v>
      </c>
      <c r="X21" s="50">
        <f>(((INDEX(Output!$C$5:$BW$192,MATCH($C21,Output!$C$5:C$192,0),17))*3.4121416)+((INDEX(Output!$C$5:$BW$192,MATCH($C21,Output!$C$5:C$192,0),32))*99.976))/$AP21</f>
        <v>0</v>
      </c>
      <c r="Y21" s="112">
        <v>0</v>
      </c>
      <c r="Z21" s="50">
        <f>(((INDEX(Output!$C$5:$BW$192,MATCH($C21,Output!$C$5:C$192,0),16))*3.4121416)+((INDEX(Output!$C$5:$BW$192,MATCH($C21,Output!$C$5:C$192,0),31))*99.976))/$AP21</f>
        <v>0</v>
      </c>
      <c r="AA21" s="113">
        <v>0</v>
      </c>
      <c r="AB21" s="50">
        <f>(((INDEX(Output!$C$5:$BW$192,MATCH($C21,Output!$C$5:C$192,0),18))*3.4121416)+((INDEX(Output!$C$5:$BW$192,MATCH($C21,Output!$C$5:C$192,0),33))*99.976))/$AP21</f>
        <v>2.5004847003839097</v>
      </c>
      <c r="AC21" s="114">
        <v>0</v>
      </c>
      <c r="AD21" s="51">
        <f>INDEX(Output!$C$5:$CA$192,MATCH($C21,Output!$C$5:$C$192,0),74)+INDEX(Output!$C$5:$CA$192,MATCH($C21,Output!$C$5:$C$192,0),77)</f>
        <v>0</v>
      </c>
      <c r="AE21" s="100">
        <v>0</v>
      </c>
      <c r="AF21" s="51">
        <f>INDEX(Output!$C$5:$CA$192,MATCH($C21,Output!$C$5:$C$192,0),72)+INDEX(Output!$C$5:$CA$192,MATCH($C21,Output!$C$5:$C$192,0),75)</f>
        <v>0</v>
      </c>
      <c r="AG21" s="101">
        <v>0</v>
      </c>
      <c r="AH21" s="52"/>
      <c r="AI21" s="50"/>
      <c r="AJ21" s="52"/>
      <c r="AK21" s="96"/>
      <c r="AL21" s="50"/>
      <c r="AM21" s="50"/>
      <c r="AN21" s="72"/>
      <c r="AO21" s="75"/>
      <c r="AP21" s="45">
        <f>IF(ISNUMBER(SEARCH("RetlMed",C21)),Lookup!D$2,IF(ISNUMBER(SEARCH("OffSml",C21)),Lookup!A$2,IF(ISNUMBER(SEARCH("OffMed",C21)),Lookup!B$2,IF(ISNUMBER(SEARCH("OffLrg",C21)),Lookup!C$2,IF(ISNUMBER(SEARCH("RetlStrp",C21)),Lookup!E$2)))))</f>
        <v>24563.1</v>
      </c>
      <c r="AQ21" s="14"/>
    </row>
    <row r="22" spans="1:43" s="42" customFormat="1" ht="25.5" customHeight="1" x14ac:dyDescent="0.3">
      <c r="A22" s="82" t="s">
        <v>89</v>
      </c>
      <c r="B22" s="43" t="str">
        <f t="shared" si="1"/>
        <v>CBECC 2022.2.0</v>
      </c>
      <c r="C22" s="61" t="s">
        <v>118</v>
      </c>
      <c r="D22" s="44">
        <f>INDEX(Output!$C$5:$BW$192,MATCH($C22,Output!$C$5:$C$192,0),61)</f>
        <v>354.24599999999998</v>
      </c>
      <c r="E22" s="102">
        <v>354.16</v>
      </c>
      <c r="F22" s="6">
        <f>(INDEX(Output!$C$5:$BW$192,MATCH($C22,Output!$C$5:$C$192,0),20))/$AP22</f>
        <v>11.816586668620818</v>
      </c>
      <c r="G22" s="103">
        <v>11.56</v>
      </c>
      <c r="H22" s="6">
        <f>(INDEX(Output!$C$5:$BW$192,MATCH($C22,Output!$C$5:$C$192,0),35))/$AP22</f>
        <v>5.6934588875182691E-3</v>
      </c>
      <c r="I22" s="104">
        <v>0.02</v>
      </c>
      <c r="J22" s="6">
        <f t="shared" si="0"/>
        <v>40.889060907280601</v>
      </c>
      <c r="K22" s="105">
        <v>41.23</v>
      </c>
      <c r="L22" s="6">
        <f>(((INDEX(Output!$C$5:$BW$192,MATCH($C22,Output!$C$5:$C$192,0),13))*3.4121416)+((INDEX(Output!$C$5:$BW$192,MATCH($C22,Output!$C$5:$C$192,0),28))*99.976))/$AP22</f>
        <v>0.56920924573852649</v>
      </c>
      <c r="M22" s="106">
        <v>0.91</v>
      </c>
      <c r="N22" s="6">
        <f>(((INDEX(Output!$C$5:$BW$192,MATCH($C22,Output!$C$5:$C$192,0),14))*3.4121416)+((INDEX(Output!$C$5:$BW$192,MATCH($C22,Output!$C$5:$C$192,0),29))*99.976))/$AP22</f>
        <v>14.644102549368769</v>
      </c>
      <c r="O22" s="107">
        <v>14.67</v>
      </c>
      <c r="P22" s="6">
        <f>(((INDEX(Output!$C$5:$BW$192,MATCH($C22,Output!$C$5:$C$192,0),19))*3.4121416)+((INDEX(Output!$C$5:$BW$192,MATCH($C22,Output!$C$5:$C$192,0),34))*99.976))/$AP22</f>
        <v>10.132976055764949</v>
      </c>
      <c r="Q22" s="108">
        <v>10.14</v>
      </c>
      <c r="R22" s="6">
        <f>(((INDEX(Output!$C$5:$BW$192,MATCH($C22,Output!$C$5:$C$192,0),36))+(INDEX(Output!$C$5:$BW$192,MATCH($C22,Output!$C$5:$C$192,0),37)))*99.976)/$AP22</f>
        <v>0</v>
      </c>
      <c r="S22" s="109">
        <v>0</v>
      </c>
      <c r="T22" s="44">
        <f>(((INDEX(Output!$C$5:$BW$192,MATCH($C22,Output!$C$5:$C$192,0),21))+(INDEX(Output!$C$5:$BW$192,MATCH($C22,Output!$C$5:$C$192,0),22))+(INDEX(Output!$C$5:$BW$192,MATCH($C22,Output!$C$5:$C$192,0),23))+(INDEX(Output!$C$5:$BW$192,MATCH($C22,Output!$C$5:$C$192,0),24)))*3.4121416)/$AP22</f>
        <v>10.831365932175371</v>
      </c>
      <c r="U22" s="110">
        <v>10.79</v>
      </c>
      <c r="V22" s="6">
        <f>(((INDEX(Output!$C$5:$BW$192,MATCH($C22,Output!$C$5:$C$192,0),15))*3.4121416)+((INDEX(Output!$C$5:$BW$192,MATCH($C22,Output!$C$5:$C$192,0),30))*99.976))/$AP22</f>
        <v>14.768985617808829</v>
      </c>
      <c r="W22" s="111">
        <v>14.64</v>
      </c>
      <c r="X22" s="6">
        <f>(((INDEX(Output!$C$5:$BW$192,MATCH($C22,Output!$C$5:C$192,0),17))*3.4121416)+((INDEX(Output!$C$5:$BW$192,MATCH($C22,Output!$C$5:C$192,0),32))*99.976))/$AP22</f>
        <v>0</v>
      </c>
      <c r="Y22" s="112">
        <v>0</v>
      </c>
      <c r="Z22" s="6">
        <f>(((INDEX(Output!$C$5:$BW$192,MATCH($C22,Output!$C$5:C$192,0),16))*3.4121416)+((INDEX(Output!$C$5:$BW$192,MATCH($C22,Output!$C$5:C$192,0),31))*99.976))/$AP22</f>
        <v>0</v>
      </c>
      <c r="AA22" s="113">
        <v>0</v>
      </c>
      <c r="AB22" s="6">
        <f>(((INDEX(Output!$C$5:$BW$192,MATCH($C22,Output!$C$5:C$192,0),18))*3.4121416)+((INDEX(Output!$C$5:$BW$192,MATCH($C22,Output!$C$5:C$192,0),33))*99.976))/$AP22</f>
        <v>0.77378743859952537</v>
      </c>
      <c r="AC22" s="114">
        <v>0.87</v>
      </c>
      <c r="AD22" s="9">
        <f>INDEX(Output!$C$5:$CA$192,MATCH($C22,Output!$C$5:$C$192,0),74)+INDEX(Output!$C$5:$CA$192,MATCH($C22,Output!$C$5:$C$192,0),77)</f>
        <v>0</v>
      </c>
      <c r="AE22" s="100">
        <v>0</v>
      </c>
      <c r="AF22" s="9">
        <f>INDEX(Output!$C$5:$CA$192,MATCH($C22,Output!$C$5:$C$192,0),72)+INDEX(Output!$C$5:$CA$192,MATCH($C22,Output!$C$5:$C$192,0),75)</f>
        <v>0</v>
      </c>
      <c r="AG22" s="100">
        <v>0</v>
      </c>
      <c r="AH22" s="46">
        <f>IF($D$21=0,"",(D22-D$21)/D$21)</f>
        <v>2.5130097668547749E-4</v>
      </c>
      <c r="AI22" s="70">
        <f>IF($E$21=0,"",(E22-E$21)/E$21)</f>
        <v>1.8387032898645982E-3</v>
      </c>
      <c r="AJ22" s="46">
        <f>IF($J$21=0,"",(J22-J$21)/J$21)</f>
        <v>-3.9302767878016134E-2</v>
      </c>
      <c r="AK22" s="70">
        <f>IF($K$21=0,"",(K22-K$21)/K$21)</f>
        <v>-3.8927738927738965E-2</v>
      </c>
      <c r="AL22" s="44" t="str">
        <f t="shared" si="5"/>
        <v>Yes</v>
      </c>
      <c r="AM22" s="44" t="str">
        <f t="shared" ref="AM22" si="16">IF(AND(AH22&lt;0,AI22&lt;0), "No", "Yes")</f>
        <v>Yes</v>
      </c>
      <c r="AN22" s="71" t="str">
        <f>IF((AL22=AM22),(IF(AND(AI22&gt;(-0.5%*D$21),AI22&lt;(0.5%*D$21),AE22&lt;=AD22,AG22&lt;=AF22,(COUNTBLANK(D22:AK22)=0)),"Pass","Fail")),IF(COUNTA(D22:AK22)=0,"","Fail"))</f>
        <v>Pass</v>
      </c>
      <c r="AO22" s="78"/>
      <c r="AP22" s="36">
        <f>IF(ISNUMBER(SEARCH("RetlMed",C22)),Lookup!D$2,IF(ISNUMBER(SEARCH("OffSml",C22)),Lookup!A$2,IF(ISNUMBER(SEARCH("OffMed",C22)),Lookup!B$2,IF(ISNUMBER(SEARCH("OffLrg",C22)),Lookup!C$2,IF(ISNUMBER(SEARCH("RetlStrp",C22)),Lookup!E$2)))))</f>
        <v>24563.1</v>
      </c>
      <c r="AQ22" s="41"/>
    </row>
    <row r="23" spans="1:43" s="40" customFormat="1" ht="25.5" customHeight="1" x14ac:dyDescent="0.3">
      <c r="A23" s="82" t="s">
        <v>89</v>
      </c>
      <c r="B23" s="43" t="str">
        <f t="shared" si="1"/>
        <v>CBECC 2022.2.0</v>
      </c>
      <c r="C23" s="61" t="s">
        <v>119</v>
      </c>
      <c r="D23" s="44">
        <f>INDEX(Output!$C$5:$BW$192,MATCH($C23,Output!$C$5:$C$192,0),61)</f>
        <v>352.28399999999999</v>
      </c>
      <c r="E23" s="102">
        <v>351.52</v>
      </c>
      <c r="F23" s="6">
        <f>(INDEX(Output!$C$5:$BW$192,MATCH($C23,Output!$C$5:$C$192,0),20))/$AP23</f>
        <v>11.742939612671039</v>
      </c>
      <c r="G23" s="103">
        <v>11.55</v>
      </c>
      <c r="H23" s="6">
        <f>(INDEX(Output!$C$5:$BW$192,MATCH($C23,Output!$C$5:$C$192,0),35))/$AP23</f>
        <v>5.6934588875182691E-3</v>
      </c>
      <c r="I23" s="104">
        <v>0.01</v>
      </c>
      <c r="J23" s="6">
        <f t="shared" si="0"/>
        <v>40.63773199562857</v>
      </c>
      <c r="K23" s="105">
        <v>40.89</v>
      </c>
      <c r="L23" s="6">
        <f>(((INDEX(Output!$C$5:$BW$192,MATCH($C23,Output!$C$5:$C$192,0),13))*3.4121416)+((INDEX(Output!$C$5:$BW$192,MATCH($C23,Output!$C$5:$C$192,0),28))*99.976))/$AP23</f>
        <v>0.56920924573852649</v>
      </c>
      <c r="M23" s="106">
        <v>0.91</v>
      </c>
      <c r="N23" s="6">
        <f>(((INDEX(Output!$C$5:$BW$192,MATCH($C23,Output!$C$5:$C$192,0),14))*3.4121416)+((INDEX(Output!$C$5:$BW$192,MATCH($C23,Output!$C$5:$C$192,0),29))*99.976))/$AP23</f>
        <v>14.644102549368769</v>
      </c>
      <c r="O23" s="107">
        <v>14.67</v>
      </c>
      <c r="P23" s="6">
        <f>(((INDEX(Output!$C$5:$BW$192,MATCH($C23,Output!$C$5:$C$192,0),19))*3.4121416)+((INDEX(Output!$C$5:$BW$192,MATCH($C23,Output!$C$5:$C$192,0),34))*99.976))/$AP23</f>
        <v>10.132976055764949</v>
      </c>
      <c r="Q23" s="108">
        <v>10.14</v>
      </c>
      <c r="R23" s="6">
        <f>(((INDEX(Output!$C$5:$BW$192,MATCH($C23,Output!$C$5:$C$192,0),36))+(INDEX(Output!$C$5:$BW$192,MATCH($C23,Output!$C$5:$C$192,0),37)))*99.976)/$AP23</f>
        <v>0</v>
      </c>
      <c r="S23" s="109">
        <v>0</v>
      </c>
      <c r="T23" s="44">
        <f>(((INDEX(Output!$C$5:$BW$192,MATCH($C23,Output!$C$5:$C$192,0),21))+(INDEX(Output!$C$5:$BW$192,MATCH($C23,Output!$C$5:$C$192,0),22))+(INDEX(Output!$C$5:$BW$192,MATCH($C23,Output!$C$5:$C$192,0),23))+(INDEX(Output!$C$5:$BW$192,MATCH($C23,Output!$C$5:$C$192,0),24)))*3.4121416)/$AP23</f>
        <v>10.831365932175371</v>
      </c>
      <c r="U23" s="110">
        <v>10.79</v>
      </c>
      <c r="V23" s="6">
        <f>(((INDEX(Output!$C$5:$BW$192,MATCH($C23,Output!$C$5:$C$192,0),15))*3.4121416)+((INDEX(Output!$C$5:$BW$192,MATCH($C23,Output!$C$5:$C$192,0),30))*99.976))/$AP23</f>
        <v>14.752593846867864</v>
      </c>
      <c r="W23" s="111">
        <v>14.62</v>
      </c>
      <c r="X23" s="6">
        <f>(((INDEX(Output!$C$5:$BW$192,MATCH($C23,Output!$C$5:C$192,0),17))*3.4121416)+((INDEX(Output!$C$5:$BW$192,MATCH($C23,Output!$C$5:C$192,0),32))*99.976))/$AP23</f>
        <v>0</v>
      </c>
      <c r="Y23" s="112">
        <v>0</v>
      </c>
      <c r="Z23" s="6">
        <f>(((INDEX(Output!$C$5:$BW$192,MATCH($C23,Output!$C$5:C$192,0),16))*3.4121416)+((INDEX(Output!$C$5:$BW$192,MATCH($C23,Output!$C$5:C$192,0),31))*99.976))/$AP23</f>
        <v>0</v>
      </c>
      <c r="AA23" s="113">
        <v>0</v>
      </c>
      <c r="AB23" s="6">
        <f>(((INDEX(Output!$C$5:$BW$192,MATCH($C23,Output!$C$5:C$192,0),18))*3.4121416)+((INDEX(Output!$C$5:$BW$192,MATCH($C23,Output!$C$5:C$192,0),33))*99.976))/$AP23</f>
        <v>0.53885029788845873</v>
      </c>
      <c r="AC23" s="114">
        <v>0.56000000000000005</v>
      </c>
      <c r="AD23" s="9">
        <f>INDEX(Output!$C$5:$CA$192,MATCH($C23,Output!$C$5:$C$192,0),74)+INDEX(Output!$C$5:$CA$192,MATCH($C23,Output!$C$5:$C$192,0),77)</f>
        <v>0</v>
      </c>
      <c r="AE23" s="100">
        <v>0</v>
      </c>
      <c r="AF23" s="9">
        <f>INDEX(Output!$C$5:$CA$192,MATCH($C23,Output!$C$5:$C$192,0),72)+INDEX(Output!$C$5:$CA$192,MATCH($C23,Output!$C$5:$C$192,0),75)</f>
        <v>0</v>
      </c>
      <c r="AG23" s="100">
        <v>0</v>
      </c>
      <c r="AH23" s="46">
        <f t="shared" ref="AH23:AH25" si="17">IF($D$21=0,"",(D23-D$21)/D$21)</f>
        <v>-5.288614936313529E-3</v>
      </c>
      <c r="AI23" s="70">
        <f t="shared" ref="AI23:AI25" si="18">IF($E$21=0,"",(E23-E$21)/E$21)</f>
        <v>-5.6292608412775004E-3</v>
      </c>
      <c r="AJ23" s="46">
        <f t="shared" ref="AJ23:AJ25" si="19">IF($J$21=0,"",(J23-J$21)/J$21)</f>
        <v>-4.5207794416137113E-2</v>
      </c>
      <c r="AK23" s="70">
        <f t="shared" ref="AK23:AK25" si="20">IF($K$21=0,"",(K23-K$21)/K$21)</f>
        <v>-4.6853146853146808E-2</v>
      </c>
      <c r="AL23" s="44" t="str">
        <f t="shared" si="5"/>
        <v>No</v>
      </c>
      <c r="AM23" s="44" t="str">
        <f t="shared" ref="AM23:AM25" si="21">IF(AND(AH23&lt;0,AI23&lt;0), "No", "Yes")</f>
        <v>No</v>
      </c>
      <c r="AN23" s="71" t="str">
        <f t="shared" ref="AN23:AN25" si="22">IF((AL23=AM23),(IF(AND(AI23&gt;(-0.5%*D$21),AI23&lt;(0.5%*D$21),AE23&lt;=AD23,AG23&lt;=AF23,(COUNTBLANK(D23:AK23)=0)),"Pass","Fail")),IF(COUNTA(D23:AK23)=0,"","Fail"))</f>
        <v>Pass</v>
      </c>
      <c r="AO23" s="78"/>
      <c r="AP23" s="36">
        <f>IF(ISNUMBER(SEARCH("RetlMed",C23)),Lookup!D$2,IF(ISNUMBER(SEARCH("OffSml",C23)),Lookup!A$2,IF(ISNUMBER(SEARCH("OffMed",C23)),Lookup!B$2,IF(ISNUMBER(SEARCH("OffLrg",C23)),Lookup!C$2,IF(ISNUMBER(SEARCH("RetlStrp",C23)),Lookup!E$2)))))</f>
        <v>24563.1</v>
      </c>
      <c r="AQ23" s="41"/>
    </row>
    <row r="24" spans="1:43" s="4" customFormat="1" ht="25.5" customHeight="1" x14ac:dyDescent="0.3">
      <c r="A24" s="82"/>
      <c r="B24" s="43" t="str">
        <f t="shared" si="1"/>
        <v>CBECC 2022.2.0</v>
      </c>
      <c r="C24" s="61" t="s">
        <v>120</v>
      </c>
      <c r="D24" s="44">
        <f>INDEX(Output!$C$5:$BW$192,MATCH($C24,Output!$C$5:$C$192,0),61)</f>
        <v>351.98599999999999</v>
      </c>
      <c r="E24" s="102">
        <v>349.38</v>
      </c>
      <c r="F24" s="6">
        <f>(INDEX(Output!$C$5:$BW$192,MATCH($C24,Output!$C$5:$C$192,0),20))/$AP24</f>
        <v>11.73178466887323</v>
      </c>
      <c r="G24" s="103">
        <v>11.47</v>
      </c>
      <c r="H24" s="6">
        <f>(INDEX(Output!$C$5:$BW$192,MATCH($C24,Output!$C$5:$C$192,0),35))/$AP24</f>
        <v>5.6934588875182691E-3</v>
      </c>
      <c r="I24" s="104">
        <v>0.01</v>
      </c>
      <c r="J24" s="6">
        <f t="shared" si="0"/>
        <v>40.599750317571974</v>
      </c>
      <c r="K24" s="105">
        <v>40.64</v>
      </c>
      <c r="L24" s="6">
        <f>(((INDEX(Output!$C$5:$BW$192,MATCH($C24,Output!$C$5:$C$192,0),13))*3.4121416)+((INDEX(Output!$C$5:$BW$192,MATCH($C24,Output!$C$5:$C$192,0),28))*99.976))/$AP24</f>
        <v>0.56920924573852649</v>
      </c>
      <c r="M24" s="106">
        <v>0.93</v>
      </c>
      <c r="N24" s="6">
        <f>(((INDEX(Output!$C$5:$BW$192,MATCH($C24,Output!$C$5:$C$192,0),14))*3.4121416)+((INDEX(Output!$C$5:$BW$192,MATCH($C24,Output!$C$5:$C$192,0),29))*99.976))/$AP24</f>
        <v>14.644102549368769</v>
      </c>
      <c r="O24" s="107">
        <v>14.63</v>
      </c>
      <c r="P24" s="6">
        <f>(((INDEX(Output!$C$5:$BW$192,MATCH($C24,Output!$C$5:$C$192,0),19))*3.4121416)+((INDEX(Output!$C$5:$BW$192,MATCH($C24,Output!$C$5:$C$192,0),34))*99.976))/$AP24</f>
        <v>10.132976055764949</v>
      </c>
      <c r="Q24" s="108">
        <v>10.14</v>
      </c>
      <c r="R24" s="6">
        <f>(((INDEX(Output!$C$5:$BW$192,MATCH($C24,Output!$C$5:$C$192,0),36))+(INDEX(Output!$C$5:$BW$192,MATCH($C24,Output!$C$5:$C$192,0),37)))*99.976)/$AP24</f>
        <v>0</v>
      </c>
      <c r="S24" s="109">
        <v>0</v>
      </c>
      <c r="T24" s="44">
        <f>(((INDEX(Output!$C$5:$BW$192,MATCH($C24,Output!$C$5:$C$192,0),21))+(INDEX(Output!$C$5:$BW$192,MATCH($C24,Output!$C$5:$C$192,0),22))+(INDEX(Output!$C$5:$BW$192,MATCH($C24,Output!$C$5:$C$192,0),23))+(INDEX(Output!$C$5:$BW$192,MATCH($C24,Output!$C$5:$C$192,0),24)))*3.4121416)/$AP24</f>
        <v>10.831365932175371</v>
      </c>
      <c r="U24" s="110">
        <v>10.79</v>
      </c>
      <c r="V24" s="6">
        <f>(((INDEX(Output!$C$5:$BW$192,MATCH($C24,Output!$C$5:$C$192,0),15))*3.4121416)+((INDEX(Output!$C$5:$BW$192,MATCH($C24,Output!$C$5:$C$192,0),30))*99.976))/$AP24</f>
        <v>14.752593846867864</v>
      </c>
      <c r="W24" s="111">
        <v>14.4</v>
      </c>
      <c r="X24" s="6">
        <f>(((INDEX(Output!$C$5:$BW$192,MATCH($C24,Output!$C$5:C$192,0),17))*3.4121416)+((INDEX(Output!$C$5:$BW$192,MATCH($C24,Output!$C$5:C$192,0),32))*99.976))/$AP24</f>
        <v>0</v>
      </c>
      <c r="Y24" s="112">
        <v>0</v>
      </c>
      <c r="Z24" s="6">
        <f>(((INDEX(Output!$C$5:$BW$192,MATCH($C24,Output!$C$5:C$192,0),16))*3.4121416)+((INDEX(Output!$C$5:$BW$192,MATCH($C24,Output!$C$5:C$192,0),31))*99.976))/$AP24</f>
        <v>0</v>
      </c>
      <c r="AA24" s="113">
        <v>0</v>
      </c>
      <c r="AB24" s="6">
        <f>(((INDEX(Output!$C$5:$BW$192,MATCH($C24,Output!$C$5:C$192,0),18))*3.4121416)+((INDEX(Output!$C$5:$BW$192,MATCH($C24,Output!$C$5:C$192,0),33))*99.976))/$AP24</f>
        <v>0.50086861983186159</v>
      </c>
      <c r="AC24" s="114">
        <v>0.56000000000000005</v>
      </c>
      <c r="AD24" s="9">
        <f>INDEX(Output!$C$5:$CA$192,MATCH($C24,Output!$C$5:$C$192,0),74)+INDEX(Output!$C$5:$CA$192,MATCH($C24,Output!$C$5:$C$192,0),77)</f>
        <v>0</v>
      </c>
      <c r="AE24" s="100">
        <v>0</v>
      </c>
      <c r="AF24" s="9">
        <f>INDEX(Output!$C$5:$CA$192,MATCH($C24,Output!$C$5:$C$192,0),72)+INDEX(Output!$C$5:$CA$192,MATCH($C24,Output!$C$5:$C$192,0),75)</f>
        <v>0</v>
      </c>
      <c r="AG24" s="100">
        <v>0</v>
      </c>
      <c r="AH24" s="46">
        <f t="shared" si="17"/>
        <v>-6.1300496672379553E-3</v>
      </c>
      <c r="AI24" s="70">
        <f t="shared" si="18"/>
        <v>-1.1682837826369821E-2</v>
      </c>
      <c r="AJ24" s="46">
        <f t="shared" si="19"/>
        <v>-4.6100182066297672E-2</v>
      </c>
      <c r="AK24" s="70">
        <f t="shared" si="20"/>
        <v>-5.2680652680652633E-2</v>
      </c>
      <c r="AL24" s="44" t="str">
        <f t="shared" si="5"/>
        <v>No</v>
      </c>
      <c r="AM24" s="44" t="str">
        <f t="shared" si="21"/>
        <v>No</v>
      </c>
      <c r="AN24" s="71" t="str">
        <f t="shared" si="22"/>
        <v>Pass</v>
      </c>
      <c r="AO24" s="77"/>
      <c r="AP24" s="36">
        <f>IF(ISNUMBER(SEARCH("RetlMed",C24)),Lookup!D$2,IF(ISNUMBER(SEARCH("OffSml",C24)),Lookup!A$2,IF(ISNUMBER(SEARCH("OffMed",C24)),Lookup!B$2,IF(ISNUMBER(SEARCH("OffLrg",C24)),Lookup!C$2,IF(ISNUMBER(SEARCH("RetlStrp",C24)),Lookup!E$2)))))</f>
        <v>24563.1</v>
      </c>
      <c r="AQ24" s="17"/>
    </row>
    <row r="25" spans="1:43" s="7" customFormat="1" ht="25.5" customHeight="1" x14ac:dyDescent="0.3">
      <c r="A25" s="82"/>
      <c r="B25" s="43" t="str">
        <f t="shared" si="1"/>
        <v>CBECC 2022.2.0</v>
      </c>
      <c r="C25" s="61" t="s">
        <v>121</v>
      </c>
      <c r="D25" s="44">
        <f>INDEX(Output!$C$5:$BW$192,MATCH($C25,Output!$C$5:$C$192,0),61)</f>
        <v>350.96</v>
      </c>
      <c r="E25" s="102">
        <v>349.79</v>
      </c>
      <c r="F25" s="6">
        <f>(INDEX(Output!$C$5:$BW$192,MATCH($C25,Output!$C$5:$C$192,0),20))/$AP25</f>
        <v>11.668600461668113</v>
      </c>
      <c r="G25" s="103">
        <v>11.47</v>
      </c>
      <c r="H25" s="6">
        <f>(INDEX(Output!$C$5:$BW$192,MATCH($C25,Output!$C$5:$C$192,0),35))/$AP25</f>
        <v>8.4120082562868705E-3</v>
      </c>
      <c r="I25" s="104">
        <v>0.02</v>
      </c>
      <c r="J25" s="6">
        <f t="shared" si="0"/>
        <v>40.655940990863854</v>
      </c>
      <c r="K25" s="105">
        <v>40.98</v>
      </c>
      <c r="L25" s="6">
        <f>(((INDEX(Output!$C$5:$BW$192,MATCH($C25,Output!$C$5:$C$192,0),13))*3.4121416)+((INDEX(Output!$C$5:$BW$192,MATCH($C25,Output!$C$5:$C$192,0),28))*99.976))/$AP25</f>
        <v>0.84099893743053611</v>
      </c>
      <c r="M25" s="106">
        <v>1.28</v>
      </c>
      <c r="N25" s="6">
        <f>(((INDEX(Output!$C$5:$BW$192,MATCH($C25,Output!$C$5:$C$192,0),14))*3.4121416)+((INDEX(Output!$C$5:$BW$192,MATCH($C25,Output!$C$5:$C$192,0),29))*99.976))/$AP25</f>
        <v>14.416284715951976</v>
      </c>
      <c r="O25" s="107">
        <v>14.45</v>
      </c>
      <c r="P25" s="6">
        <f>(((INDEX(Output!$C$5:$BW$192,MATCH($C25,Output!$C$5:$C$192,0),19))*3.4121416)+((INDEX(Output!$C$5:$BW$192,MATCH($C25,Output!$C$5:$C$192,0),34))*99.976))/$AP25</f>
        <v>10.132976055764949</v>
      </c>
      <c r="Q25" s="108">
        <v>10.14</v>
      </c>
      <c r="R25" s="6">
        <f>(((INDEX(Output!$C$5:$BW$192,MATCH($C25,Output!$C$5:$C$192,0),36))+(INDEX(Output!$C$5:$BW$192,MATCH($C25,Output!$C$5:$C$192,0),37)))*99.976)/$AP25</f>
        <v>0</v>
      </c>
      <c r="S25" s="109">
        <v>0</v>
      </c>
      <c r="T25" s="44">
        <f>(((INDEX(Output!$C$5:$BW$192,MATCH($C25,Output!$C$5:$C$192,0),21))+(INDEX(Output!$C$5:$BW$192,MATCH($C25,Output!$C$5:$C$192,0),22))+(INDEX(Output!$C$5:$BW$192,MATCH($C25,Output!$C$5:$C$192,0),23))+(INDEX(Output!$C$5:$BW$192,MATCH($C25,Output!$C$5:$C$192,0),24)))*3.4121416)/$AP25</f>
        <v>10.831365932175371</v>
      </c>
      <c r="U25" s="110">
        <v>10.79</v>
      </c>
      <c r="V25" s="6">
        <f>(((INDEX(Output!$C$5:$BW$192,MATCH($C25,Output!$C$5:$C$192,0),15))*3.4121416)+((INDEX(Output!$C$5:$BW$192,MATCH($C25,Output!$C$5:$C$192,0),30))*99.976))/$AP25</f>
        <v>14.753566240059277</v>
      </c>
      <c r="W25" s="111">
        <v>14.55</v>
      </c>
      <c r="X25" s="6">
        <f>(((INDEX(Output!$C$5:$BW$192,MATCH($C25,Output!$C$5:C$192,0),17))*3.4121416)+((INDEX(Output!$C$5:$BW$192,MATCH($C25,Output!$C$5:C$192,0),32))*99.976))/$AP25</f>
        <v>0</v>
      </c>
      <c r="Y25" s="112">
        <v>0</v>
      </c>
      <c r="Z25" s="6">
        <f>(((INDEX(Output!$C$5:$BW$192,MATCH($C25,Output!$C$5:C$192,0),16))*3.4121416)+((INDEX(Output!$C$5:$BW$192,MATCH($C25,Output!$C$5:C$192,0),31))*99.976))/$AP25</f>
        <v>0</v>
      </c>
      <c r="AA25" s="113">
        <v>0</v>
      </c>
      <c r="AB25" s="6">
        <f>(((INDEX(Output!$C$5:$BW$192,MATCH($C25,Output!$C$5:C$192,0),18))*3.4121416)+((INDEX(Output!$C$5:$BW$192,MATCH($C25,Output!$C$5:C$192,0),33))*99.976))/$AP25</f>
        <v>0.51211504165711985</v>
      </c>
      <c r="AC25" s="114">
        <v>0.56999999999999995</v>
      </c>
      <c r="AD25" s="9">
        <f>INDEX(Output!$C$5:$CA$192,MATCH($C25,Output!$C$5:$C$192,0),74)+INDEX(Output!$C$5:$CA$192,MATCH($C25,Output!$C$5:$C$192,0),77)</f>
        <v>0</v>
      </c>
      <c r="AE25" s="100">
        <v>0</v>
      </c>
      <c r="AF25" s="9">
        <f>INDEX(Output!$C$5:$CA$192,MATCH($C25,Output!$C$5:$C$192,0),72)+INDEX(Output!$C$5:$CA$192,MATCH($C25,Output!$C$5:$C$192,0),75)</f>
        <v>0</v>
      </c>
      <c r="AG25" s="100">
        <v>0</v>
      </c>
      <c r="AH25" s="46">
        <f t="shared" si="17"/>
        <v>-9.0270699153200493E-3</v>
      </c>
      <c r="AI25" s="70">
        <f t="shared" si="18"/>
        <v>-1.0523040366609065E-2</v>
      </c>
      <c r="AJ25" s="46">
        <f t="shared" si="19"/>
        <v>-4.4779970178208853E-2</v>
      </c>
      <c r="AK25" s="70">
        <f t="shared" si="20"/>
        <v>-4.4755244755244797E-2</v>
      </c>
      <c r="AL25" s="44" t="str">
        <f t="shared" si="5"/>
        <v>No</v>
      </c>
      <c r="AM25" s="44" t="str">
        <f t="shared" si="21"/>
        <v>No</v>
      </c>
      <c r="AN25" s="71" t="str">
        <f t="shared" si="22"/>
        <v>Pass</v>
      </c>
      <c r="AO25" s="78"/>
      <c r="AP25" s="36">
        <f>IF(ISNUMBER(SEARCH("RetlMed",C25)),Lookup!D$2,IF(ISNUMBER(SEARCH("OffSml",C25)),Lookup!A$2,IF(ISNUMBER(SEARCH("OffMed",C25)),Lookup!B$2,IF(ISNUMBER(SEARCH("OffLrg",C25)),Lookup!C$2,IF(ISNUMBER(SEARCH("RetlStrp",C25)),Lookup!E$2)))))</f>
        <v>24563.1</v>
      </c>
      <c r="AQ25" s="15"/>
    </row>
    <row r="26" spans="1:43" s="3" customFormat="1" ht="26.25" customHeight="1" x14ac:dyDescent="0.3">
      <c r="A26" s="82"/>
      <c r="B26" s="43" t="str">
        <f t="shared" si="1"/>
        <v>CBECC 2022.2.0</v>
      </c>
      <c r="C26" s="59" t="s">
        <v>117</v>
      </c>
      <c r="D26" s="50">
        <f>INDEX(Output!$C$5:$BW$192,MATCH($C26,Output!$C$5:$C$192,0),61)</f>
        <v>354.15699999999998</v>
      </c>
      <c r="E26" s="102">
        <v>353.51</v>
      </c>
      <c r="F26" s="50">
        <f>(INDEX(Output!$C$5:$BW$192,MATCH($C26,Output!$C$5:$C$192,0),20))/$AP26</f>
        <v>11.574027708229011</v>
      </c>
      <c r="G26" s="103">
        <v>11.54</v>
      </c>
      <c r="H26" s="50">
        <f>(INDEX(Output!$C$5:$BW$192,MATCH($C26,Output!$C$5:$C$192,0),35))/$AP26</f>
        <v>3.0704267783789506E-2</v>
      </c>
      <c r="I26" s="104">
        <v>0.04</v>
      </c>
      <c r="J26" s="50">
        <f t="shared" si="0"/>
        <v>42.561859803598082</v>
      </c>
      <c r="K26" s="105">
        <v>42.9</v>
      </c>
      <c r="L26" s="50">
        <f>(((INDEX(Output!$C$5:$BW$192,MATCH($C26,Output!$C$5:$C$192,0),13))*3.4121416)+((INDEX(Output!$C$5:$BW$192,MATCH($C26,Output!$C$5:$C$192,0),28))*99.976))/$AP26</f>
        <v>0.56920924573852649</v>
      </c>
      <c r="M26" s="106">
        <v>3.51</v>
      </c>
      <c r="N26" s="50">
        <f>(((INDEX(Output!$C$5:$BW$192,MATCH($C26,Output!$C$5:$C$192,0),14))*3.4121416)+((INDEX(Output!$C$5:$BW$192,MATCH($C26,Output!$C$5:$C$192,0),29))*99.976))/$AP26</f>
        <v>14.644102549368769</v>
      </c>
      <c r="O26" s="107">
        <v>14.67</v>
      </c>
      <c r="P26" s="50">
        <f>(((INDEX(Output!$C$5:$BW$192,MATCH($C26,Output!$C$5:$C$192,0),19))*3.4121416)+((INDEX(Output!$C$5:$BW$192,MATCH($C26,Output!$C$5:$C$192,0),34))*99.976))/$AP26</f>
        <v>10.132976055764949</v>
      </c>
      <c r="Q26" s="108">
        <v>10.14</v>
      </c>
      <c r="R26" s="50">
        <f>(((INDEX(Output!$C$5:$BW$192,MATCH($C26,Output!$C$5:$C$192,0),36))+(INDEX(Output!$C$5:$BW$192,MATCH($C26,Output!$C$5:$C$192,0),37)))*99.976)/$AP26</f>
        <v>0</v>
      </c>
      <c r="S26" s="109">
        <v>0</v>
      </c>
      <c r="T26" s="50">
        <f>(((INDEX(Output!$C$5:$BW$192,MATCH($C26,Output!$C$5:$C$192,0),21))+(INDEX(Output!$C$5:$BW$192,MATCH($C26,Output!$C$5:$C$192,0),22))+(INDEX(Output!$C$5:$BW$192,MATCH($C26,Output!$C$5:$C$192,0),23))+(INDEX(Output!$C$5:$BW$192,MATCH($C26,Output!$C$5:$C$192,0),24)))*3.4121416)/$AP26</f>
        <v>10.831365932175371</v>
      </c>
      <c r="U26" s="110">
        <v>10.79</v>
      </c>
      <c r="V26" s="50">
        <f>(((INDEX(Output!$C$5:$BW$192,MATCH($C26,Output!$C$5:$C$192,0),15))*3.4121416)+((INDEX(Output!$C$5:$BW$192,MATCH($C26,Output!$C$5:$C$192,0),30))*99.976))/$AP26</f>
        <v>14.715087252341927</v>
      </c>
      <c r="W26" s="111">
        <v>14.58</v>
      </c>
      <c r="X26" s="50">
        <f>(((INDEX(Output!$C$5:$BW$192,MATCH($C26,Output!$C$5:C$192,0),17))*3.4121416)+((INDEX(Output!$C$5:$BW$192,MATCH($C26,Output!$C$5:C$192,0),32))*99.976))/$AP26</f>
        <v>0</v>
      </c>
      <c r="Y26" s="112">
        <v>0</v>
      </c>
      <c r="Z26" s="50">
        <f>(((INDEX(Output!$C$5:$BW$192,MATCH($C26,Output!$C$5:C$192,0),16))*3.4121416)+((INDEX(Output!$C$5:$BW$192,MATCH($C26,Output!$C$5:C$192,0),31))*99.976))/$AP26</f>
        <v>0</v>
      </c>
      <c r="AA26" s="113">
        <v>0</v>
      </c>
      <c r="AB26" s="50">
        <f>(((INDEX(Output!$C$5:$BW$192,MATCH($C26,Output!$C$5:C$192,0),18))*3.4121416)+((INDEX(Output!$C$5:$BW$192,MATCH($C26,Output!$C$5:C$192,0),33))*99.976))/$AP26</f>
        <v>2.5004847003839097</v>
      </c>
      <c r="AC26" s="114">
        <v>0</v>
      </c>
      <c r="AD26" s="51">
        <f>INDEX(Output!$C$5:$CA$192,MATCH($C26,Output!$C$5:$C$192,0),74)+INDEX(Output!$C$5:$CA$192,MATCH($C26,Output!$C$5:$C$192,0),77)</f>
        <v>0</v>
      </c>
      <c r="AE26" s="100">
        <v>0</v>
      </c>
      <c r="AF26" s="51">
        <f>INDEX(Output!$C$5:$CA$192,MATCH($C26,Output!$C$5:$C$192,0),72)+INDEX(Output!$C$5:$CA$192,MATCH($C26,Output!$C$5:$C$192,0),75)</f>
        <v>0</v>
      </c>
      <c r="AG26" s="101">
        <v>0</v>
      </c>
      <c r="AH26" s="52"/>
      <c r="AI26" s="50"/>
      <c r="AJ26" s="52"/>
      <c r="AK26" s="96"/>
      <c r="AL26" s="50"/>
      <c r="AM26" s="50"/>
      <c r="AN26" s="72"/>
      <c r="AO26" s="75"/>
      <c r="AP26" s="45">
        <f>IF(ISNUMBER(SEARCH("RetlMed",C26)),Lookup!D$2,IF(ISNUMBER(SEARCH("OffSml",C26)),Lookup!A$2,IF(ISNUMBER(SEARCH("OffMed",C26)),Lookup!B$2,IF(ISNUMBER(SEARCH("OffLrg",C26)),Lookup!C$2,IF(ISNUMBER(SEARCH("RetlStrp",C26)),Lookup!E$2)))))</f>
        <v>24563.1</v>
      </c>
      <c r="AQ26" s="14"/>
    </row>
    <row r="27" spans="1:43" s="4" customFormat="1" ht="25.5" customHeight="1" x14ac:dyDescent="0.3">
      <c r="A27" s="82"/>
      <c r="B27" s="43" t="str">
        <f t="shared" si="1"/>
        <v>CBECC 2022.2.0</v>
      </c>
      <c r="C27" s="61" t="s">
        <v>122</v>
      </c>
      <c r="D27" s="44">
        <f>INDEX(Output!$C$5:$BW$192,MATCH($C27,Output!$C$5:$C$192,0),61)</f>
        <v>354.06299999999999</v>
      </c>
      <c r="E27" s="102">
        <v>352.8</v>
      </c>
      <c r="F27" s="6">
        <f>(INDEX(Output!$C$5:$BW$192,MATCH($C27,Output!$C$5:$C$192,0),20))/$AP27</f>
        <v>11.574027708229011</v>
      </c>
      <c r="G27" s="103">
        <v>11.54</v>
      </c>
      <c r="H27" s="6">
        <f>(INDEX(Output!$C$5:$BW$192,MATCH($C27,Output!$C$5:$C$192,0),35))/$AP27</f>
        <v>3.033790523183149E-2</v>
      </c>
      <c r="I27" s="104">
        <v>0.03</v>
      </c>
      <c r="J27" s="6">
        <f t="shared" si="0"/>
        <v>42.525228270933233</v>
      </c>
      <c r="K27" s="105">
        <v>42.62</v>
      </c>
      <c r="L27" s="6">
        <f>(((INDEX(Output!$C$5:$BW$192,MATCH($C27,Output!$C$5:$C$192,0),13))*3.4121416)+((INDEX(Output!$C$5:$BW$192,MATCH($C27,Output!$C$5:$C$192,0),28))*99.976))/$AP27</f>
        <v>0.56920924573852649</v>
      </c>
      <c r="M27" s="106">
        <v>3.23</v>
      </c>
      <c r="N27" s="6">
        <f>(((INDEX(Output!$C$5:$BW$192,MATCH($C27,Output!$C$5:$C$192,0),14))*3.4121416)+((INDEX(Output!$C$5:$BW$192,MATCH($C27,Output!$C$5:$C$192,0),29))*99.976))/$AP27</f>
        <v>14.644102549368769</v>
      </c>
      <c r="O27" s="107">
        <v>14.67</v>
      </c>
      <c r="P27" s="6">
        <f>(((INDEX(Output!$C$5:$BW$192,MATCH($C27,Output!$C$5:$C$192,0),19))*3.4121416)+((INDEX(Output!$C$5:$BW$192,MATCH($C27,Output!$C$5:$C$192,0),34))*99.976))/$AP27</f>
        <v>10.132976055764949</v>
      </c>
      <c r="Q27" s="108">
        <v>10.14</v>
      </c>
      <c r="R27" s="6">
        <f>(((INDEX(Output!$C$5:$BW$192,MATCH($C27,Output!$C$5:$C$192,0),36))+(INDEX(Output!$C$5:$BW$192,MATCH($C27,Output!$C$5:$C$192,0),37)))*99.976)/$AP27</f>
        <v>0</v>
      </c>
      <c r="S27" s="109">
        <v>0</v>
      </c>
      <c r="T27" s="44">
        <f>(((INDEX(Output!$C$5:$BW$192,MATCH($C27,Output!$C$5:$C$192,0),21))+(INDEX(Output!$C$5:$BW$192,MATCH($C27,Output!$C$5:$C$192,0),22))+(INDEX(Output!$C$5:$BW$192,MATCH($C27,Output!$C$5:$C$192,0),23))+(INDEX(Output!$C$5:$BW$192,MATCH($C27,Output!$C$5:$C$192,0),24)))*3.4121416)/$AP27</f>
        <v>10.831365932175371</v>
      </c>
      <c r="U27" s="110">
        <v>10.79</v>
      </c>
      <c r="V27" s="6">
        <f>(((INDEX(Output!$C$5:$BW$192,MATCH($C27,Output!$C$5:$C$192,0),15))*3.4121416)+((INDEX(Output!$C$5:$BW$192,MATCH($C27,Output!$C$5:$C$192,0),30))*99.976))/$AP27</f>
        <v>14.715087252341927</v>
      </c>
      <c r="W27" s="111">
        <v>14.58</v>
      </c>
      <c r="X27" s="6">
        <f>(((INDEX(Output!$C$5:$BW$192,MATCH($C27,Output!$C$5:C$192,0),17))*3.4121416)+((INDEX(Output!$C$5:$BW$192,MATCH($C27,Output!$C$5:C$192,0),32))*99.976))/$AP27</f>
        <v>0</v>
      </c>
      <c r="Y27" s="112">
        <v>0</v>
      </c>
      <c r="Z27" s="6">
        <f>(((INDEX(Output!$C$5:$BW$192,MATCH($C27,Output!$C$5:C$192,0),16))*3.4121416)+((INDEX(Output!$C$5:$BW$192,MATCH($C27,Output!$C$5:C$192,0),31))*99.976))/$AP27</f>
        <v>0</v>
      </c>
      <c r="AA27" s="113">
        <v>0</v>
      </c>
      <c r="AB27" s="6">
        <f>(((INDEX(Output!$C$5:$BW$192,MATCH($C27,Output!$C$5:C$192,0),18))*3.4121416)+((INDEX(Output!$C$5:$BW$192,MATCH($C27,Output!$C$5:C$192,0),33))*99.976))/$AP27</f>
        <v>2.4638531677190585</v>
      </c>
      <c r="AC27" s="114">
        <v>0</v>
      </c>
      <c r="AD27" s="9">
        <f>INDEX(Output!$C$5:$CA$192,MATCH($C27,Output!$C$5:$C$192,0),74)+INDEX(Output!$C$5:$CA$192,MATCH($C27,Output!$C$5:$C$192,0),77)</f>
        <v>0</v>
      </c>
      <c r="AE27" s="100">
        <v>0</v>
      </c>
      <c r="AF27" s="9">
        <f>INDEX(Output!$C$5:$CA$192,MATCH($C27,Output!$C$5:$C$192,0),72)+INDEX(Output!$C$5:$CA$192,MATCH($C27,Output!$C$5:$C$192,0),75)</f>
        <v>0</v>
      </c>
      <c r="AG27" s="100">
        <v>0</v>
      </c>
      <c r="AH27" s="46">
        <f>IF($D$26=0,"",(D27-D$26)/D$26)</f>
        <v>-2.6541900908352536E-4</v>
      </c>
      <c r="AI27" s="70">
        <f>IF($E$26=0,"",(E27-E$26)/E$26)</f>
        <v>-2.0084297473903978E-3</v>
      </c>
      <c r="AJ27" s="46">
        <f>IF($J$26=0,"",(J27-J$26)/J$26)</f>
        <v>-8.6066569538749882E-4</v>
      </c>
      <c r="AK27" s="70">
        <f>IF($K$26=0,"",(K27-K$26)/K$26)</f>
        <v>-6.5268065268065537E-3</v>
      </c>
      <c r="AL27" s="44" t="str">
        <f t="shared" si="5"/>
        <v>No</v>
      </c>
      <c r="AM27" s="44" t="str">
        <f t="shared" ref="AM27" si="23">IF(AND(AH27&lt;0,AI27&lt;0), "No", "Yes")</f>
        <v>No</v>
      </c>
      <c r="AN27" s="71" t="str">
        <f>IF((AL27=AM27),(IF(AND(AI27&gt;(-0.5%*D$26),AI27&lt;(0.5%*D$26),AE27&lt;=AD27,AG27&lt;=AF27,(COUNTBLANK(D27:AK27)=0)),"Pass","Fail")),IF(COUNTA(D27:AK27)=0,"","Fail"))</f>
        <v>Pass</v>
      </c>
      <c r="AO27" s="77"/>
      <c r="AP27" s="36">
        <f>IF(ISNUMBER(SEARCH("RetlMed",C27)),Lookup!D$2,IF(ISNUMBER(SEARCH("OffSml",C27)),Lookup!A$2,IF(ISNUMBER(SEARCH("OffMed",C27)),Lookup!B$2,IF(ISNUMBER(SEARCH("OffLrg",C27)),Lookup!C$2,IF(ISNUMBER(SEARCH("RetlStrp",C27)),Lookup!E$2)))))</f>
        <v>24563.1</v>
      </c>
      <c r="AQ27" s="17"/>
    </row>
    <row r="28" spans="1:43" s="7" customFormat="1" ht="25.5" customHeight="1" x14ac:dyDescent="0.3">
      <c r="A28" s="82"/>
      <c r="B28" s="43" t="str">
        <f t="shared" si="1"/>
        <v>CBECC 2022.2.0</v>
      </c>
      <c r="C28" s="61" t="s">
        <v>123</v>
      </c>
      <c r="D28" s="44">
        <f>INDEX(Output!$C$5:$BW$192,MATCH($C28,Output!$C$5:$C$192,0),61)</f>
        <v>352.46300000000002</v>
      </c>
      <c r="E28" s="102">
        <v>351.65</v>
      </c>
      <c r="F28" s="6">
        <f>(INDEX(Output!$C$5:$BW$192,MATCH($C28,Output!$C$5:$C$192,0),20))/$AP28</f>
        <v>11.574027708229011</v>
      </c>
      <c r="G28" s="103">
        <v>11.54</v>
      </c>
      <c r="H28" s="6">
        <f>(INDEX(Output!$C$5:$BW$192,MATCH($C28,Output!$C$5:$C$192,0),35))/$AP28</f>
        <v>2.4054862781977843E-2</v>
      </c>
      <c r="I28" s="104">
        <v>0.03</v>
      </c>
      <c r="J28" s="6">
        <f t="shared" si="0"/>
        <v>41.897074818966665</v>
      </c>
      <c r="K28" s="105">
        <v>42.17</v>
      </c>
      <c r="L28" s="6">
        <f>(((INDEX(Output!$C$5:$BW$192,MATCH($C28,Output!$C$5:$C$192,0),13))*3.4121416)+((INDEX(Output!$C$5:$BW$192,MATCH($C28,Output!$C$5:$C$192,0),28))*99.976))/$AP28</f>
        <v>0.56920924573852649</v>
      </c>
      <c r="M28" s="106">
        <v>2.78</v>
      </c>
      <c r="N28" s="6">
        <f>(((INDEX(Output!$C$5:$BW$192,MATCH($C28,Output!$C$5:$C$192,0),14))*3.4121416)+((INDEX(Output!$C$5:$BW$192,MATCH($C28,Output!$C$5:$C$192,0),29))*99.976))/$AP28</f>
        <v>14.644102549368769</v>
      </c>
      <c r="O28" s="107">
        <v>14.67</v>
      </c>
      <c r="P28" s="6">
        <f>(((INDEX(Output!$C$5:$BW$192,MATCH($C28,Output!$C$5:$C$192,0),19))*3.4121416)+((INDEX(Output!$C$5:$BW$192,MATCH($C28,Output!$C$5:$C$192,0),34))*99.976))/$AP28</f>
        <v>10.132976055764949</v>
      </c>
      <c r="Q28" s="108">
        <v>10.14</v>
      </c>
      <c r="R28" s="6">
        <f>(((INDEX(Output!$C$5:$BW$192,MATCH($C28,Output!$C$5:$C$192,0),36))+(INDEX(Output!$C$5:$BW$192,MATCH($C28,Output!$C$5:$C$192,0),37)))*99.976)/$AP28</f>
        <v>0</v>
      </c>
      <c r="S28" s="109">
        <v>0</v>
      </c>
      <c r="T28" s="44">
        <f>(((INDEX(Output!$C$5:$BW$192,MATCH($C28,Output!$C$5:$C$192,0),21))+(INDEX(Output!$C$5:$BW$192,MATCH($C28,Output!$C$5:$C$192,0),22))+(INDEX(Output!$C$5:$BW$192,MATCH($C28,Output!$C$5:$C$192,0),23))+(INDEX(Output!$C$5:$BW$192,MATCH($C28,Output!$C$5:$C$192,0),24)))*3.4121416)/$AP28</f>
        <v>10.831365932175371</v>
      </c>
      <c r="U28" s="110">
        <v>10.79</v>
      </c>
      <c r="V28" s="6">
        <f>(((INDEX(Output!$C$5:$BW$192,MATCH($C28,Output!$C$5:$C$192,0),15))*3.4121416)+((INDEX(Output!$C$5:$BW$192,MATCH($C28,Output!$C$5:$C$192,0),30))*99.976))/$AP28</f>
        <v>14.715087252341927</v>
      </c>
      <c r="W28" s="111">
        <v>14.58</v>
      </c>
      <c r="X28" s="6">
        <f>(((INDEX(Output!$C$5:$BW$192,MATCH($C28,Output!$C$5:C$192,0),17))*3.4121416)+((INDEX(Output!$C$5:$BW$192,MATCH($C28,Output!$C$5:C$192,0),32))*99.976))/$AP28</f>
        <v>0</v>
      </c>
      <c r="Y28" s="112">
        <v>0</v>
      </c>
      <c r="Z28" s="6">
        <f>(((INDEX(Output!$C$5:$BW$192,MATCH($C28,Output!$C$5:C$192,0),16))*3.4121416)+((INDEX(Output!$C$5:$BW$192,MATCH($C28,Output!$C$5:C$192,0),31))*99.976))/$AP28</f>
        <v>0</v>
      </c>
      <c r="AA28" s="113">
        <v>0</v>
      </c>
      <c r="AB28" s="6">
        <f>(((INDEX(Output!$C$5:$BW$192,MATCH($C28,Output!$C$5:C$192,0),18))*3.4121416)+((INDEX(Output!$C$5:$BW$192,MATCH($C28,Output!$C$5:C$192,0),33))*99.976))/$AP28</f>
        <v>1.8356997157524906</v>
      </c>
      <c r="AC28" s="114">
        <v>0</v>
      </c>
      <c r="AD28" s="9">
        <f>INDEX(Output!$C$5:$CA$192,MATCH($C28,Output!$C$5:$C$192,0),74)+INDEX(Output!$C$5:$CA$192,MATCH($C28,Output!$C$5:$C$192,0),77)</f>
        <v>0</v>
      </c>
      <c r="AE28" s="100">
        <v>0</v>
      </c>
      <c r="AF28" s="9">
        <f>INDEX(Output!$C$5:$CA$192,MATCH($C28,Output!$C$5:$C$192,0),72)+INDEX(Output!$C$5:$CA$192,MATCH($C28,Output!$C$5:$C$192,0),75)</f>
        <v>0</v>
      </c>
      <c r="AG28" s="100">
        <v>0</v>
      </c>
      <c r="AH28" s="46">
        <f t="shared" ref="AH28:AH29" si="24">IF($D$26=0,"",(D28-D$26)/D$26)</f>
        <v>-4.783189376462868E-3</v>
      </c>
      <c r="AI28" s="70">
        <f t="shared" ref="AI28:AI29" si="25">IF($E$26=0,"",(E28-E$26)/E$26)</f>
        <v>-5.2615201833046132E-3</v>
      </c>
      <c r="AJ28" s="46">
        <f t="shared" ref="AJ28:AJ30" si="26">IF($J$26=0,"",(J28-J$26)/J$26)</f>
        <v>-1.5619265410371421E-2</v>
      </c>
      <c r="AK28" s="70">
        <f t="shared" ref="AK28:AK30" si="27">IF($K$26=0,"",(K28-K$26)/K$26)</f>
        <v>-1.7016317016316944E-2</v>
      </c>
      <c r="AL28" s="44" t="str">
        <f t="shared" si="5"/>
        <v>No</v>
      </c>
      <c r="AM28" s="44" t="str">
        <f t="shared" ref="AM28:AM29" si="28">IF(AND(AH28&lt;0,AI28&lt;0), "No", "Yes")</f>
        <v>No</v>
      </c>
      <c r="AN28" s="71" t="str">
        <f>IF((AL28=AM28),(IF(AND(AI28&gt;(-0.5%*D$26),AI28&lt;(0.5%*D$26),AE28&lt;=AD28,AG28&lt;=AF28,(COUNTBLANK(D28:AK28)=0)),"Pass","Fail")),IF(COUNTA(D28:AK28)=0,"","Fail"))</f>
        <v>Pass</v>
      </c>
      <c r="AO28" s="78"/>
      <c r="AP28" s="36">
        <f>IF(ISNUMBER(SEARCH("RetlMed",C28)),Lookup!D$2,IF(ISNUMBER(SEARCH("OffSml",C28)),Lookup!A$2,IF(ISNUMBER(SEARCH("OffMed",C28)),Lookup!B$2,IF(ISNUMBER(SEARCH("OffLrg",C28)),Lookup!C$2,IF(ISNUMBER(SEARCH("RetlStrp",C28)),Lookup!E$2)))))</f>
        <v>24563.1</v>
      </c>
      <c r="AQ28" s="15"/>
    </row>
    <row r="29" spans="1:43" s="7" customFormat="1" ht="25.5" customHeight="1" x14ac:dyDescent="0.3">
      <c r="A29" s="82"/>
      <c r="B29" s="43" t="str">
        <f t="shared" si="1"/>
        <v>CBECC 2022.2.0</v>
      </c>
      <c r="C29" s="61" t="s">
        <v>124</v>
      </c>
      <c r="D29" s="44">
        <f>INDEX(Output!$C$5:$BW$192,MATCH($C29,Output!$C$5:$C$192,0),61)</f>
        <v>360.91800000000001</v>
      </c>
      <c r="E29" s="102">
        <v>360.52</v>
      </c>
      <c r="F29" s="6">
        <f>(INDEX(Output!$C$5:$BW$192,MATCH($C29,Output!$C$5:$C$192,0),20))/$AP29</f>
        <v>12.053731003008579</v>
      </c>
      <c r="G29" s="103">
        <v>11.54</v>
      </c>
      <c r="H29" s="6">
        <f>(INDEX(Output!$C$5:$BW$192,MATCH($C29,Output!$C$5:$C$192,0),35))/$AP29</f>
        <v>5.6934588875182691E-3</v>
      </c>
      <c r="I29" s="104">
        <v>0.03</v>
      </c>
      <c r="J29" s="6">
        <f t="shared" si="0"/>
        <v>41.698121214332069</v>
      </c>
      <c r="K29" s="105">
        <v>41.99</v>
      </c>
      <c r="L29" s="6">
        <f>(((INDEX(Output!$C$5:$BW$192,MATCH($C29,Output!$C$5:$C$192,0),13))*3.4121416)+((INDEX(Output!$C$5:$BW$192,MATCH($C29,Output!$C$5:$C$192,0),28))*99.976))/$AP29</f>
        <v>0.56920924573852649</v>
      </c>
      <c r="M29" s="106">
        <v>0.91</v>
      </c>
      <c r="N29" s="6">
        <f>(((INDEX(Output!$C$5:$BW$192,MATCH($C29,Output!$C$5:$C$192,0),14))*3.4121416)+((INDEX(Output!$C$5:$BW$192,MATCH($C29,Output!$C$5:$C$192,0),29))*99.976))/$AP29</f>
        <v>14.644102549368769</v>
      </c>
      <c r="O29" s="107">
        <v>14.67</v>
      </c>
      <c r="P29" s="6">
        <f>(((INDEX(Output!$C$5:$BW$192,MATCH($C29,Output!$C$5:$C$192,0),19))*3.4121416)+((INDEX(Output!$C$5:$BW$192,MATCH($C29,Output!$C$5:$C$192,0),34))*99.976))/$AP29</f>
        <v>10.132976055764949</v>
      </c>
      <c r="Q29" s="108">
        <v>10.14</v>
      </c>
      <c r="R29" s="6">
        <f>(((INDEX(Output!$C$5:$BW$192,MATCH($C29,Output!$C$5:$C$192,0),36))+(INDEX(Output!$C$5:$BW$192,MATCH($C29,Output!$C$5:$C$192,0),37)))*99.976)/$AP29</f>
        <v>0</v>
      </c>
      <c r="S29" s="109">
        <v>0</v>
      </c>
      <c r="T29" s="44">
        <f>(((INDEX(Output!$C$5:$BW$192,MATCH($C29,Output!$C$5:$C$192,0),21))+(INDEX(Output!$C$5:$BW$192,MATCH($C29,Output!$C$5:$C$192,0),22))+(INDEX(Output!$C$5:$BW$192,MATCH($C29,Output!$C$5:$C$192,0),23))+(INDEX(Output!$C$5:$BW$192,MATCH($C29,Output!$C$5:$C$192,0),24)))*3.4121416)/$AP29</f>
        <v>10.831365932175371</v>
      </c>
      <c r="U29" s="110">
        <v>10.79</v>
      </c>
      <c r="V29" s="6">
        <f>(((INDEX(Output!$C$5:$BW$192,MATCH($C29,Output!$C$5:$C$192,0),15))*3.4121416)+((INDEX(Output!$C$5:$BW$192,MATCH($C29,Output!$C$5:$C$192,0),30))*99.976))/$AP29</f>
        <v>14.715087252341927</v>
      </c>
      <c r="W29" s="111">
        <v>14.58</v>
      </c>
      <c r="X29" s="6">
        <f>(((INDEX(Output!$C$5:$BW$192,MATCH($C29,Output!$C$5:C$192,0),17))*3.4121416)+((INDEX(Output!$C$5:$BW$192,MATCH($C29,Output!$C$5:C$192,0),32))*99.976))/$AP29</f>
        <v>0</v>
      </c>
      <c r="Y29" s="112">
        <v>0</v>
      </c>
      <c r="Z29" s="6">
        <f>(((INDEX(Output!$C$5:$BW$192,MATCH($C29,Output!$C$5:C$192,0),16))*3.4121416)+((INDEX(Output!$C$5:$BW$192,MATCH($C29,Output!$C$5:C$192,0),31))*99.976))/$AP29</f>
        <v>0</v>
      </c>
      <c r="AA29" s="113">
        <v>0</v>
      </c>
      <c r="AB29" s="6">
        <f>(((INDEX(Output!$C$5:$BW$192,MATCH($C29,Output!$C$5:C$192,0),18))*3.4121416)+((INDEX(Output!$C$5:$BW$192,MATCH($C29,Output!$C$5:C$192,0),33))*99.976))/$AP29</f>
        <v>1.6367461111178965</v>
      </c>
      <c r="AC29" s="114">
        <v>1.7</v>
      </c>
      <c r="AD29" s="9">
        <f>INDEX(Output!$C$5:$CA$192,MATCH($C29,Output!$C$5:$C$192,0),74)+INDEX(Output!$C$5:$CA$192,MATCH($C29,Output!$C$5:$C$192,0),77)</f>
        <v>0</v>
      </c>
      <c r="AE29" s="100">
        <v>0</v>
      </c>
      <c r="AF29" s="9">
        <f>INDEX(Output!$C$5:$CA$192,MATCH($C29,Output!$C$5:$C$192,0),72)+INDEX(Output!$C$5:$CA$192,MATCH($C29,Output!$C$5:$C$192,0),75)</f>
        <v>0</v>
      </c>
      <c r="AG29" s="100">
        <v>0</v>
      </c>
      <c r="AH29" s="46">
        <f t="shared" si="24"/>
        <v>1.9090403408657811E-2</v>
      </c>
      <c r="AI29" s="70">
        <f t="shared" si="25"/>
        <v>1.98297077876156E-2</v>
      </c>
      <c r="AJ29" s="46">
        <f t="shared" si="26"/>
        <v>-2.0293722907122468E-2</v>
      </c>
      <c r="AK29" s="70">
        <f t="shared" si="27"/>
        <v>-2.1212121212121134E-2</v>
      </c>
      <c r="AL29" s="44" t="str">
        <f t="shared" si="5"/>
        <v>Yes</v>
      </c>
      <c r="AM29" s="44" t="str">
        <f t="shared" si="28"/>
        <v>Yes</v>
      </c>
      <c r="AN29" s="71" t="str">
        <f>IF((AL29=AM29),(IF(AND(AI29&gt;(-0.5%*D$26),AI29&lt;(0.5%*D$26),AE29&lt;=AD29,AG29&lt;=AF29,(COUNTBLANK(D29:AK29)=0)),"Pass","Fail")),IF(COUNTA(D29:AK29)=0,"","Fail"))</f>
        <v>Pass</v>
      </c>
      <c r="AO29" s="78"/>
      <c r="AP29" s="36">
        <f>IF(ISNUMBER(SEARCH("RetlMed",C29)),Lookup!D$2,IF(ISNUMBER(SEARCH("OffSml",C29)),Lookup!A$2,IF(ISNUMBER(SEARCH("OffMed",C29)),Lookup!B$2,IF(ISNUMBER(SEARCH("OffLrg",C29)),Lookup!C$2,IF(ISNUMBER(SEARCH("RetlStrp",C29)),Lookup!E$2)))))</f>
        <v>24563.1</v>
      </c>
      <c r="AQ29" s="15"/>
    </row>
    <row r="30" spans="1:43" s="40" customFormat="1" ht="25.5" customHeight="1" x14ac:dyDescent="0.3">
      <c r="A30" s="82"/>
      <c r="B30" s="43" t="str">
        <f t="shared" si="1"/>
        <v>CBECC 2022.2.0</v>
      </c>
      <c r="C30" s="61" t="s">
        <v>125</v>
      </c>
      <c r="D30" s="44">
        <f>INDEX(Output!$C$5:$BW$192,MATCH($C30,Output!$C$5:$C$192,0),61)</f>
        <v>361.47500000000002</v>
      </c>
      <c r="E30" s="102">
        <v>360.97</v>
      </c>
      <c r="F30" s="6">
        <f>(INDEX(Output!$C$5:$BW$192,MATCH($C30,Output!$C$5:$C$192,0),20))/$AP30</f>
        <v>12.074086739865898</v>
      </c>
      <c r="G30" s="103">
        <v>11.54</v>
      </c>
      <c r="H30" s="6">
        <f>(INDEX(Output!$C$5:$BW$192,MATCH($C30,Output!$C$5:$C$192,0),35))/$AP30</f>
        <v>5.6934588875182691E-3</v>
      </c>
      <c r="I30" s="104">
        <v>0.03</v>
      </c>
      <c r="J30" s="6">
        <f t="shared" si="0"/>
        <v>41.767661218849419</v>
      </c>
      <c r="K30" s="105">
        <v>42.05</v>
      </c>
      <c r="L30" s="6">
        <f>(((INDEX(Output!$C$5:$BW$192,MATCH($C30,Output!$C$5:$C$192,0),13))*3.4121416)+((INDEX(Output!$C$5:$BW$192,MATCH($C30,Output!$C$5:$C$192,0),28))*99.976))/$AP30</f>
        <v>0.56920924573852649</v>
      </c>
      <c r="M30" s="106">
        <v>0.91</v>
      </c>
      <c r="N30" s="6">
        <f>(((INDEX(Output!$C$5:$BW$192,MATCH($C30,Output!$C$5:$C$192,0),14))*3.4121416)+((INDEX(Output!$C$5:$BW$192,MATCH($C30,Output!$C$5:$C$192,0),29))*99.976))/$AP30</f>
        <v>14.644102549368769</v>
      </c>
      <c r="O30" s="107">
        <v>14.67</v>
      </c>
      <c r="P30" s="6">
        <f>(((INDEX(Output!$C$5:$BW$192,MATCH($C30,Output!$C$5:$C$192,0),19))*3.4121416)+((INDEX(Output!$C$5:$BW$192,MATCH($C30,Output!$C$5:$C$192,0),34))*99.976))/$AP30</f>
        <v>10.132976055764949</v>
      </c>
      <c r="Q30" s="108">
        <v>10.14</v>
      </c>
      <c r="R30" s="6">
        <f>(((INDEX(Output!$C$5:$BW$192,MATCH($C30,Output!$C$5:$C$192,0),36))+(INDEX(Output!$C$5:$BW$192,MATCH($C30,Output!$C$5:$C$192,0),37)))*99.976)/$AP30</f>
        <v>0</v>
      </c>
      <c r="S30" s="109">
        <v>0</v>
      </c>
      <c r="T30" s="44">
        <f>(((INDEX(Output!$C$5:$BW$192,MATCH($C30,Output!$C$5:$C$192,0),21))+(INDEX(Output!$C$5:$BW$192,MATCH($C30,Output!$C$5:$C$192,0),22))+(INDEX(Output!$C$5:$BW$192,MATCH($C30,Output!$C$5:$C$192,0),23))+(INDEX(Output!$C$5:$BW$192,MATCH($C30,Output!$C$5:$C$192,0),24)))*3.4121416)/$AP30</f>
        <v>10.831365932175371</v>
      </c>
      <c r="U30" s="110">
        <v>10.79</v>
      </c>
      <c r="V30" s="6">
        <f>(((INDEX(Output!$C$5:$BW$192,MATCH($C30,Output!$C$5:$C$192,0),15))*3.4121416)+((INDEX(Output!$C$5:$BW$192,MATCH($C30,Output!$C$5:$C$192,0),30))*99.976))/$AP30</f>
        <v>14.715087252341927</v>
      </c>
      <c r="W30" s="111">
        <v>14.58</v>
      </c>
      <c r="X30" s="6">
        <f>(((INDEX(Output!$C$5:$BW$192,MATCH($C30,Output!$C$5:C$192,0),17))*3.4121416)+((INDEX(Output!$C$5:$BW$192,MATCH($C30,Output!$C$5:C$192,0),32))*99.976))/$AP30</f>
        <v>0</v>
      </c>
      <c r="Y30" s="112">
        <v>0</v>
      </c>
      <c r="Z30" s="6">
        <f>(((INDEX(Output!$C$5:$BW$192,MATCH($C30,Output!$C$5:C$192,0),16))*3.4121416)+((INDEX(Output!$C$5:$BW$192,MATCH($C30,Output!$C$5:C$192,0),31))*99.976))/$AP30</f>
        <v>0</v>
      </c>
      <c r="AA30" s="113">
        <v>0</v>
      </c>
      <c r="AB30" s="6">
        <f>(((INDEX(Output!$C$5:$BW$192,MATCH($C30,Output!$C$5:C$192,0),18))*3.4121416)+((INDEX(Output!$C$5:$BW$192,MATCH($C30,Output!$C$5:C$192,0),33))*99.976))/$AP30</f>
        <v>1.7062861156352416</v>
      </c>
      <c r="AC30" s="114">
        <v>1.76</v>
      </c>
      <c r="AD30" s="9">
        <f>INDEX(Output!$C$5:$CA$192,MATCH($C30,Output!$C$5:$C$192,0),74)+INDEX(Output!$C$5:$CA$192,MATCH($C30,Output!$C$5:$C$192,0),77)</f>
        <v>0</v>
      </c>
      <c r="AE30" s="100">
        <v>0</v>
      </c>
      <c r="AF30" s="9">
        <f>INDEX(Output!$C$5:$CA$192,MATCH($C30,Output!$C$5:$C$192,0),72)+INDEX(Output!$C$5:$CA$192,MATCH($C30,Output!$C$5:$C$192,0),75)</f>
        <v>0</v>
      </c>
      <c r="AG30" s="100">
        <v>0</v>
      </c>
      <c r="AH30" s="46">
        <f t="shared" ref="AH30" si="29">IF($D$26=0,"",(D30-D$26)/D$26)</f>
        <v>2.0663152217801826E-2</v>
      </c>
      <c r="AI30" s="70">
        <f t="shared" ref="AI30" si="30">IF($E$26=0,"",(E30-E$26)/E$26)</f>
        <v>2.1102656219060385E-2</v>
      </c>
      <c r="AJ30" s="46">
        <f t="shared" si="26"/>
        <v>-1.8659865626490402E-2</v>
      </c>
      <c r="AK30" s="70">
        <f t="shared" si="27"/>
        <v>-1.9813519813519847E-2</v>
      </c>
      <c r="AL30" s="44" t="str">
        <f t="shared" si="5"/>
        <v>Yes</v>
      </c>
      <c r="AM30" s="44" t="str">
        <f t="shared" ref="AM30" si="31">IF(AND(AH30&lt;0,AI30&lt;0), "No", "Yes")</f>
        <v>Yes</v>
      </c>
      <c r="AN30" s="71" t="str">
        <f>IF((AL30=AM30),(IF(AND(AI30&gt;(-0.5%*D$26),AI30&lt;(0.5%*D$26),AE30&lt;=AD30,AG30&lt;=AF30,(COUNTBLANK(D30:AK30)=0)),"Pass","Fail")),IF(COUNTA(D30:AK30)=0,"","Fail"))</f>
        <v>Pass</v>
      </c>
      <c r="AO30" s="78"/>
      <c r="AP30" s="45">
        <f>IF(ISNUMBER(SEARCH("RetlMed",C30)),Lookup!D$2,IF(ISNUMBER(SEARCH("OffSml",C30)),Lookup!A$2,IF(ISNUMBER(SEARCH("OffMed",C30)),Lookup!B$2,IF(ISNUMBER(SEARCH("OffLrg",C30)),Lookup!C$2,IF(ISNUMBER(SEARCH("RetlStrp",C30)),Lookup!E$2)))))</f>
        <v>24563.1</v>
      </c>
      <c r="AQ30" s="41"/>
    </row>
    <row r="31" spans="1:43" s="3" customFormat="1" ht="26.25" customHeight="1" x14ac:dyDescent="0.3">
      <c r="A31" s="82" t="s">
        <v>89</v>
      </c>
      <c r="B31" s="43" t="str">
        <f>B29</f>
        <v>CBECC 2022.2.0</v>
      </c>
      <c r="C31" s="59" t="s">
        <v>117</v>
      </c>
      <c r="D31" s="50">
        <f>INDEX(Output!$C$5:$BW$192,MATCH($C31,Output!$C$5:$C$192,0),61)</f>
        <v>354.15699999999998</v>
      </c>
      <c r="E31" s="102">
        <v>353.51</v>
      </c>
      <c r="F31" s="50">
        <f>(INDEX(Output!$C$5:$BW$192,MATCH($C31,Output!$C$5:$C$192,0),20))/$AP31</f>
        <v>11.574027708229011</v>
      </c>
      <c r="G31" s="103">
        <v>11.54</v>
      </c>
      <c r="H31" s="50">
        <f>(INDEX(Output!$C$5:$BW$192,MATCH($C31,Output!$C$5:$C$192,0),35))/$AP31</f>
        <v>3.0704267783789506E-2</v>
      </c>
      <c r="I31" s="104">
        <v>0.04</v>
      </c>
      <c r="J31" s="50">
        <f t="shared" si="0"/>
        <v>42.561859803598082</v>
      </c>
      <c r="K31" s="105">
        <v>42.9</v>
      </c>
      <c r="L31" s="50">
        <f>(((INDEX(Output!$C$5:$BW$192,MATCH($C31,Output!$C$5:$C$192,0),13))*3.4121416)+((INDEX(Output!$C$5:$BW$192,MATCH($C31,Output!$C$5:$C$192,0),28))*99.976))/$AP31</f>
        <v>0.56920924573852649</v>
      </c>
      <c r="M31" s="106">
        <v>3.51</v>
      </c>
      <c r="N31" s="50">
        <f>(((INDEX(Output!$C$5:$BW$192,MATCH($C31,Output!$C$5:$C$192,0),14))*3.4121416)+((INDEX(Output!$C$5:$BW$192,MATCH($C31,Output!$C$5:$C$192,0),29))*99.976))/$AP31</f>
        <v>14.644102549368769</v>
      </c>
      <c r="O31" s="107">
        <v>14.67</v>
      </c>
      <c r="P31" s="50">
        <f>(((INDEX(Output!$C$5:$BW$192,MATCH($C31,Output!$C$5:$C$192,0),19))*3.4121416)+((INDEX(Output!$C$5:$BW$192,MATCH($C31,Output!$C$5:$C$192,0),34))*99.976))/$AP31</f>
        <v>10.132976055764949</v>
      </c>
      <c r="Q31" s="108">
        <v>10.14</v>
      </c>
      <c r="R31" s="50">
        <f>(((INDEX(Output!$C$5:$BW$192,MATCH($C31,Output!$C$5:$C$192,0),36))+(INDEX(Output!$C$5:$BW$192,MATCH($C31,Output!$C$5:$C$192,0),37)))*99.976)/$AP31</f>
        <v>0</v>
      </c>
      <c r="S31" s="109">
        <v>0</v>
      </c>
      <c r="T31" s="50">
        <f>(((INDEX(Output!$C$5:$BW$192,MATCH($C31,Output!$C$5:$C$192,0),21))+(INDEX(Output!$C$5:$BW$192,MATCH($C31,Output!$C$5:$C$192,0),22))+(INDEX(Output!$C$5:$BW$192,MATCH($C31,Output!$C$5:$C$192,0),23))+(INDEX(Output!$C$5:$BW$192,MATCH($C31,Output!$C$5:$C$192,0),24)))*3.4121416)/$AP31</f>
        <v>10.831365932175371</v>
      </c>
      <c r="U31" s="110">
        <v>10.79</v>
      </c>
      <c r="V31" s="50">
        <f>(((INDEX(Output!$C$5:$BW$192,MATCH($C31,Output!$C$5:$C$192,0),15))*3.4121416)+((INDEX(Output!$C$5:$BW$192,MATCH($C31,Output!$C$5:$C$192,0),30))*99.976))/$AP31</f>
        <v>14.715087252341927</v>
      </c>
      <c r="W31" s="111">
        <v>14.58</v>
      </c>
      <c r="X31" s="50">
        <f>(((INDEX(Output!$C$5:$BW$192,MATCH($C31,Output!$C$5:C$192,0),17))*3.4121416)+((INDEX(Output!$C$5:$BW$192,MATCH($C31,Output!$C$5:C$192,0),32))*99.976))/$AP31</f>
        <v>0</v>
      </c>
      <c r="Y31" s="112">
        <v>0</v>
      </c>
      <c r="Z31" s="50">
        <f>(((INDEX(Output!$C$5:$BW$192,MATCH($C31,Output!$C$5:C$192,0),16))*3.4121416)+((INDEX(Output!$C$5:$BW$192,MATCH($C31,Output!$C$5:C$192,0),31))*99.976))/$AP31</f>
        <v>0</v>
      </c>
      <c r="AA31" s="113">
        <v>0</v>
      </c>
      <c r="AB31" s="50">
        <f>(((INDEX(Output!$C$5:$BW$192,MATCH($C31,Output!$C$5:C$192,0),18))*3.4121416)+((INDEX(Output!$C$5:$BW$192,MATCH($C31,Output!$C$5:C$192,0),33))*99.976))/$AP31</f>
        <v>2.5004847003839097</v>
      </c>
      <c r="AC31" s="114">
        <v>0</v>
      </c>
      <c r="AD31" s="51">
        <f>INDEX(Output!$C$5:$CA$192,MATCH($C31,Output!$C$5:$C$192,0),74)+INDEX(Output!$C$5:$CA$192,MATCH($C31,Output!$C$5:$C$192,0),77)</f>
        <v>0</v>
      </c>
      <c r="AE31" s="100">
        <v>0</v>
      </c>
      <c r="AF31" s="51">
        <f>INDEX(Output!$C$5:$CA$192,MATCH($C31,Output!$C$5:$C$192,0),72)+INDEX(Output!$C$5:$CA$192,MATCH($C31,Output!$C$5:$C$192,0),75)</f>
        <v>0</v>
      </c>
      <c r="AG31" s="101">
        <v>0</v>
      </c>
      <c r="AH31" s="52"/>
      <c r="AI31" s="50"/>
      <c r="AJ31" s="52"/>
      <c r="AK31" s="96"/>
      <c r="AL31" s="50"/>
      <c r="AM31" s="50"/>
      <c r="AN31" s="72"/>
      <c r="AO31" s="75"/>
      <c r="AP31" s="45">
        <f>IF(ISNUMBER(SEARCH("RetlMed",C31)),Lookup!D$2,IF(ISNUMBER(SEARCH("OffSml",C31)),Lookup!A$2,IF(ISNUMBER(SEARCH("OffMed",C31)),Lookup!B$2,IF(ISNUMBER(SEARCH("OffLrg",C31)),Lookup!C$2,IF(ISNUMBER(SEARCH("RetlStrp",C31)),Lookup!E$2)))))</f>
        <v>24563.1</v>
      </c>
      <c r="AQ31" s="14"/>
    </row>
    <row r="32" spans="1:43" s="7" customFormat="1" ht="25.5" customHeight="1" x14ac:dyDescent="0.3">
      <c r="A32" s="82" t="s">
        <v>89</v>
      </c>
      <c r="B32" s="43" t="str">
        <f t="shared" si="1"/>
        <v>CBECC 2022.2.0</v>
      </c>
      <c r="C32" s="61" t="s">
        <v>126</v>
      </c>
      <c r="D32" s="44">
        <f>INDEX(Output!$C$5:$BW$192,MATCH($C32,Output!$C$5:$C$192,0),61)</f>
        <v>354.15800000000002</v>
      </c>
      <c r="E32" s="102">
        <v>353.83</v>
      </c>
      <c r="F32" s="6">
        <f>(INDEX(Output!$C$5:$BW$192,MATCH($C32,Output!$C$5:$C$192,0),20))/$AP32</f>
        <v>11.574231265597584</v>
      </c>
      <c r="G32" s="103">
        <v>11.55</v>
      </c>
      <c r="H32" s="6">
        <f>(INDEX(Output!$C$5:$BW$192,MATCH($C32,Output!$C$5:$C$192,0),35))/$AP32</f>
        <v>3.0706140511580382E-2</v>
      </c>
      <c r="I32" s="104">
        <v>0.04</v>
      </c>
      <c r="J32" s="6">
        <f t="shared" si="0"/>
        <v>42.562876441139764</v>
      </c>
      <c r="K32" s="105">
        <v>42.95</v>
      </c>
      <c r="L32" s="6">
        <f>(((INDEX(Output!$C$5:$BW$192,MATCH($C32,Output!$C$5:$C$192,0),13))*3.4121416)+((INDEX(Output!$C$5:$BW$192,MATCH($C32,Output!$C$5:$C$192,0),28))*99.976))/$AP32</f>
        <v>0.56939240340185082</v>
      </c>
      <c r="M32" s="106">
        <v>3.53</v>
      </c>
      <c r="N32" s="6">
        <f>(((INDEX(Output!$C$5:$BW$192,MATCH($C32,Output!$C$5:$C$192,0),14))*3.4121416)+((INDEX(Output!$C$5:$BW$192,MATCH($C32,Output!$C$5:$C$192,0),29))*99.976))/$AP32</f>
        <v>14.644797115934065</v>
      </c>
      <c r="O32" s="107">
        <v>14.7</v>
      </c>
      <c r="P32" s="6">
        <f>(((INDEX(Output!$C$5:$BW$192,MATCH($C32,Output!$C$5:$C$192,0),19))*3.4121416)+((INDEX(Output!$C$5:$BW$192,MATCH($C32,Output!$C$5:$C$192,0),34))*99.976))/$AP32</f>
        <v>10.132976055764949</v>
      </c>
      <c r="Q32" s="108">
        <v>10.14</v>
      </c>
      <c r="R32" s="6">
        <f>(((INDEX(Output!$C$5:$BW$192,MATCH($C32,Output!$C$5:$C$192,0),36))+(INDEX(Output!$C$5:$BW$192,MATCH($C32,Output!$C$5:$C$192,0),37)))*99.976)/$AP32</f>
        <v>0</v>
      </c>
      <c r="S32" s="109">
        <v>0</v>
      </c>
      <c r="T32" s="44">
        <f>(((INDEX(Output!$C$5:$BW$192,MATCH($C32,Output!$C$5:$C$192,0),21))+(INDEX(Output!$C$5:$BW$192,MATCH($C32,Output!$C$5:$C$192,0),22))+(INDEX(Output!$C$5:$BW$192,MATCH($C32,Output!$C$5:$C$192,0),23))+(INDEX(Output!$C$5:$BW$192,MATCH($C32,Output!$C$5:$C$192,0),24)))*3.4121416)/$AP32</f>
        <v>10.831365932175371</v>
      </c>
      <c r="U32" s="110">
        <v>10.79</v>
      </c>
      <c r="V32" s="6">
        <f>(((INDEX(Output!$C$5:$BW$192,MATCH($C32,Output!$C$5:$C$192,0),15))*3.4121416)+((INDEX(Output!$C$5:$BW$192,MATCH($C32,Output!$C$5:$C$192,0),30))*99.976))/$AP32</f>
        <v>14.715226165654988</v>
      </c>
      <c r="W32" s="111">
        <v>14.58</v>
      </c>
      <c r="X32" s="6">
        <f>(((INDEX(Output!$C$5:$BW$192,MATCH($C32,Output!$C$5:C$192,0),17))*3.4121416)+((INDEX(Output!$C$5:$BW$192,MATCH($C32,Output!$C$5:C$192,0),32))*99.976))/$AP32</f>
        <v>0</v>
      </c>
      <c r="Y32" s="112">
        <v>0</v>
      </c>
      <c r="Z32" s="6">
        <f>(((INDEX(Output!$C$5:$BW$192,MATCH($C32,Output!$C$5:C$192,0),16))*3.4121416)+((INDEX(Output!$C$5:$BW$192,MATCH($C32,Output!$C$5:C$192,0),31))*99.976))/$AP32</f>
        <v>0</v>
      </c>
      <c r="AA32" s="113">
        <v>0</v>
      </c>
      <c r="AB32" s="6">
        <f>(((INDEX(Output!$C$5:$BW$192,MATCH($C32,Output!$C$5:C$192,0),18))*3.4121416)+((INDEX(Output!$C$5:$BW$192,MATCH($C32,Output!$C$5:C$192,0),33))*99.976))/$AP32</f>
        <v>2.5004847003839097</v>
      </c>
      <c r="AC32" s="114">
        <v>0</v>
      </c>
      <c r="AD32" s="9">
        <f>INDEX(Output!$C$5:$CA$192,MATCH($C32,Output!$C$5:$C$192,0),74)+INDEX(Output!$C$5:$CA$192,MATCH($C32,Output!$C$5:$C$192,0),77)</f>
        <v>0</v>
      </c>
      <c r="AE32" s="100">
        <v>0</v>
      </c>
      <c r="AF32" s="9">
        <f>INDEX(Output!$C$5:$CA$192,MATCH($C32,Output!$C$5:$C$192,0),72)+INDEX(Output!$C$5:$CA$192,MATCH($C32,Output!$C$5:$C$192,0),75)</f>
        <v>0</v>
      </c>
      <c r="AG32" s="100">
        <v>0</v>
      </c>
      <c r="AH32" s="85">
        <f>IF($D$31=0,"",(D32-D$31)/D$31)</f>
        <v>2.8236064797058836E-6</v>
      </c>
      <c r="AI32" s="86">
        <f>IF($E$31=0,"",(E32-E$31)/E$31)</f>
        <v>9.0520777347173544E-4</v>
      </c>
      <c r="AJ32" s="46">
        <f>IF($J$31=0,"",(J32-$J$31)/$J$31)</f>
        <v>2.3886116498970076E-5</v>
      </c>
      <c r="AK32" s="70">
        <f>IF($K$31=0,"",(K32-$K$31)/$K$31)</f>
        <v>1.1655011655012648E-3</v>
      </c>
      <c r="AL32" s="44" t="str">
        <f t="shared" si="5"/>
        <v>Yes</v>
      </c>
      <c r="AM32" s="44" t="str">
        <f>IF(AND(AH32&lt;0,AI32&lt;0), "No", "Yes")</f>
        <v>Yes</v>
      </c>
      <c r="AN32" s="71" t="str">
        <f>IF((AL32=AM32),(IF(AND(AI32&gt;(-0.5%*D$31),AI32&lt;(0.5%*D$31),AE32&lt;=AD32,AG32&lt;=AF32,(COUNTBLANK(D32:AK32)=0)),"Pass","Fail")),IF(COUNTA(D32:AK32)=0,"","Fail"))</f>
        <v>Pass</v>
      </c>
      <c r="AO32" s="78"/>
      <c r="AP32" s="36">
        <f>IF(ISNUMBER(SEARCH("RetlMed",C32)),Lookup!D$2,IF(ISNUMBER(SEARCH("OffSml",C32)),Lookup!A$2,IF(ISNUMBER(SEARCH("OffMed",C32)),Lookup!B$2,IF(ISNUMBER(SEARCH("OffLrg",C32)),Lookup!C$2,IF(ISNUMBER(SEARCH("RetlStrp",C32)),Lookup!E$2)))))</f>
        <v>24563.1</v>
      </c>
      <c r="AQ32" s="15"/>
    </row>
    <row r="33" spans="1:43" s="7" customFormat="1" ht="25.5" customHeight="1" x14ac:dyDescent="0.3">
      <c r="A33" s="82" t="s">
        <v>89</v>
      </c>
      <c r="B33" s="43" t="str">
        <f t="shared" si="1"/>
        <v>CBECC 2022.2.0</v>
      </c>
      <c r="C33" s="61" t="s">
        <v>127</v>
      </c>
      <c r="D33" s="44">
        <f>INDEX(Output!$C$5:$BW$192,MATCH($C33,Output!$C$5:$C$192,0),61)</f>
        <v>354.06</v>
      </c>
      <c r="E33" s="102">
        <v>352.22</v>
      </c>
      <c r="F33" s="6">
        <f>(INDEX(Output!$C$5:$BW$192,MATCH($C33,Output!$C$5:$C$192,0),20))/$AP33</f>
        <v>11.571870000122136</v>
      </c>
      <c r="G33" s="103">
        <v>11.54</v>
      </c>
      <c r="H33" s="6">
        <f>(INDEX(Output!$C$5:$BW$192,MATCH($C33,Output!$C$5:$C$192,0),35))/$AP33</f>
        <v>3.0669337339342347E-2</v>
      </c>
      <c r="I33" s="104">
        <v>0.03</v>
      </c>
      <c r="J33" s="6">
        <f t="shared" si="0"/>
        <v>42.551005191891903</v>
      </c>
      <c r="K33" s="105">
        <v>42.41</v>
      </c>
      <c r="L33" s="6">
        <f>(((INDEX(Output!$C$5:$BW$192,MATCH($C33,Output!$C$5:$C$192,0),13))*3.4121416)+((INDEX(Output!$C$5:$BW$192,MATCH($C33,Output!$C$5:$C$192,0),28))*99.976))/$AP33</f>
        <v>0.5657170396244775</v>
      </c>
      <c r="M33" s="106">
        <v>3.02</v>
      </c>
      <c r="N33" s="6">
        <f>(((INDEX(Output!$C$5:$BW$192,MATCH($C33,Output!$C$5:$C$192,0),14))*3.4121416)+((INDEX(Output!$C$5:$BW$192,MATCH($C33,Output!$C$5:$C$192,0),29))*99.976))/$AP33</f>
        <v>14.636601230463583</v>
      </c>
      <c r="O33" s="107">
        <v>14.67</v>
      </c>
      <c r="P33" s="6">
        <f>(((INDEX(Output!$C$5:$BW$192,MATCH($C33,Output!$C$5:$C$192,0),19))*3.4121416)+((INDEX(Output!$C$5:$BW$192,MATCH($C33,Output!$C$5:$C$192,0),34))*99.976))/$AP33</f>
        <v>10.132976055764949</v>
      </c>
      <c r="Q33" s="108">
        <v>10.14</v>
      </c>
      <c r="R33" s="6">
        <f>(((INDEX(Output!$C$5:$BW$192,MATCH($C33,Output!$C$5:$C$192,0),36))+(INDEX(Output!$C$5:$BW$192,MATCH($C33,Output!$C$5:$C$192,0),37)))*99.976)/$AP33</f>
        <v>0</v>
      </c>
      <c r="S33" s="109">
        <v>0</v>
      </c>
      <c r="T33" s="44">
        <f>(((INDEX(Output!$C$5:$BW$192,MATCH($C33,Output!$C$5:$C$192,0),21))+(INDEX(Output!$C$5:$BW$192,MATCH($C33,Output!$C$5:$C$192,0),22))+(INDEX(Output!$C$5:$BW$192,MATCH($C33,Output!$C$5:$C$192,0),23))+(INDEX(Output!$C$5:$BW$192,MATCH($C33,Output!$C$5:$C$192,0),24)))*3.4121416)/$AP33</f>
        <v>10.831365932175371</v>
      </c>
      <c r="U33" s="110">
        <v>10.79</v>
      </c>
      <c r="V33" s="6">
        <f>(((INDEX(Output!$C$5:$BW$192,MATCH($C33,Output!$C$5:$C$192,0),15))*3.4121416)+((INDEX(Output!$C$5:$BW$192,MATCH($C33,Output!$C$5:$C$192,0),30))*99.976))/$AP33</f>
        <v>14.715226165654988</v>
      </c>
      <c r="W33" s="111">
        <v>14.58</v>
      </c>
      <c r="X33" s="6">
        <f>(((INDEX(Output!$C$5:$BW$192,MATCH($C33,Output!$C$5:C$192,0),17))*3.4121416)+((INDEX(Output!$C$5:$BW$192,MATCH($C33,Output!$C$5:C$192,0),32))*99.976))/$AP33</f>
        <v>0</v>
      </c>
      <c r="Y33" s="112">
        <v>0</v>
      </c>
      <c r="Z33" s="6">
        <f>(((INDEX(Output!$C$5:$BW$192,MATCH($C33,Output!$C$5:C$192,0),16))*3.4121416)+((INDEX(Output!$C$5:$BW$192,MATCH($C33,Output!$C$5:C$192,0),31))*99.976))/$AP33</f>
        <v>0</v>
      </c>
      <c r="AA33" s="113">
        <v>0</v>
      </c>
      <c r="AB33" s="6">
        <f>(((INDEX(Output!$C$5:$BW$192,MATCH($C33,Output!$C$5:C$192,0),18))*3.4121416)+((INDEX(Output!$C$5:$BW$192,MATCH($C33,Output!$C$5:C$192,0),33))*99.976))/$AP33</f>
        <v>2.5004847003839097</v>
      </c>
      <c r="AC33" s="114">
        <v>0</v>
      </c>
      <c r="AD33" s="9">
        <f>INDEX(Output!$C$5:$CA$192,MATCH($C33,Output!$C$5:$C$192,0),74)+INDEX(Output!$C$5:$CA$192,MATCH($C33,Output!$C$5:$C$192,0),77)</f>
        <v>0</v>
      </c>
      <c r="AE33" s="100">
        <v>0</v>
      </c>
      <c r="AF33" s="9">
        <f>INDEX(Output!$C$5:$CA$192,MATCH($C33,Output!$C$5:$C$192,0),72)+INDEX(Output!$C$5:$CA$192,MATCH($C33,Output!$C$5:$C$192,0),75)</f>
        <v>0</v>
      </c>
      <c r="AG33" s="100">
        <v>0</v>
      </c>
      <c r="AH33" s="46">
        <f t="shared" ref="AH33:AH34" si="32">IF($D$31=0,"",(D33-D$31)/D$31)</f>
        <v>-2.7388982852232202E-4</v>
      </c>
      <c r="AI33" s="70">
        <f t="shared" ref="AI33:AI34" si="33">IF($E$31=0,"",(E33-E$31)/E$31)</f>
        <v>-3.6491188368079084E-3</v>
      </c>
      <c r="AJ33" s="46">
        <f t="shared" ref="AJ33:AJ35" si="34">IF($J$31=0,"",(J33-$J$31)/$J$31)</f>
        <v>-2.5503142382094781E-4</v>
      </c>
      <c r="AK33" s="70">
        <f t="shared" ref="AK33:AK35" si="35">IF($K$31=0,"",(K33-$K$31)/$K$31)</f>
        <v>-1.1421911421911469E-2</v>
      </c>
      <c r="AL33" s="44" t="str">
        <f t="shared" si="5"/>
        <v>No</v>
      </c>
      <c r="AM33" s="44" t="str">
        <f t="shared" ref="AM33:AM34" si="36">IF(AND(AH33&lt;0,AI33&lt;0), "No", "Yes")</f>
        <v>No</v>
      </c>
      <c r="AN33" s="71" t="str">
        <f>IF((AL33=AM33),(IF(AND(AI33&gt;(-0.5%*D$31),AI33&lt;(0.5%*D$31),AE33&lt;=AD33,AG33&lt;=AF33,(COUNTBLANK(D33:AK33)=0)),"Pass","Fail")),IF(COUNTA(D33:AK33)=0,"","Fail"))</f>
        <v>Pass</v>
      </c>
      <c r="AO33" s="78"/>
      <c r="AP33" s="36">
        <f>IF(ISNUMBER(SEARCH("RetlMed",C33)),Lookup!D$2,IF(ISNUMBER(SEARCH("OffSml",C33)),Lookup!A$2,IF(ISNUMBER(SEARCH("OffMed",C33)),Lookup!B$2,IF(ISNUMBER(SEARCH("OffLrg",C33)),Lookup!C$2,IF(ISNUMBER(SEARCH("RetlStrp",C33)),Lookup!E$2)))))</f>
        <v>24563.1</v>
      </c>
      <c r="AQ33" s="15"/>
    </row>
    <row r="34" spans="1:43" s="7" customFormat="1" ht="25.5" customHeight="1" x14ac:dyDescent="0.3">
      <c r="A34" s="82" t="s">
        <v>89</v>
      </c>
      <c r="B34" s="43" t="str">
        <f t="shared" si="1"/>
        <v>CBECC 2022.2.0</v>
      </c>
      <c r="C34" s="61" t="s">
        <v>128</v>
      </c>
      <c r="D34" s="44">
        <f>INDEX(Output!$C$5:$BW$192,MATCH($C34,Output!$C$5:$C$192,0),61)</f>
        <v>351.983</v>
      </c>
      <c r="E34" s="102">
        <v>350.09</v>
      </c>
      <c r="F34" s="6">
        <f>(INDEX(Output!$C$5:$BW$192,MATCH($C34,Output!$C$5:$C$192,0),20))/$AP34</f>
        <v>11.522202002190278</v>
      </c>
      <c r="G34" s="103">
        <v>11.49</v>
      </c>
      <c r="H34" s="6">
        <f>(INDEX(Output!$C$5:$BW$192,MATCH($C34,Output!$C$5:$C$192,0),35))/$AP34</f>
        <v>2.9932907491318279E-2</v>
      </c>
      <c r="I34" s="104">
        <v>0.03</v>
      </c>
      <c r="J34" s="6">
        <f t="shared" si="0"/>
        <v>42.308040482616612</v>
      </c>
      <c r="K34" s="105">
        <v>42.11</v>
      </c>
      <c r="L34" s="6">
        <f>(((INDEX(Output!$C$5:$BW$192,MATCH($C34,Output!$C$5:$C$192,0),13))*3.4121416)+((INDEX(Output!$C$5:$BW$192,MATCH($C34,Output!$C$5:$C$192,0),28))*99.976))/$AP34</f>
        <v>0.49209172913842308</v>
      </c>
      <c r="M34" s="106">
        <v>2.9</v>
      </c>
      <c r="N34" s="6">
        <f>(((INDEX(Output!$C$5:$BW$192,MATCH($C34,Output!$C$5:$C$192,0),14))*3.4121416)+((INDEX(Output!$C$5:$BW$192,MATCH($C34,Output!$C$5:$C$192,0),29))*99.976))/$AP34</f>
        <v>14.470321994731936</v>
      </c>
      <c r="O34" s="107">
        <v>14.49</v>
      </c>
      <c r="P34" s="6">
        <f>(((INDEX(Output!$C$5:$BW$192,MATCH($C34,Output!$C$5:$C$192,0),19))*3.4121416)+((INDEX(Output!$C$5:$BW$192,MATCH($C34,Output!$C$5:$C$192,0),34))*99.976))/$AP34</f>
        <v>10.132976055764949</v>
      </c>
      <c r="Q34" s="108">
        <v>10.14</v>
      </c>
      <c r="R34" s="6">
        <f>(((INDEX(Output!$C$5:$BW$192,MATCH($C34,Output!$C$5:$C$192,0),36))+(INDEX(Output!$C$5:$BW$192,MATCH($C34,Output!$C$5:$C$192,0),37)))*99.976)/$AP34</f>
        <v>0</v>
      </c>
      <c r="S34" s="109">
        <v>0</v>
      </c>
      <c r="T34" s="44">
        <f>(((INDEX(Output!$C$5:$BW$192,MATCH($C34,Output!$C$5:$C$192,0),21))+(INDEX(Output!$C$5:$BW$192,MATCH($C34,Output!$C$5:$C$192,0),22))+(INDEX(Output!$C$5:$BW$192,MATCH($C34,Output!$C$5:$C$192,0),23))+(INDEX(Output!$C$5:$BW$192,MATCH($C34,Output!$C$5:$C$192,0),24)))*3.4121416)/$AP34</f>
        <v>10.831365932175371</v>
      </c>
      <c r="U34" s="110">
        <v>10.79</v>
      </c>
      <c r="V34" s="6">
        <f>(((INDEX(Output!$C$5:$BW$192,MATCH($C34,Output!$C$5:$C$192,0),15))*3.4121416)+((INDEX(Output!$C$5:$BW$192,MATCH($C34,Output!$C$5:$C$192,0),30))*99.976))/$AP34</f>
        <v>14.712170072767689</v>
      </c>
      <c r="W34" s="111">
        <v>14.57</v>
      </c>
      <c r="X34" s="6">
        <f>(((INDEX(Output!$C$5:$BW$192,MATCH($C34,Output!$C$5:C$192,0),17))*3.4121416)+((INDEX(Output!$C$5:$BW$192,MATCH($C34,Output!$C$5:C$192,0),32))*99.976))/$AP34</f>
        <v>0</v>
      </c>
      <c r="Y34" s="112">
        <v>0</v>
      </c>
      <c r="Z34" s="6">
        <f>(((INDEX(Output!$C$5:$BW$192,MATCH($C34,Output!$C$5:C$192,0),16))*3.4121416)+((INDEX(Output!$C$5:$BW$192,MATCH($C34,Output!$C$5:C$192,0),31))*99.976))/$AP34</f>
        <v>0</v>
      </c>
      <c r="AA34" s="113">
        <v>0</v>
      </c>
      <c r="AB34" s="6">
        <f>(((INDEX(Output!$C$5:$BW$192,MATCH($C34,Output!$C$5:C$192,0),18))*3.4121416)+((INDEX(Output!$C$5:$BW$192,MATCH($C34,Output!$C$5:C$192,0),33))*99.976))/$AP34</f>
        <v>2.5004806302136133</v>
      </c>
      <c r="AC34" s="114">
        <v>0</v>
      </c>
      <c r="AD34" s="9">
        <f>INDEX(Output!$C$5:$CA$192,MATCH($C34,Output!$C$5:$C$192,0),74)+INDEX(Output!$C$5:$CA$192,MATCH($C34,Output!$C$5:$C$192,0),77)</f>
        <v>0</v>
      </c>
      <c r="AE34" s="100">
        <v>0</v>
      </c>
      <c r="AF34" s="9">
        <f>INDEX(Output!$C$5:$CA$192,MATCH($C34,Output!$C$5:$C$192,0),72)+INDEX(Output!$C$5:$CA$192,MATCH($C34,Output!$C$5:$C$192,0),75)</f>
        <v>0</v>
      </c>
      <c r="AG34" s="100">
        <v>0</v>
      </c>
      <c r="AH34" s="46">
        <f t="shared" si="32"/>
        <v>-6.1385204866767516E-3</v>
      </c>
      <c r="AI34" s="70">
        <f t="shared" si="33"/>
        <v>-9.6744080789794244E-3</v>
      </c>
      <c r="AJ34" s="46">
        <f t="shared" si="34"/>
        <v>-5.9635392380107755E-3</v>
      </c>
      <c r="AK34" s="70">
        <f t="shared" si="35"/>
        <v>-1.8414918414918397E-2</v>
      </c>
      <c r="AL34" s="44" t="str">
        <f t="shared" si="5"/>
        <v>No</v>
      </c>
      <c r="AM34" s="44" t="str">
        <f t="shared" si="36"/>
        <v>No</v>
      </c>
      <c r="AN34" s="71" t="str">
        <f>IF((AL34=AM34),(IF(AND(AI34&gt;(-0.5%*D$31),AI34&lt;(0.5%*D$31),AE34&lt;=AD34,AG34&lt;=AF34,(COUNTBLANK(D34:AK34)=0)),"Pass","Fail")),IF(COUNTA(D34:AK34)=0,"","Fail"))</f>
        <v>Pass</v>
      </c>
      <c r="AO34" s="78"/>
      <c r="AP34" s="36">
        <f>IF(ISNUMBER(SEARCH("RetlMed",C34)),Lookup!D$2,IF(ISNUMBER(SEARCH("OffSml",C34)),Lookup!A$2,IF(ISNUMBER(SEARCH("OffMed",C34)),Lookup!B$2,IF(ISNUMBER(SEARCH("OffLrg",C34)),Lookup!C$2,IF(ISNUMBER(SEARCH("RetlStrp",C34)),Lookup!E$2)))))</f>
        <v>24563.1</v>
      </c>
      <c r="AQ34" s="15"/>
    </row>
    <row r="35" spans="1:43" s="40" customFormat="1" ht="25.5" customHeight="1" x14ac:dyDescent="0.3">
      <c r="A35" s="82" t="s">
        <v>89</v>
      </c>
      <c r="B35" s="43" t="str">
        <f t="shared" si="1"/>
        <v>CBECC 2022.2.0</v>
      </c>
      <c r="C35" s="61" t="s">
        <v>129</v>
      </c>
      <c r="D35" s="44">
        <f>INDEX(Output!$C$5:$BW$192,MATCH($C35,Output!$C$5:$C$192,0),61)</f>
        <v>350.14499999999998</v>
      </c>
      <c r="E35" s="102">
        <v>348.21</v>
      </c>
      <c r="F35" s="6">
        <f>(INDEX(Output!$C$5:$BW$192,MATCH($C35,Output!$C$5:$C$192,0),20))/$AP35</f>
        <v>11.478640725315616</v>
      </c>
      <c r="G35" s="103">
        <v>11.44</v>
      </c>
      <c r="H35" s="6">
        <f>(INDEX(Output!$C$5:$BW$192,MATCH($C35,Output!$C$5:$C$192,0),35))/$AP35</f>
        <v>2.9281646046305235E-2</v>
      </c>
      <c r="I35" s="104">
        <v>0.03</v>
      </c>
      <c r="J35" s="6">
        <f t="shared" si="0"/>
        <v>42.094153810103784</v>
      </c>
      <c r="K35" s="105">
        <v>41.85</v>
      </c>
      <c r="L35" s="6">
        <f>(((INDEX(Output!$C$5:$BW$192,MATCH($C35,Output!$C$5:$C$192,0),13))*3.4121416)+((INDEX(Output!$C$5:$BW$192,MATCH($C35,Output!$C$5:$C$192,0),28))*99.976))/$AP35</f>
        <v>0.42698528508209471</v>
      </c>
      <c r="M35" s="106">
        <v>2.8</v>
      </c>
      <c r="N35" s="6">
        <f>(((INDEX(Output!$C$5:$BW$192,MATCH($C35,Output!$C$5:$C$192,0),14))*3.4121416)+((INDEX(Output!$C$5:$BW$192,MATCH($C35,Output!$C$5:$C$192,0),29))*99.976))/$AP35</f>
        <v>14.322796056263257</v>
      </c>
      <c r="O35" s="107">
        <v>14.34</v>
      </c>
      <c r="P35" s="6">
        <f>(((INDEX(Output!$C$5:$BW$192,MATCH($C35,Output!$C$5:$C$192,0),19))*3.4121416)+((INDEX(Output!$C$5:$BW$192,MATCH($C35,Output!$C$5:$C$192,0),34))*99.976))/$AP35</f>
        <v>10.132976055764949</v>
      </c>
      <c r="Q35" s="108">
        <v>10.14</v>
      </c>
      <c r="R35" s="6">
        <f>(((INDEX(Output!$C$5:$BW$192,MATCH($C35,Output!$C$5:$C$192,0),36))+(INDEX(Output!$C$5:$BW$192,MATCH($C35,Output!$C$5:$C$192,0),37)))*99.976)/$AP35</f>
        <v>0</v>
      </c>
      <c r="S35" s="109">
        <v>0</v>
      </c>
      <c r="T35" s="44">
        <f>(((INDEX(Output!$C$5:$BW$192,MATCH($C35,Output!$C$5:$C$192,0),21))+(INDEX(Output!$C$5:$BW$192,MATCH($C35,Output!$C$5:$C$192,0),22))+(INDEX(Output!$C$5:$BW$192,MATCH($C35,Output!$C$5:$C$192,0),23))+(INDEX(Output!$C$5:$BW$192,MATCH($C35,Output!$C$5:$C$192,0),24)))*3.4121416)/$AP35</f>
        <v>10.831365932175371</v>
      </c>
      <c r="U35" s="110">
        <v>10.79</v>
      </c>
      <c r="V35" s="6">
        <f>(((INDEX(Output!$C$5:$BW$192,MATCH($C35,Output!$C$5:$C$192,0),15))*3.4121416)+((INDEX(Output!$C$5:$BW$192,MATCH($C35,Output!$C$5:$C$192,0),30))*99.976))/$AP35</f>
        <v>14.710919852950159</v>
      </c>
      <c r="W35" s="111">
        <v>14.57</v>
      </c>
      <c r="X35" s="6">
        <f>(((INDEX(Output!$C$5:$BW$192,MATCH($C35,Output!$C$5:C$192,0),17))*3.4121416)+((INDEX(Output!$C$5:$BW$192,MATCH($C35,Output!$C$5:C$192,0),32))*99.976))/$AP35</f>
        <v>0</v>
      </c>
      <c r="Y35" s="112">
        <v>0</v>
      </c>
      <c r="Z35" s="6">
        <f>(((INDEX(Output!$C$5:$BW$192,MATCH($C35,Output!$C$5:C$192,0),16))*3.4121416)+((INDEX(Output!$C$5:$BW$192,MATCH($C35,Output!$C$5:C$192,0),31))*99.976))/$AP35</f>
        <v>0</v>
      </c>
      <c r="AA35" s="113">
        <v>0</v>
      </c>
      <c r="AB35" s="6">
        <f>(((INDEX(Output!$C$5:$BW$192,MATCH($C35,Output!$C$5:C$192,0),18))*3.4121416)+((INDEX(Output!$C$5:$BW$192,MATCH($C35,Output!$C$5:C$192,0),33))*99.976))/$AP35</f>
        <v>2.500476560043317</v>
      </c>
      <c r="AC35" s="114">
        <v>0</v>
      </c>
      <c r="AD35" s="9">
        <f>INDEX(Output!$C$5:$CA$192,MATCH($C35,Output!$C$5:$C$192,0),74)+INDEX(Output!$C$5:$CA$192,MATCH($C35,Output!$C$5:$C$192,0),77)</f>
        <v>0</v>
      </c>
      <c r="AE35" s="100">
        <v>0</v>
      </c>
      <c r="AF35" s="9">
        <f>INDEX(Output!$C$5:$CA$192,MATCH($C35,Output!$C$5:$C$192,0),72)+INDEX(Output!$C$5:$CA$192,MATCH($C35,Output!$C$5:$C$192,0),75)</f>
        <v>0</v>
      </c>
      <c r="AG35" s="100">
        <v>0</v>
      </c>
      <c r="AH35" s="46">
        <f t="shared" ref="AH35" si="37">IF($D$31=0,"",(D35-D$31)/D$31)</f>
        <v>-1.1328309196203945E-2</v>
      </c>
      <c r="AI35" s="70">
        <f t="shared" ref="AI35" si="38">IF($E$31=0,"",(E35-E$31)/E$31)</f>
        <v>-1.499250374812597E-2</v>
      </c>
      <c r="AJ35" s="46">
        <f t="shared" si="34"/>
        <v>-1.0988852358720472E-2</v>
      </c>
      <c r="AK35" s="70">
        <f t="shared" si="35"/>
        <v>-2.447552447552441E-2</v>
      </c>
      <c r="AL35" s="44" t="str">
        <f t="shared" si="5"/>
        <v>No</v>
      </c>
      <c r="AM35" s="44" t="str">
        <f t="shared" ref="AM35" si="39">IF(AND(AH35&lt;0,AI35&lt;0), "No", "Yes")</f>
        <v>No</v>
      </c>
      <c r="AN35" s="71" t="str">
        <f>IF((AL35=AM35),(IF(AND(AI35&gt;(-0.5%*D$31),AI35&lt;(0.5%*D$31),AE35&lt;=AD35,AG35&lt;=AF35,(COUNTBLANK(D35:AK35)=0)),"Pass","Fail")),IF(COUNTA(D35:AK35)=0,"","Fail"))</f>
        <v>Pass</v>
      </c>
      <c r="AO35" s="78"/>
      <c r="AP35" s="45">
        <f>IF(ISNUMBER(SEARCH("RetlMed",C35)),Lookup!D$2,IF(ISNUMBER(SEARCH("OffSml",C35)),Lookup!A$2,IF(ISNUMBER(SEARCH("OffMed",C35)),Lookup!B$2,IF(ISNUMBER(SEARCH("OffLrg",C35)),Lookup!C$2,IF(ISNUMBER(SEARCH("RetlStrp",C35)),Lookup!E$2)))))</f>
        <v>24563.1</v>
      </c>
      <c r="AQ35" s="41"/>
    </row>
    <row r="36" spans="1:43" s="3" customFormat="1" ht="26.25" customHeight="1" x14ac:dyDescent="0.3">
      <c r="A36" s="82"/>
      <c r="B36" s="43" t="str">
        <f t="shared" si="1"/>
        <v>CBECC 2022.2.0</v>
      </c>
      <c r="C36" s="59" t="s">
        <v>117</v>
      </c>
      <c r="D36" s="50">
        <f>INDEX(Output!$C$5:$BW$192,MATCH($C36,Output!$C$5:$C$192,0),61)</f>
        <v>354.15699999999998</v>
      </c>
      <c r="E36" s="102">
        <v>353.51</v>
      </c>
      <c r="F36" s="50">
        <f>(INDEX(Output!$C$5:$BW$192,MATCH($C36,Output!$C$5:$C$192,0),20))/$AP36</f>
        <v>11.574027708229011</v>
      </c>
      <c r="G36" s="103">
        <v>11.54</v>
      </c>
      <c r="H36" s="50">
        <f>(INDEX(Output!$C$5:$BW$192,MATCH($C36,Output!$C$5:$C$192,0),35))/$AP36</f>
        <v>3.0704267783789506E-2</v>
      </c>
      <c r="I36" s="104">
        <v>0.04</v>
      </c>
      <c r="J36" s="50">
        <f t="shared" si="0"/>
        <v>42.561859803598082</v>
      </c>
      <c r="K36" s="105">
        <v>42.9</v>
      </c>
      <c r="L36" s="50">
        <f>(((INDEX(Output!$C$5:$BW$192,MATCH($C36,Output!$C$5:$C$192,0),13))*3.4121416)+((INDEX(Output!$C$5:$BW$192,MATCH($C36,Output!$C$5:$C$192,0),28))*99.976))/$AP36</f>
        <v>0.56920924573852649</v>
      </c>
      <c r="M36" s="106">
        <v>3.51</v>
      </c>
      <c r="N36" s="50">
        <f>(((INDEX(Output!$C$5:$BW$192,MATCH($C36,Output!$C$5:$C$192,0),14))*3.4121416)+((INDEX(Output!$C$5:$BW$192,MATCH($C36,Output!$C$5:$C$192,0),29))*99.976))/$AP36</f>
        <v>14.644102549368769</v>
      </c>
      <c r="O36" s="107">
        <v>14.67</v>
      </c>
      <c r="P36" s="50">
        <f>(((INDEX(Output!$C$5:$BW$192,MATCH($C36,Output!$C$5:$C$192,0),19))*3.4121416)+((INDEX(Output!$C$5:$BW$192,MATCH($C36,Output!$C$5:$C$192,0),34))*99.976))/$AP36</f>
        <v>10.132976055764949</v>
      </c>
      <c r="Q36" s="108">
        <v>10.14</v>
      </c>
      <c r="R36" s="50">
        <f>(((INDEX(Output!$C$5:$BW$192,MATCH($C36,Output!$C$5:$C$192,0),36))+(INDEX(Output!$C$5:$BW$192,MATCH($C36,Output!$C$5:$C$192,0),37)))*99.976)/$AP36</f>
        <v>0</v>
      </c>
      <c r="S36" s="109">
        <v>0</v>
      </c>
      <c r="T36" s="50">
        <f>(((INDEX(Output!$C$5:$BW$192,MATCH($C36,Output!$C$5:$C$192,0),21))+(INDEX(Output!$C$5:$BW$192,MATCH($C36,Output!$C$5:$C$192,0),22))+(INDEX(Output!$C$5:$BW$192,MATCH($C36,Output!$C$5:$C$192,0),23))+(INDEX(Output!$C$5:$BW$192,MATCH($C36,Output!$C$5:$C$192,0),24)))*3.4121416)/$AP36</f>
        <v>10.831365932175371</v>
      </c>
      <c r="U36" s="110">
        <v>10.79</v>
      </c>
      <c r="V36" s="50">
        <f>(((INDEX(Output!$C$5:$BW$192,MATCH($C36,Output!$C$5:$C$192,0),15))*3.4121416)+((INDEX(Output!$C$5:$BW$192,MATCH($C36,Output!$C$5:$C$192,0),30))*99.976))/$AP36</f>
        <v>14.715087252341927</v>
      </c>
      <c r="W36" s="111">
        <v>14.58</v>
      </c>
      <c r="X36" s="50">
        <f>(((INDEX(Output!$C$5:$BW$192,MATCH($C36,Output!$C$5:C$192,0),17))*3.4121416)+((INDEX(Output!$C$5:$BW$192,MATCH($C36,Output!$C$5:C$192,0),32))*99.976))/$AP36</f>
        <v>0</v>
      </c>
      <c r="Y36" s="112">
        <v>0</v>
      </c>
      <c r="Z36" s="50">
        <f>(((INDEX(Output!$C$5:$BW$192,MATCH($C36,Output!$C$5:C$192,0),16))*3.4121416)+((INDEX(Output!$C$5:$BW$192,MATCH($C36,Output!$C$5:C$192,0),31))*99.976))/$AP36</f>
        <v>0</v>
      </c>
      <c r="AA36" s="113">
        <v>0</v>
      </c>
      <c r="AB36" s="50">
        <f>(((INDEX(Output!$C$5:$BW$192,MATCH($C36,Output!$C$5:C$192,0),18))*3.4121416)+((INDEX(Output!$C$5:$BW$192,MATCH($C36,Output!$C$5:C$192,0),33))*99.976))/$AP36</f>
        <v>2.5004847003839097</v>
      </c>
      <c r="AC36" s="114">
        <v>0</v>
      </c>
      <c r="AD36" s="51">
        <f>INDEX(Output!$C$5:$CA$192,MATCH($C36,Output!$C$5:$C$192,0),74)+INDEX(Output!$C$5:$CA$192,MATCH($C36,Output!$C$5:$C$192,0),77)</f>
        <v>0</v>
      </c>
      <c r="AE36" s="100">
        <v>0</v>
      </c>
      <c r="AF36" s="51">
        <f>INDEX(Output!$C$5:$CA$192,MATCH($C36,Output!$C$5:$C$192,0),72)+INDEX(Output!$C$5:$CA$192,MATCH($C36,Output!$C$5:$C$192,0),75)</f>
        <v>0</v>
      </c>
      <c r="AG36" s="101">
        <v>0</v>
      </c>
      <c r="AH36" s="52"/>
      <c r="AI36" s="50"/>
      <c r="AJ36" s="52"/>
      <c r="AK36" s="96"/>
      <c r="AL36" s="50"/>
      <c r="AM36" s="50"/>
      <c r="AN36" s="72"/>
      <c r="AO36" s="75"/>
      <c r="AP36" s="45">
        <f>IF(ISNUMBER(SEARCH("RetlMed",C36)),Lookup!D$2,IF(ISNUMBER(SEARCH("OffSml",C36)),Lookup!A$2,IF(ISNUMBER(SEARCH("OffMed",C36)),Lookup!B$2,IF(ISNUMBER(SEARCH("OffLrg",C36)),Lookup!C$2,IF(ISNUMBER(SEARCH("RetlStrp",C36)),Lookup!E$2)))))</f>
        <v>24563.1</v>
      </c>
      <c r="AQ36" s="14"/>
    </row>
    <row r="37" spans="1:43" s="2" customFormat="1" ht="25.5" customHeight="1" x14ac:dyDescent="0.3">
      <c r="A37" s="81" t="s">
        <v>89</v>
      </c>
      <c r="B37" s="43" t="str">
        <f t="shared" si="1"/>
        <v>CBECC 2022.2.0</v>
      </c>
      <c r="C37" s="61" t="s">
        <v>130</v>
      </c>
      <c r="D37" s="44">
        <f>INDEX(Output!$C$5:$BW$192,MATCH($C37,Output!$C$5:$C$192,0),61)</f>
        <v>337.77499999999998</v>
      </c>
      <c r="E37" s="102">
        <v>326.25</v>
      </c>
      <c r="F37" s="6">
        <f>(INDEX(Output!$C$5:$BW$192,MATCH($C37,Output!$C$5:$C$192,0),20))/$AP37</f>
        <v>11.059231123107425</v>
      </c>
      <c r="G37" s="103">
        <v>10.69</v>
      </c>
      <c r="H37" s="6">
        <f>(INDEX(Output!$C$5:$BW$192,MATCH($C37,Output!$C$5:$C$192,0),35))/$AP37</f>
        <v>2.9465702618969105E-2</v>
      </c>
      <c r="I37" s="104">
        <v>0.03</v>
      </c>
      <c r="J37" s="6">
        <f t="shared" si="0"/>
        <v>40.681520705008566</v>
      </c>
      <c r="K37" s="105">
        <v>39.880000000000003</v>
      </c>
      <c r="L37" s="6">
        <f>(((INDEX(Output!$C$5:$BW$192,MATCH($C37,Output!$C$5:$C$192,0),13))*3.4121416)+((INDEX(Output!$C$5:$BW$192,MATCH($C37,Output!$C$5:$C$192,0),28))*99.976))/$AP37</f>
        <v>0.46223750166045818</v>
      </c>
      <c r="M37" s="106">
        <v>3.38</v>
      </c>
      <c r="N37" s="6">
        <f>(((INDEX(Output!$C$5:$BW$192,MATCH($C37,Output!$C$5:$C$192,0),14))*3.4121416)+((INDEX(Output!$C$5:$BW$192,MATCH($C37,Output!$C$5:$C$192,0),29))*99.976))/$AP37</f>
        <v>14.205275393415326</v>
      </c>
      <c r="O37" s="107">
        <v>13.42</v>
      </c>
      <c r="P37" s="6">
        <f>(((INDEX(Output!$C$5:$BW$192,MATCH($C37,Output!$C$5:$C$192,0),19))*3.4121416)+((INDEX(Output!$C$5:$BW$192,MATCH($C37,Output!$C$5:$C$192,0),34))*99.976))/$AP37</f>
        <v>10.132976055764949</v>
      </c>
      <c r="Q37" s="108">
        <v>10.14</v>
      </c>
      <c r="R37" s="6">
        <f>(((INDEX(Output!$C$5:$BW$192,MATCH($C37,Output!$C$5:$C$192,0),36))+(INDEX(Output!$C$5:$BW$192,MATCH($C37,Output!$C$5:$C$192,0),37)))*99.976)/$AP37</f>
        <v>0</v>
      </c>
      <c r="S37" s="109">
        <v>0</v>
      </c>
      <c r="T37" s="44">
        <f>(((INDEX(Output!$C$5:$BW$192,MATCH($C37,Output!$C$5:$C$192,0),21))+(INDEX(Output!$C$5:$BW$192,MATCH($C37,Output!$C$5:$C$192,0),22))+(INDEX(Output!$C$5:$BW$192,MATCH($C37,Output!$C$5:$C$192,0),23))+(INDEX(Output!$C$5:$BW$192,MATCH($C37,Output!$C$5:$C$192,0),24)))*3.4121416)/$AP37</f>
        <v>10.831365932175371</v>
      </c>
      <c r="U37" s="110">
        <v>10.79</v>
      </c>
      <c r="V37" s="6">
        <f>(((INDEX(Output!$C$5:$BW$192,MATCH($C37,Output!$C$5:$C$192,0),15))*3.4121416)+((INDEX(Output!$C$5:$BW$192,MATCH($C37,Output!$C$5:$C$192,0),30))*99.976))/$AP37</f>
        <v>13.380547053783928</v>
      </c>
      <c r="W37" s="111">
        <v>12.93</v>
      </c>
      <c r="X37" s="6">
        <f>(((INDEX(Output!$C$5:$BW$192,MATCH($C37,Output!$C$5:C$192,0),17))*3.4121416)+((INDEX(Output!$C$5:$BW$192,MATCH($C37,Output!$C$5:C$192,0),32))*99.976))/$AP37</f>
        <v>0</v>
      </c>
      <c r="Y37" s="112">
        <v>0</v>
      </c>
      <c r="Z37" s="6">
        <f>(((INDEX(Output!$C$5:$BW$192,MATCH($C37,Output!$C$5:C$192,0),16))*3.4121416)+((INDEX(Output!$C$5:$BW$192,MATCH($C37,Output!$C$5:C$192,0),31))*99.976))/$AP37</f>
        <v>0</v>
      </c>
      <c r="AA37" s="113">
        <v>0</v>
      </c>
      <c r="AB37" s="6">
        <f>(((INDEX(Output!$C$5:$BW$192,MATCH($C37,Output!$C$5:C$192,0),18))*3.4121416)+((INDEX(Output!$C$5:$BW$192,MATCH($C37,Output!$C$5:C$192,0),33))*99.976))/$AP37</f>
        <v>2.5004847003839097</v>
      </c>
      <c r="AC37" s="114">
        <v>0</v>
      </c>
      <c r="AD37" s="9">
        <f>INDEX(Output!$C$5:$CA$192,MATCH($C37,Output!$C$5:$C$192,0),74)+INDEX(Output!$C$5:$CA$192,MATCH($C37,Output!$C$5:$C$192,0),77)</f>
        <v>0</v>
      </c>
      <c r="AE37" s="100">
        <v>0</v>
      </c>
      <c r="AF37" s="9">
        <f>INDEX(Output!$C$5:$CA$192,MATCH($C37,Output!$C$5:$C$192,0),72)+INDEX(Output!$C$5:$CA$192,MATCH($C37,Output!$C$5:$C$192,0),75)</f>
        <v>0</v>
      </c>
      <c r="AG37" s="100">
        <v>0</v>
      </c>
      <c r="AH37" s="46">
        <f>IF($D$36=0,"",(D37-$D$36)/$D$36)</f>
        <v>-4.6256321349006251E-2</v>
      </c>
      <c r="AI37" s="70">
        <f>IF($E$36=0,"",(E37-$E$36)/$E$36)</f>
        <v>-7.7112387202625074E-2</v>
      </c>
      <c r="AJ37" s="46">
        <f>IF($J$36=0,"",(J37-$J$36)/$J$36)</f>
        <v>-4.4178969322918468E-2</v>
      </c>
      <c r="AK37" s="70">
        <f>IF($K$36=0,"",(K37-$K$36)/$K$36)</f>
        <v>-7.0396270396270305E-2</v>
      </c>
      <c r="AL37" s="44" t="str">
        <f t="shared" si="5"/>
        <v>No</v>
      </c>
      <c r="AM37" s="44" t="str">
        <f t="shared" ref="AM37:AM100" si="40">IF(AND(AH37&lt;0,AI37&lt;0), "No", "Yes")</f>
        <v>No</v>
      </c>
      <c r="AN37" s="71" t="str">
        <f>IF((AL37=AM37),(IF(AND(AI37&gt;(-0.5%*D$36),AI37&lt;(0.5%*D$36),AE37&lt;=AD37,AG37&lt;=AF37,(COUNTBLANK(D37:AK37)=0)),"Pass","Fail")),IF(COUNTA(D37:AK37)=0,"","Fail"))</f>
        <v>Pass</v>
      </c>
      <c r="AO37" s="77"/>
      <c r="AP37" s="45">
        <f>IF(ISNUMBER(SEARCH("RetlMed",C37)),Lookup!D$2,IF(ISNUMBER(SEARCH("OffSml",C37)),Lookup!A$2,IF(ISNUMBER(SEARCH("OffMed",C37)),Lookup!B$2,IF(ISNUMBER(SEARCH("OffLrg",C37)),Lookup!C$2,IF(ISNUMBER(SEARCH("RetlStrp",C37)),Lookup!E$2)))))</f>
        <v>24563.1</v>
      </c>
      <c r="AQ37" s="17"/>
    </row>
    <row r="38" spans="1:43" s="8" customFormat="1" ht="25.5" customHeight="1" x14ac:dyDescent="0.3">
      <c r="A38" s="81"/>
      <c r="B38" s="43" t="str">
        <f t="shared" si="1"/>
        <v>CBECC 2022.2.0</v>
      </c>
      <c r="C38" s="61" t="s">
        <v>131</v>
      </c>
      <c r="D38" s="44">
        <f>INDEX(Output!$C$5:$BW$192,MATCH($C38,Output!$C$5:$C$192,0),61)</f>
        <v>338.10399999999998</v>
      </c>
      <c r="E38" s="102">
        <v>337.33</v>
      </c>
      <c r="F38" s="6">
        <f>(INDEX(Output!$C$5:$BW$192,MATCH($C38,Output!$C$5:$C$192,0),20))/$AP38</f>
        <v>11.070874604589813</v>
      </c>
      <c r="G38" s="103">
        <v>11.02</v>
      </c>
      <c r="H38" s="6">
        <f>(INDEX(Output!$C$5:$BW$192,MATCH($C38,Output!$C$5:$C$192,0),35))/$AP38</f>
        <v>2.9463259930546225E-2</v>
      </c>
      <c r="I38" s="104">
        <v>0.03</v>
      </c>
      <c r="J38" s="6">
        <f t="shared" si="0"/>
        <v>40.720929216645288</v>
      </c>
      <c r="K38" s="105">
        <v>40.99</v>
      </c>
      <c r="L38" s="6">
        <f>(((INDEX(Output!$C$5:$BW$192,MATCH($C38,Output!$C$5:$C$192,0),13))*3.4121416)+((INDEX(Output!$C$5:$BW$192,MATCH($C38,Output!$C$5:$C$192,0),28))*99.976))/$AP38</f>
        <v>0.45280409242562702</v>
      </c>
      <c r="M38" s="106">
        <v>3.37</v>
      </c>
      <c r="N38" s="6">
        <f>(((INDEX(Output!$C$5:$BW$192,MATCH($C38,Output!$C$5:$C$192,0),14))*3.4121416)+((INDEX(Output!$C$5:$BW$192,MATCH($C38,Output!$C$5:$C$192,0),29))*99.976))/$AP38</f>
        <v>14.254311792925161</v>
      </c>
      <c r="O38" s="107">
        <v>14.55</v>
      </c>
      <c r="P38" s="6">
        <f>(((INDEX(Output!$C$5:$BW$192,MATCH($C38,Output!$C$5:$C$192,0),19))*3.4121416)+((INDEX(Output!$C$5:$BW$192,MATCH($C38,Output!$C$5:$C$192,0),34))*99.976))/$AP38</f>
        <v>10.132976055764949</v>
      </c>
      <c r="Q38" s="108">
        <v>10.14</v>
      </c>
      <c r="R38" s="6">
        <f>(((INDEX(Output!$C$5:$BW$192,MATCH($C38,Output!$C$5:$C$192,0),36))+(INDEX(Output!$C$5:$BW$192,MATCH($C38,Output!$C$5:$C$192,0),37)))*99.976)/$AP38</f>
        <v>0</v>
      </c>
      <c r="S38" s="109">
        <v>0</v>
      </c>
      <c r="T38" s="44">
        <f>(((INDEX(Output!$C$5:$BW$192,MATCH($C38,Output!$C$5:$C$192,0),21))+(INDEX(Output!$C$5:$BW$192,MATCH($C38,Output!$C$5:$C$192,0),22))+(INDEX(Output!$C$5:$BW$192,MATCH($C38,Output!$C$5:$C$192,0),23))+(INDEX(Output!$C$5:$BW$192,MATCH($C38,Output!$C$5:$C$192,0),24)))*3.4121416)/$AP38</f>
        <v>10.831365932175371</v>
      </c>
      <c r="U38" s="110">
        <v>10.79</v>
      </c>
      <c r="V38" s="6">
        <f>(((INDEX(Output!$C$5:$BW$192,MATCH($C38,Output!$C$5:$C$192,0),15))*3.4121416)+((INDEX(Output!$C$5:$BW$192,MATCH($C38,Output!$C$5:$C$192,0),30))*99.976))/$AP38</f>
        <v>13.380352575145645</v>
      </c>
      <c r="W38" s="111">
        <v>12.93</v>
      </c>
      <c r="X38" s="6">
        <f>(((INDEX(Output!$C$5:$BW$192,MATCH($C38,Output!$C$5:C$192,0),17))*3.4121416)+((INDEX(Output!$C$5:$BW$192,MATCH($C38,Output!$C$5:C$192,0),32))*99.976))/$AP38</f>
        <v>0</v>
      </c>
      <c r="Y38" s="112">
        <v>0</v>
      </c>
      <c r="Z38" s="6">
        <f>(((INDEX(Output!$C$5:$BW$192,MATCH($C38,Output!$C$5:C$192,0),16))*3.4121416)+((INDEX(Output!$C$5:$BW$192,MATCH($C38,Output!$C$5:C$192,0),31))*99.976))/$AP38</f>
        <v>0</v>
      </c>
      <c r="AA38" s="113">
        <v>0</v>
      </c>
      <c r="AB38" s="6">
        <f>(((INDEX(Output!$C$5:$BW$192,MATCH($C38,Output!$C$5:C$192,0),18))*3.4121416)+((INDEX(Output!$C$5:$BW$192,MATCH($C38,Output!$C$5:C$192,0),33))*99.976))/$AP38</f>
        <v>2.5004847003839097</v>
      </c>
      <c r="AC38" s="114">
        <v>0</v>
      </c>
      <c r="AD38" s="9">
        <f>INDEX(Output!$C$5:$CA$192,MATCH($C38,Output!$C$5:$C$192,0),74)+INDEX(Output!$C$5:$CA$192,MATCH($C38,Output!$C$5:$C$192,0),77)</f>
        <v>0</v>
      </c>
      <c r="AE38" s="100">
        <v>0</v>
      </c>
      <c r="AF38" s="9">
        <f>INDEX(Output!$C$5:$CA$192,MATCH($C38,Output!$C$5:$C$192,0),72)+INDEX(Output!$C$5:$CA$192,MATCH($C38,Output!$C$5:$C$192,0),75)</f>
        <v>0</v>
      </c>
      <c r="AG38" s="100">
        <v>0</v>
      </c>
      <c r="AH38" s="46">
        <f>IF($D$36=0,"",(D38-$D$36)/$D$36)</f>
        <v>-4.5327354817213832E-2</v>
      </c>
      <c r="AI38" s="70">
        <f>IF($E$36=0,"",(E38-$E$36)/$E$36)</f>
        <v>-4.5769568046165617E-2</v>
      </c>
      <c r="AJ38" s="46">
        <f>IF($J$36=0,"",(J38-$J$36)/$J$36)</f>
        <v>-4.32530579125954E-2</v>
      </c>
      <c r="AK38" s="70">
        <f>IF($K$36=0,"",(K38-$K$36)/$K$36)</f>
        <v>-4.4522144522144445E-2</v>
      </c>
      <c r="AL38" s="44" t="str">
        <f t="shared" si="5"/>
        <v>No</v>
      </c>
      <c r="AM38" s="44" t="str">
        <f t="shared" si="40"/>
        <v>No</v>
      </c>
      <c r="AN38" s="71" t="str">
        <f>IF((AL38=AM38),(IF(AND(AI38&gt;(-0.5%*D$36),AI38&lt;(0.5%*D$36),AE38&lt;=AD38,AG38&lt;=AF38,(COUNTBLANK(D38:AK38)=0)),"Pass","Fail")),IF(COUNTA(D38:AK38)=0,"","Fail"))</f>
        <v>Pass</v>
      </c>
      <c r="AO38" s="77"/>
      <c r="AP38" s="45">
        <f>IF(ISNUMBER(SEARCH("RetlMed",C38)),Lookup!D$2,IF(ISNUMBER(SEARCH("OffSml",C38)),Lookup!A$2,IF(ISNUMBER(SEARCH("OffMed",C38)),Lookup!B$2,IF(ISNUMBER(SEARCH("OffLrg",C38)),Lookup!C$2,IF(ISNUMBER(SEARCH("RetlStrp",C38)),Lookup!E$2)))))</f>
        <v>24563.1</v>
      </c>
      <c r="AQ38" s="17"/>
    </row>
    <row r="39" spans="1:43" s="3" customFormat="1" ht="26.25" customHeight="1" x14ac:dyDescent="0.3">
      <c r="A39" s="82"/>
      <c r="B39" s="43" t="str">
        <f t="shared" si="1"/>
        <v>CBECC 2022.2.0</v>
      </c>
      <c r="C39" s="59" t="s">
        <v>117</v>
      </c>
      <c r="D39" s="50">
        <f>INDEX(Output!$C$5:$BW$192,MATCH($C39,Output!$C$5:$C$192,0),61)</f>
        <v>354.15699999999998</v>
      </c>
      <c r="E39" s="102">
        <v>353.51</v>
      </c>
      <c r="F39" s="50">
        <f>(INDEX(Output!$C$5:$BW$192,MATCH($C39,Output!$C$5:$C$192,0),20))/$AP39</f>
        <v>11.574027708229011</v>
      </c>
      <c r="G39" s="103">
        <v>11.54</v>
      </c>
      <c r="H39" s="50">
        <f>(INDEX(Output!$C$5:$BW$192,MATCH($C39,Output!$C$5:$C$192,0),35))/$AP39</f>
        <v>3.0704267783789506E-2</v>
      </c>
      <c r="I39" s="104">
        <v>0.04</v>
      </c>
      <c r="J39" s="50">
        <f t="shared" ref="J39:J40" si="41">SUM(L39,N39,P39,V39,X39,Z39,AB39)</f>
        <v>42.561859803598082</v>
      </c>
      <c r="K39" s="105">
        <v>42.9</v>
      </c>
      <c r="L39" s="50">
        <f>(((INDEX(Output!$C$5:$BW$192,MATCH($C39,Output!$C$5:$C$192,0),13))*3.4121416)+((INDEX(Output!$C$5:$BW$192,MATCH($C39,Output!$C$5:$C$192,0),28))*99.976))/$AP39</f>
        <v>0.56920924573852649</v>
      </c>
      <c r="M39" s="106">
        <v>3.51</v>
      </c>
      <c r="N39" s="50">
        <f>(((INDEX(Output!$C$5:$BW$192,MATCH($C39,Output!$C$5:$C$192,0),14))*3.4121416)+((INDEX(Output!$C$5:$BW$192,MATCH($C39,Output!$C$5:$C$192,0),29))*99.976))/$AP39</f>
        <v>14.644102549368769</v>
      </c>
      <c r="O39" s="107">
        <v>14.67</v>
      </c>
      <c r="P39" s="50">
        <f>(((INDEX(Output!$C$5:$BW$192,MATCH($C39,Output!$C$5:$C$192,0),19))*3.4121416)+((INDEX(Output!$C$5:$BW$192,MATCH($C39,Output!$C$5:$C$192,0),34))*99.976))/$AP39</f>
        <v>10.132976055764949</v>
      </c>
      <c r="Q39" s="108">
        <v>10.14</v>
      </c>
      <c r="R39" s="50">
        <f>(((INDEX(Output!$C$5:$BW$192,MATCH($C39,Output!$C$5:$C$192,0),36))+(INDEX(Output!$C$5:$BW$192,MATCH($C39,Output!$C$5:$C$192,0),37)))*99.976)/$AP39</f>
        <v>0</v>
      </c>
      <c r="S39" s="109">
        <v>0</v>
      </c>
      <c r="T39" s="50">
        <f>(((INDEX(Output!$C$5:$BW$192,MATCH($C39,Output!$C$5:$C$192,0),21))+(INDEX(Output!$C$5:$BW$192,MATCH($C39,Output!$C$5:$C$192,0),22))+(INDEX(Output!$C$5:$BW$192,MATCH($C39,Output!$C$5:$C$192,0),23))+(INDEX(Output!$C$5:$BW$192,MATCH($C39,Output!$C$5:$C$192,0),24)))*3.4121416)/$AP39</f>
        <v>10.831365932175371</v>
      </c>
      <c r="U39" s="110">
        <v>10.79</v>
      </c>
      <c r="V39" s="50">
        <f>(((INDEX(Output!$C$5:$BW$192,MATCH($C39,Output!$C$5:$C$192,0),15))*3.4121416)+((INDEX(Output!$C$5:$BW$192,MATCH($C39,Output!$C$5:$C$192,0),30))*99.976))/$AP39</f>
        <v>14.715087252341927</v>
      </c>
      <c r="W39" s="111">
        <v>14.58</v>
      </c>
      <c r="X39" s="50">
        <f>(((INDEX(Output!$C$5:$BW$192,MATCH($C39,Output!$C$5:C$192,0),17))*3.4121416)+((INDEX(Output!$C$5:$BW$192,MATCH($C39,Output!$C$5:C$192,0),32))*99.976))/$AP39</f>
        <v>0</v>
      </c>
      <c r="Y39" s="112">
        <v>0</v>
      </c>
      <c r="Z39" s="50">
        <f>(((INDEX(Output!$C$5:$BW$192,MATCH($C39,Output!$C$5:C$192,0),16))*3.4121416)+((INDEX(Output!$C$5:$BW$192,MATCH($C39,Output!$C$5:C$192,0),31))*99.976))/$AP39</f>
        <v>0</v>
      </c>
      <c r="AA39" s="113">
        <v>0</v>
      </c>
      <c r="AB39" s="50">
        <f>(((INDEX(Output!$C$5:$BW$192,MATCH($C39,Output!$C$5:C$192,0),18))*3.4121416)+((INDEX(Output!$C$5:$BW$192,MATCH($C39,Output!$C$5:C$192,0),33))*99.976))/$AP39</f>
        <v>2.5004847003839097</v>
      </c>
      <c r="AC39" s="114">
        <v>0</v>
      </c>
      <c r="AD39" s="51">
        <f>INDEX(Output!$C$5:$CA$192,MATCH($C39,Output!$C$5:$C$192,0),74)+INDEX(Output!$C$5:$CA$192,MATCH($C39,Output!$C$5:$C$192,0),77)</f>
        <v>0</v>
      </c>
      <c r="AE39" s="100">
        <v>0</v>
      </c>
      <c r="AF39" s="51">
        <f>INDEX(Output!$C$5:$CA$192,MATCH($C39,Output!$C$5:$C$192,0),72)+INDEX(Output!$C$5:$CA$192,MATCH($C39,Output!$C$5:$C$192,0),75)</f>
        <v>0</v>
      </c>
      <c r="AG39" s="101">
        <v>0</v>
      </c>
      <c r="AH39" s="52"/>
      <c r="AI39" s="50"/>
      <c r="AJ39" s="52"/>
      <c r="AK39" s="96"/>
      <c r="AL39" s="50"/>
      <c r="AM39" s="50"/>
      <c r="AN39" s="72"/>
      <c r="AO39" s="75"/>
      <c r="AP39" s="45">
        <f>IF(ISNUMBER(SEARCH("RetlMed",C39)),Lookup!D$2,IF(ISNUMBER(SEARCH("OffSml",C39)),Lookup!A$2,IF(ISNUMBER(SEARCH("OffMed",C39)),Lookup!B$2,IF(ISNUMBER(SEARCH("OffLrg",C39)),Lookup!C$2,IF(ISNUMBER(SEARCH("RetlStrp",C39)),Lookup!E$2)))))</f>
        <v>24563.1</v>
      </c>
      <c r="AQ39" s="14"/>
    </row>
    <row r="40" spans="1:43" s="2" customFormat="1" ht="25.5" customHeight="1" x14ac:dyDescent="0.3">
      <c r="A40" s="81"/>
      <c r="B40" s="43" t="str">
        <f t="shared" si="1"/>
        <v>CBECC 2022.2.0</v>
      </c>
      <c r="C40" s="61" t="s">
        <v>186</v>
      </c>
      <c r="D40" s="44">
        <f>INDEX(Output!$C$5:$BW$192,MATCH($C40,Output!$C$5:$C$192,0),61)</f>
        <v>361.09</v>
      </c>
      <c r="E40" s="102">
        <v>368.78</v>
      </c>
      <c r="F40" s="6">
        <f>(INDEX(Output!$C$5:$BW$192,MATCH($C40,Output!$C$5:$C$192,0),20))/$AP40</f>
        <v>11.788658597652578</v>
      </c>
      <c r="G40" s="103">
        <v>12.08</v>
      </c>
      <c r="H40" s="6">
        <f>(INDEX(Output!$C$5:$BW$192,MATCH($C40,Output!$C$5:$C$192,0),35))/$AP40</f>
        <v>3.1550007938737377E-2</v>
      </c>
      <c r="I40" s="104">
        <v>0.03</v>
      </c>
      <c r="J40" s="6">
        <f t="shared" si="41"/>
        <v>43.378899350919063</v>
      </c>
      <c r="K40" s="105">
        <v>44.41</v>
      </c>
      <c r="L40" s="6">
        <f>(((INDEX(Output!$C$5:$BW$192,MATCH($C40,Output!$C$5:$C$192,0),13))*3.4121416)+((INDEX(Output!$C$5:$BW$192,MATCH($C40,Output!$C$5:$C$192,0),28))*99.976))/$AP40</f>
        <v>0.65373447227752202</v>
      </c>
      <c r="M40" s="106">
        <v>3.19</v>
      </c>
      <c r="N40" s="6">
        <f>(((INDEX(Output!$C$5:$BW$192,MATCH($C40,Output!$C$5:$C$192,0),14))*3.4121416)+((INDEX(Output!$C$5:$BW$192,MATCH($C40,Output!$C$5:$C$192,0),29))*99.976))/$AP40</f>
        <v>15.371730483171914</v>
      </c>
      <c r="O40" s="107">
        <v>15.46</v>
      </c>
      <c r="P40" s="6">
        <f>(((INDEX(Output!$C$5:$BW$192,MATCH($C40,Output!$C$5:$C$192,0),19))*3.4121416)+((INDEX(Output!$C$5:$BW$192,MATCH($C40,Output!$C$5:$C$192,0),34))*99.976))/$AP40</f>
        <v>10.132976055764949</v>
      </c>
      <c r="Q40" s="108">
        <v>10.14</v>
      </c>
      <c r="R40" s="6">
        <f>(((INDEX(Output!$C$5:$BW$192,MATCH($C40,Output!$C$5:$C$192,0),36))+(INDEX(Output!$C$5:$BW$192,MATCH($C40,Output!$C$5:$C$192,0),37)))*99.976)/$AP40</f>
        <v>0</v>
      </c>
      <c r="S40" s="109">
        <v>0</v>
      </c>
      <c r="T40" s="44">
        <f>(((INDEX(Output!$C$5:$BW$192,MATCH($C40,Output!$C$5:$C$192,0),21))+(INDEX(Output!$C$5:$BW$192,MATCH($C40,Output!$C$5:$C$192,0),22))+(INDEX(Output!$C$5:$BW$192,MATCH($C40,Output!$C$5:$C$192,0),23))+(INDEX(Output!$C$5:$BW$192,MATCH($C40,Output!$C$5:$C$192,0),24)))*3.4121416)/$AP40</f>
        <v>10.831365932175371</v>
      </c>
      <c r="U40" s="110">
        <v>10.79</v>
      </c>
      <c r="V40" s="6">
        <f>(((INDEX(Output!$C$5:$BW$192,MATCH($C40,Output!$C$5:$C$192,0),15))*3.4121416)+((INDEX(Output!$C$5:$BW$192,MATCH($C40,Output!$C$5:$C$192,0),30))*99.976))/$AP40</f>
        <v>14.719949218298993</v>
      </c>
      <c r="W40" s="111">
        <v>15.62</v>
      </c>
      <c r="X40" s="6">
        <f>(((INDEX(Output!$C$5:$BW$192,MATCH($C40,Output!$C$5:C$192,0),17))*3.4121416)+((INDEX(Output!$C$5:$BW$192,MATCH($C40,Output!$C$5:C$192,0),32))*99.976))/$AP40</f>
        <v>0</v>
      </c>
      <c r="Y40" s="112">
        <v>0</v>
      </c>
      <c r="Z40" s="6">
        <f>(((INDEX(Output!$C$5:$BW$192,MATCH($C40,Output!$C$5:C$192,0),16))*3.4121416)+((INDEX(Output!$C$5:$BW$192,MATCH($C40,Output!$C$5:C$192,0),31))*99.976))/$AP40</f>
        <v>0</v>
      </c>
      <c r="AA40" s="113">
        <v>0</v>
      </c>
      <c r="AB40" s="6">
        <f>(((INDEX(Output!$C$5:$BW$192,MATCH($C40,Output!$C$5:C$192,0),18))*3.4121416)+((INDEX(Output!$C$5:$BW$192,MATCH($C40,Output!$C$5:C$192,0),33))*99.976))/$AP40</f>
        <v>2.500509121405686</v>
      </c>
      <c r="AC40" s="114">
        <v>0</v>
      </c>
      <c r="AD40" s="9">
        <f>INDEX(Output!$C$5:$CA$192,MATCH($C40,Output!$C$5:$C$192,0),74)+INDEX(Output!$C$5:$CA$192,MATCH($C40,Output!$C$5:$C$192,0),77)</f>
        <v>0</v>
      </c>
      <c r="AE40" s="100">
        <v>0</v>
      </c>
      <c r="AF40" s="9">
        <f>INDEX(Output!$C$5:$CA$192,MATCH($C40,Output!$C$5:$C$192,0),72)+INDEX(Output!$C$5:$CA$192,MATCH($C40,Output!$C$5:$C$192,0),75)</f>
        <v>0</v>
      </c>
      <c r="AG40" s="100">
        <v>0</v>
      </c>
      <c r="AH40" s="46">
        <f>IF($D$39=0,"",(D40-$D$39)/$D$39)</f>
        <v>1.9576063723151012E-2</v>
      </c>
      <c r="AI40" s="70">
        <f>IF($E$39=0,"",(E40-$E$39)/$E$39)</f>
        <v>4.3195383440355242E-2</v>
      </c>
      <c r="AJ40" s="46">
        <f>IF($J$39=0,"",(J40-$J$39)/$J$39)</f>
        <v>1.919651892777275E-2</v>
      </c>
      <c r="AK40" s="70">
        <f>IF($K$39=0,"",(K40-$K$39)/$K$39)</f>
        <v>3.5198135198135153E-2</v>
      </c>
      <c r="AL40" s="44" t="str">
        <f t="shared" si="5"/>
        <v>Yes</v>
      </c>
      <c r="AM40" s="44" t="str">
        <f t="shared" si="40"/>
        <v>Yes</v>
      </c>
      <c r="AN40" s="71" t="str">
        <f>IF((AL40=AM40),(IF(AND(AI40&gt;(-0.5%*D$39),AI40&lt;(0.5%*D$39),AE40&lt;=AD40,AG40&lt;=AF40,(COUNTBLANK(D40:AK40)=0)),"Pass","Fail")),IF(COUNTA(D40:AK40)=0,"","Fail"))</f>
        <v>Pass</v>
      </c>
      <c r="AO40" s="77"/>
      <c r="AP40" s="45">
        <f>IF(ISNUMBER(SEARCH("RetlMed",C40)),Lookup!D$2,IF(ISNUMBER(SEARCH("OffSml",C40)),Lookup!A$2,IF(ISNUMBER(SEARCH("OffMed",C40)),Lookup!B$2,IF(ISNUMBER(SEARCH("OffLrg",C40)),Lookup!C$2,IF(ISNUMBER(SEARCH("RetlStrp",C40)),Lookup!E$2)))))</f>
        <v>24563.1</v>
      </c>
      <c r="AQ40" s="17"/>
    </row>
    <row r="41" spans="1:43" s="2" customFormat="1" ht="25.5" customHeight="1" x14ac:dyDescent="0.3">
      <c r="A41" s="81"/>
      <c r="B41" s="43" t="str">
        <f t="shared" si="1"/>
        <v>CBECC 2022.2.0</v>
      </c>
      <c r="C41" s="61" t="s">
        <v>187</v>
      </c>
      <c r="D41" s="44">
        <f>INDEX(Output!$C$5:$BW$192,MATCH($C41,Output!$C$5:$C$192,0),61)</f>
        <v>351.18599999999998</v>
      </c>
      <c r="E41" s="102">
        <v>350.43</v>
      </c>
      <c r="F41" s="6">
        <f>(INDEX(Output!$C$5:$BW$192,MATCH($C41,Output!$C$5:$C$192,0),20))/$AP41</f>
        <v>11.492849029642025</v>
      </c>
      <c r="G41" s="103">
        <v>11.46</v>
      </c>
      <c r="H41" s="6">
        <f>(INDEX(Output!$C$5:$BW$192,MATCH($C41,Output!$C$5:$C$192,0),35))/$AP41</f>
        <v>3.0324958983190233E-2</v>
      </c>
      <c r="I41" s="104">
        <v>0.03</v>
      </c>
      <c r="J41" s="6">
        <f t="shared" ref="J41:J43" si="42">SUM(L41,N41,P41,V41,X41,Z41,AB41)</f>
        <v>42.246944880709684</v>
      </c>
      <c r="K41" s="105">
        <v>42.4</v>
      </c>
      <c r="L41" s="6">
        <f>(((INDEX(Output!$C$5:$BW$192,MATCH($C41,Output!$C$5:$C$192,0),13))*3.4121416)+((INDEX(Output!$C$5:$BW$192,MATCH($C41,Output!$C$5:$C$192,0),28))*99.976))/$AP41</f>
        <v>0.53126304806803704</v>
      </c>
      <c r="M41" s="106">
        <v>3.28</v>
      </c>
      <c r="N41" s="6">
        <f>(((INDEX(Output!$C$5:$BW$192,MATCH($C41,Output!$C$5:$C$192,0),14))*3.4121416)+((INDEX(Output!$C$5:$BW$192,MATCH($C41,Output!$C$5:$C$192,0),29))*99.976))/$AP41</f>
        <v>14.365998096624612</v>
      </c>
      <c r="O41" s="107">
        <v>14.41</v>
      </c>
      <c r="P41" s="6">
        <f>(((INDEX(Output!$C$5:$BW$192,MATCH($C41,Output!$C$5:$C$192,0),19))*3.4121416)+((INDEX(Output!$C$5:$BW$192,MATCH($C41,Output!$C$5:$C$192,0),34))*99.976))/$AP41</f>
        <v>10.132976055764949</v>
      </c>
      <c r="Q41" s="108">
        <v>10.14</v>
      </c>
      <c r="R41" s="6">
        <f>(((INDEX(Output!$C$5:$BW$192,MATCH($C41,Output!$C$5:$C$192,0),36))+(INDEX(Output!$C$5:$BW$192,MATCH($C41,Output!$C$5:$C$192,0),37)))*99.976)/$AP41</f>
        <v>0</v>
      </c>
      <c r="S41" s="109">
        <v>0</v>
      </c>
      <c r="T41" s="44">
        <f>(((INDEX(Output!$C$5:$BW$192,MATCH($C41,Output!$C$5:$C$192,0),21))+(INDEX(Output!$C$5:$BW$192,MATCH($C41,Output!$C$5:$C$192,0),22))+(INDEX(Output!$C$5:$BW$192,MATCH($C41,Output!$C$5:$C$192,0),23))+(INDEX(Output!$C$5:$BW$192,MATCH($C41,Output!$C$5:$C$192,0),24)))*3.4121416)/$AP41</f>
        <v>10.831365932175371</v>
      </c>
      <c r="U41" s="110">
        <v>10.79</v>
      </c>
      <c r="V41" s="6">
        <f>(((INDEX(Output!$C$5:$BW$192,MATCH($C41,Output!$C$5:$C$192,0),15))*3.4121416)+((INDEX(Output!$C$5:$BW$192,MATCH($C41,Output!$C$5:$C$192,0),30))*99.976))/$AP41</f>
        <v>14.716198558846402</v>
      </c>
      <c r="W41" s="111">
        <v>14.57</v>
      </c>
      <c r="X41" s="6">
        <f>(((INDEX(Output!$C$5:$BW$192,MATCH($C41,Output!$C$5:C$192,0),17))*3.4121416)+((INDEX(Output!$C$5:$BW$192,MATCH($C41,Output!$C$5:C$192,0),32))*99.976))/$AP41</f>
        <v>0</v>
      </c>
      <c r="Y41" s="112">
        <v>0</v>
      </c>
      <c r="Z41" s="6">
        <f>(((INDEX(Output!$C$5:$BW$192,MATCH($C41,Output!$C$5:C$192,0),16))*3.4121416)+((INDEX(Output!$C$5:$BW$192,MATCH($C41,Output!$C$5:C$192,0),31))*99.976))/$AP41</f>
        <v>0</v>
      </c>
      <c r="AA41" s="113">
        <v>0</v>
      </c>
      <c r="AB41" s="6">
        <f>(((INDEX(Output!$C$5:$BW$192,MATCH($C41,Output!$C$5:C$192,0),18))*3.4121416)+((INDEX(Output!$C$5:$BW$192,MATCH($C41,Output!$C$5:C$192,0),33))*99.976))/$AP41</f>
        <v>2.500509121405686</v>
      </c>
      <c r="AC41" s="114">
        <v>0</v>
      </c>
      <c r="AD41" s="9">
        <f>INDEX(Output!$C$5:$CA$192,MATCH($C41,Output!$C$5:$C$192,0),74)+INDEX(Output!$C$5:$CA$192,MATCH($C41,Output!$C$5:$C$192,0),77)</f>
        <v>0</v>
      </c>
      <c r="AE41" s="100">
        <v>0</v>
      </c>
      <c r="AF41" s="9">
        <f>INDEX(Output!$C$5:$CA$192,MATCH($C41,Output!$C$5:$C$192,0),72)+INDEX(Output!$C$5:$CA$192,MATCH($C41,Output!$C$5:$C$192,0),75)</f>
        <v>0</v>
      </c>
      <c r="AG41" s="100">
        <v>0</v>
      </c>
      <c r="AH41" s="46">
        <f t="shared" ref="AH41:AH43" si="43">IF($D$39=0,"",(D41-$D$39)/$D$39)</f>
        <v>-8.3889348509277074E-3</v>
      </c>
      <c r="AI41" s="70">
        <f t="shared" ref="AI41:AI43" si="44">IF($E$39=0,"",(E41-$E$39)/$E$39)</f>
        <v>-8.7126248196655945E-3</v>
      </c>
      <c r="AJ41" s="46">
        <f t="shared" ref="AJ41:AJ43" si="45">IF($J$39=0,"",(J41-$J$39)/$J$39)</f>
        <v>-7.3989934730666141E-3</v>
      </c>
      <c r="AK41" s="70">
        <f t="shared" ref="AK41:AK43" si="46">IF($K$39=0,"",(K41-$K$39)/$K$39)</f>
        <v>-1.1655011655011656E-2</v>
      </c>
      <c r="AL41" s="44" t="str">
        <f t="shared" si="5"/>
        <v>No</v>
      </c>
      <c r="AM41" s="44" t="str">
        <f t="shared" si="40"/>
        <v>No</v>
      </c>
      <c r="AN41" s="71" t="str">
        <f>IF((AL41=AM41),(IF(AND(AI41&gt;(-0.5%*D$39),AI41&lt;(0.5%*D$39),AE41&lt;=AD41,AG41&lt;=AF41,(COUNTBLANK(D41:AK41)=0)),"Pass","Fail")),IF(COUNTA(D41:AK41)=0,"","Fail"))</f>
        <v>Pass</v>
      </c>
      <c r="AO41" s="77"/>
      <c r="AP41" s="45">
        <f>IF(ISNUMBER(SEARCH("RetlMed",C41)),Lookup!D$2,IF(ISNUMBER(SEARCH("OffSml",C41)),Lookup!A$2,IF(ISNUMBER(SEARCH("OffMed",C41)),Lookup!B$2,IF(ISNUMBER(SEARCH("OffLrg",C41)),Lookup!C$2,IF(ISNUMBER(SEARCH("RetlStrp",C41)),Lookup!E$2)))))</f>
        <v>24563.1</v>
      </c>
      <c r="AQ41" s="17"/>
    </row>
    <row r="42" spans="1:43" s="2" customFormat="1" ht="25.5" customHeight="1" x14ac:dyDescent="0.3">
      <c r="A42" s="81"/>
      <c r="B42" s="43" t="str">
        <f t="shared" si="1"/>
        <v>CBECC 2022.2.0</v>
      </c>
      <c r="C42" s="61" t="s">
        <v>188</v>
      </c>
      <c r="D42" s="44">
        <f>INDEX(Output!$C$5:$BW$192,MATCH($C42,Output!$C$5:$C$192,0),61)</f>
        <v>353.89699999999999</v>
      </c>
      <c r="E42" s="102">
        <v>353.1</v>
      </c>
      <c r="F42" s="6">
        <f>(INDEX(Output!$C$5:$BW$192,MATCH($C42,Output!$C$5:$C$192,0),20))/$AP42</f>
        <v>11.578180278547904</v>
      </c>
      <c r="G42" s="103">
        <v>11.55</v>
      </c>
      <c r="H42" s="6">
        <f>(INDEX(Output!$C$5:$BW$192,MATCH($C42,Output!$C$5:$C$192,0),35))/$AP42</f>
        <v>3.0478278393199557E-2</v>
      </c>
      <c r="I42" s="104">
        <v>0.03</v>
      </c>
      <c r="J42" s="6">
        <f t="shared" si="42"/>
        <v>42.553431376046184</v>
      </c>
      <c r="K42" s="105">
        <v>42.7</v>
      </c>
      <c r="L42" s="6">
        <f>(((INDEX(Output!$C$5:$BW$192,MATCH($C42,Output!$C$5:$C$192,0),13))*3.4121416)+((INDEX(Output!$C$5:$BW$192,MATCH($C42,Output!$C$5:$C$192,0),28))*99.976))/$AP42</f>
        <v>0.54658723923283303</v>
      </c>
      <c r="M42" s="106">
        <v>3.29</v>
      </c>
      <c r="N42" s="6">
        <f>(((INDEX(Output!$C$5:$BW$192,MATCH($C42,Output!$C$5:$C$192,0),14))*3.4121416)+((INDEX(Output!$C$5:$BW$192,MATCH($C42,Output!$C$5:$C$192,0),29))*99.976))/$AP42</f>
        <v>14.656465834231021</v>
      </c>
      <c r="O42" s="107">
        <v>14.69</v>
      </c>
      <c r="P42" s="6">
        <f>(((INDEX(Output!$C$5:$BW$192,MATCH($C42,Output!$C$5:$C$192,0),19))*3.4121416)+((INDEX(Output!$C$5:$BW$192,MATCH($C42,Output!$C$5:$C$192,0),34))*99.976))/$AP42</f>
        <v>10.132976055764949</v>
      </c>
      <c r="Q42" s="108">
        <v>10.14</v>
      </c>
      <c r="R42" s="6">
        <f>(((INDEX(Output!$C$5:$BW$192,MATCH($C42,Output!$C$5:$C$192,0),36))+(INDEX(Output!$C$5:$BW$192,MATCH($C42,Output!$C$5:$C$192,0),37)))*99.976)/$AP42</f>
        <v>0</v>
      </c>
      <c r="S42" s="109">
        <v>0</v>
      </c>
      <c r="T42" s="44">
        <f>(((INDEX(Output!$C$5:$BW$192,MATCH($C42,Output!$C$5:$C$192,0),21))+(INDEX(Output!$C$5:$BW$192,MATCH($C42,Output!$C$5:$C$192,0),22))+(INDEX(Output!$C$5:$BW$192,MATCH($C42,Output!$C$5:$C$192,0),23))+(INDEX(Output!$C$5:$BW$192,MATCH($C42,Output!$C$5:$C$192,0),24)))*3.4121416)/$AP42</f>
        <v>10.831365932175371</v>
      </c>
      <c r="U42" s="110">
        <v>10.79</v>
      </c>
      <c r="V42" s="6">
        <f>(((INDEX(Output!$C$5:$BW$192,MATCH($C42,Output!$C$5:$C$192,0),15))*3.4121416)+((INDEX(Output!$C$5:$BW$192,MATCH($C42,Output!$C$5:$C$192,0),30))*99.976))/$AP42</f>
        <v>14.716893125411696</v>
      </c>
      <c r="W42" s="111">
        <v>14.58</v>
      </c>
      <c r="X42" s="6">
        <f>(((INDEX(Output!$C$5:$BW$192,MATCH($C42,Output!$C$5:C$192,0),17))*3.4121416)+((INDEX(Output!$C$5:$BW$192,MATCH($C42,Output!$C$5:C$192,0),32))*99.976))/$AP42</f>
        <v>0</v>
      </c>
      <c r="Y42" s="112">
        <v>0</v>
      </c>
      <c r="Z42" s="6">
        <f>(((INDEX(Output!$C$5:$BW$192,MATCH($C42,Output!$C$5:C$192,0),16))*3.4121416)+((INDEX(Output!$C$5:$BW$192,MATCH($C42,Output!$C$5:C$192,0),31))*99.976))/$AP42</f>
        <v>0</v>
      </c>
      <c r="AA42" s="113">
        <v>0</v>
      </c>
      <c r="AB42" s="6">
        <f>(((INDEX(Output!$C$5:$BW$192,MATCH($C42,Output!$C$5:C$192,0),18))*3.4121416)+((INDEX(Output!$C$5:$BW$192,MATCH($C42,Output!$C$5:C$192,0),33))*99.976))/$AP42</f>
        <v>2.500509121405686</v>
      </c>
      <c r="AC42" s="114">
        <v>0</v>
      </c>
      <c r="AD42" s="9">
        <f>INDEX(Output!$C$5:$CA$192,MATCH($C42,Output!$C$5:$C$192,0),74)+INDEX(Output!$C$5:$CA$192,MATCH($C42,Output!$C$5:$C$192,0),77)</f>
        <v>0</v>
      </c>
      <c r="AE42" s="100">
        <v>0</v>
      </c>
      <c r="AF42" s="9">
        <f>INDEX(Output!$C$5:$CA$192,MATCH($C42,Output!$C$5:$C$192,0),72)+INDEX(Output!$C$5:$CA$192,MATCH($C42,Output!$C$5:$C$192,0),75)</f>
        <v>0</v>
      </c>
      <c r="AG42" s="100">
        <v>0</v>
      </c>
      <c r="AH42" s="46">
        <f t="shared" si="43"/>
        <v>-7.3413768469913316E-4</v>
      </c>
      <c r="AI42" s="70">
        <f t="shared" si="44"/>
        <v>-1.1597974597605957E-3</v>
      </c>
      <c r="AJ42" s="46">
        <f t="shared" si="45"/>
        <v>-1.9802770815916483E-4</v>
      </c>
      <c r="AK42" s="70">
        <f t="shared" si="46"/>
        <v>-4.6620046620045631E-3</v>
      </c>
      <c r="AL42" s="44" t="str">
        <f t="shared" si="5"/>
        <v>No</v>
      </c>
      <c r="AM42" s="44" t="str">
        <f t="shared" si="40"/>
        <v>No</v>
      </c>
      <c r="AN42" s="71" t="str">
        <f>IF((AL42=AM42),(IF(AND(AI42&gt;(-0.5%*D$39),AI42&lt;(0.5%*D$39),AE42&lt;=AD42,AG42&lt;=AF42,(COUNTBLANK(D42:AK42)=0)),"Pass","Fail")),IF(COUNTA(D42:AK42)=0,"","Fail"))</f>
        <v>Pass</v>
      </c>
      <c r="AO42" s="77"/>
      <c r="AP42" s="45">
        <f>IF(ISNUMBER(SEARCH("RetlMed",C42)),Lookup!D$2,IF(ISNUMBER(SEARCH("OffSml",C42)),Lookup!A$2,IF(ISNUMBER(SEARCH("OffMed",C42)),Lookup!B$2,IF(ISNUMBER(SEARCH("OffLrg",C42)),Lookup!C$2,IF(ISNUMBER(SEARCH("RetlStrp",C42)),Lookup!E$2)))))</f>
        <v>24563.1</v>
      </c>
      <c r="AQ42" s="17"/>
    </row>
    <row r="43" spans="1:43" s="2" customFormat="1" ht="25.5" hidden="1" customHeight="1" x14ac:dyDescent="0.3">
      <c r="A43" s="81"/>
      <c r="B43" s="43" t="str">
        <f t="shared" si="1"/>
        <v>CBECC 2022.2.0</v>
      </c>
      <c r="C43" s="61"/>
      <c r="D43" s="44" t="e">
        <f>INDEX(Output!$C$5:$BW$192,MATCH($C43,Output!$C$5:$C$192,0),61)</f>
        <v>#N/A</v>
      </c>
      <c r="E43" s="102"/>
      <c r="F43" s="6" t="e">
        <f>(INDEX(Output!$C$5:$BW$192,MATCH($C43,Output!$C$5:$C$192,0),20))/$AP43</f>
        <v>#N/A</v>
      </c>
      <c r="G43" s="103"/>
      <c r="H43" s="6" t="e">
        <f>(INDEX(Output!$C$5:$BW$192,MATCH($C43,Output!$C$5:$C$192,0),35))/$AP43</f>
        <v>#N/A</v>
      </c>
      <c r="I43" s="104"/>
      <c r="J43" s="6" t="e">
        <f t="shared" si="42"/>
        <v>#N/A</v>
      </c>
      <c r="K43" s="105"/>
      <c r="L43" s="6" t="e">
        <f>(((INDEX(Output!$C$5:$BW$192,MATCH($C43,Output!$C$5:$C$192,0),13))*3.4121416)+((INDEX(Output!$C$5:$BW$192,MATCH($C43,Output!$C$5:$C$192,0),28))*99.976))/$AP43</f>
        <v>#N/A</v>
      </c>
      <c r="M43" s="106"/>
      <c r="N43" s="6" t="e">
        <f>(((INDEX(Output!$C$5:$BW$192,MATCH($C43,Output!$C$5:$C$192,0),14))*3.4121416)+((INDEX(Output!$C$5:$BW$192,MATCH($C43,Output!$C$5:$C$192,0),29))*99.976))/$AP43</f>
        <v>#N/A</v>
      </c>
      <c r="O43" s="107"/>
      <c r="P43" s="6" t="e">
        <f>(((INDEX(Output!$C$5:$BW$192,MATCH($C43,Output!$C$5:$C$192,0),19))*3.4121416)+((INDEX(Output!$C$5:$BW$192,MATCH($C43,Output!$C$5:$C$192,0),34))*99.976))/$AP43</f>
        <v>#N/A</v>
      </c>
      <c r="Q43" s="108"/>
      <c r="R43" s="6" t="e">
        <f>(((INDEX(Output!$C$5:$BW$192,MATCH($C43,Output!$C$5:$C$192,0),36))+(INDEX(Output!$C$5:$BW$192,MATCH($C43,Output!$C$5:$C$192,0),37)))*99.976)/$AP43</f>
        <v>#N/A</v>
      </c>
      <c r="S43" s="109"/>
      <c r="T43" s="44" t="e">
        <f>(((INDEX(Output!$C$5:$BW$192,MATCH($C43,Output!$C$5:$C$192,0),21))+(INDEX(Output!$C$5:$BW$192,MATCH($C43,Output!$C$5:$C$192,0),22))+(INDEX(Output!$C$5:$BW$192,MATCH($C43,Output!$C$5:$C$192,0),23))+(INDEX(Output!$C$5:$BW$192,MATCH($C43,Output!$C$5:$C$192,0),24)))*3.4121416)/$AP43</f>
        <v>#N/A</v>
      </c>
      <c r="U43" s="110"/>
      <c r="V43" s="6" t="e">
        <f>(((INDEX(Output!$C$5:$BW$192,MATCH($C43,Output!$C$5:$C$192,0),15))*3.4121416)+((INDEX(Output!$C$5:$BW$192,MATCH($C43,Output!$C$5:$C$192,0),30))*99.976))/$AP43</f>
        <v>#N/A</v>
      </c>
      <c r="W43" s="111"/>
      <c r="X43" s="6" t="e">
        <f>(((INDEX(Output!$C$5:$BW$192,MATCH($C43,Output!$C$5:C$192,0),17))*3.4121416)+((INDEX(Output!$C$5:$BW$192,MATCH($C43,Output!$C$5:C$192,0),32))*99.976))/$AP43</f>
        <v>#N/A</v>
      </c>
      <c r="Y43" s="112"/>
      <c r="Z43" s="6" t="e">
        <f>(((INDEX(Output!$C$5:$BW$192,MATCH($C43,Output!$C$5:C$192,0),16))*3.4121416)+((INDEX(Output!$C$5:$BW$192,MATCH($C43,Output!$C$5:C$192,0),31))*99.976))/$AP43</f>
        <v>#N/A</v>
      </c>
      <c r="AA43" s="113"/>
      <c r="AB43" s="6" t="e">
        <f>(((INDEX(Output!$C$5:$BW$192,MATCH($C43,Output!$C$5:C$192,0),18))*3.4121416)+((INDEX(Output!$C$5:$BW$192,MATCH($C43,Output!$C$5:C$192,0),33))*99.976))/$AP43</f>
        <v>#N/A</v>
      </c>
      <c r="AC43" s="114"/>
      <c r="AD43" s="9" t="e">
        <f>INDEX(Output!$C$5:$CA$192,MATCH($C43,Output!$C$5:$C$192,0),74)+INDEX(Output!$C$5:$CA$192,MATCH($C43,Output!$C$5:$C$192,0),77)</f>
        <v>#N/A</v>
      </c>
      <c r="AE43" s="100">
        <v>0</v>
      </c>
      <c r="AF43" s="9" t="e">
        <f>INDEX(Output!$C$5:$CA$192,MATCH($C43,Output!$C$5:$C$192,0),72)+INDEX(Output!$C$5:$CA$192,MATCH($C43,Output!$C$5:$C$192,0),75)</f>
        <v>#N/A</v>
      </c>
      <c r="AG43" s="100" t="e">
        <v>#N/A</v>
      </c>
      <c r="AH43" s="46" t="e">
        <f t="shared" si="43"/>
        <v>#N/A</v>
      </c>
      <c r="AI43" s="70">
        <f t="shared" si="44"/>
        <v>-1</v>
      </c>
      <c r="AJ43" s="46" t="e">
        <f t="shared" si="45"/>
        <v>#N/A</v>
      </c>
      <c r="AK43" s="70">
        <f t="shared" si="46"/>
        <v>-1</v>
      </c>
      <c r="AL43" s="44" t="e">
        <f t="shared" si="5"/>
        <v>#N/A</v>
      </c>
      <c r="AM43" s="44" t="e">
        <f t="shared" si="40"/>
        <v>#N/A</v>
      </c>
      <c r="AN43" s="71" t="e">
        <f>IF((AL43=AM43),(IF(AND(AI43&gt;(-0.5%*D$39),AI43&lt;(0.5%*D$39),AE43&lt;=AD43,AG43&lt;=AF43,(COUNTBLANK(D43:AK43)=0)),"Pass","Fail")),IF(COUNTA(D43:AK43)=0,"","Fail"))</f>
        <v>#N/A</v>
      </c>
      <c r="AO43" s="77"/>
      <c r="AP43" s="45" t="b">
        <f>IF(ISNUMBER(SEARCH("RetlMed",C43)),Lookup!D$2,IF(ISNUMBER(SEARCH("OffSml",C43)),Lookup!A$2,IF(ISNUMBER(SEARCH("OffMed",C43)),Lookup!B$2,IF(ISNUMBER(SEARCH("OffLrg",C43)),Lookup!C$2,IF(ISNUMBER(SEARCH("RetlStrp",C43)),Lookup!E$2)))))</f>
        <v>0</v>
      </c>
      <c r="AQ43" s="17"/>
    </row>
    <row r="44" spans="1:43" s="3" customFormat="1" ht="26.25" customHeight="1" x14ac:dyDescent="0.3">
      <c r="A44" s="82"/>
      <c r="B44" s="43" t="str">
        <f t="shared" si="1"/>
        <v>CBECC 2022.2.0</v>
      </c>
      <c r="C44" s="59" t="s">
        <v>189</v>
      </c>
      <c r="D44" s="50">
        <f>INDEX(Output!$C$5:$BW$192,MATCH($C44,Output!$C$5:$C$192,0),61)</f>
        <v>215.977</v>
      </c>
      <c r="E44" s="102">
        <v>227.82</v>
      </c>
      <c r="F44" s="50">
        <f>(INDEX(Output!$C$5:$BW$192,MATCH($C44,Output!$C$5:$C$192,0),20))/$AP44</f>
        <v>7.1095667892082028</v>
      </c>
      <c r="G44" s="103">
        <v>7.52</v>
      </c>
      <c r="H44" s="50">
        <f>(INDEX(Output!$C$5:$BW$192,MATCH($C44,Output!$C$5:$C$192,0),35))/$AP44</f>
        <v>3.9305543681375725E-2</v>
      </c>
      <c r="I44" s="104">
        <v>0.05</v>
      </c>
      <c r="J44" s="50">
        <f t="shared" ref="J44:J48" si="47">SUM(L44,N44,P44,V44,X44,Z44,AB44)</f>
        <v>28.188473525856271</v>
      </c>
      <c r="K44" s="105">
        <v>30.87</v>
      </c>
      <c r="L44" s="50">
        <f>(((INDEX(Output!$C$5:$BW$192,MATCH($C44,Output!$C$5:$C$192,0),13))*3.4121416)+((INDEX(Output!$C$5:$BW$192,MATCH($C44,Output!$C$5:$C$192,0),28))*99.976))/$AP44</f>
        <v>1.1200457427604824</v>
      </c>
      <c r="M44" s="106">
        <v>5.2</v>
      </c>
      <c r="N44" s="50">
        <f>(((INDEX(Output!$C$5:$BW$192,MATCH($C44,Output!$C$5:$C$192,0),14))*3.4121416)+((INDEX(Output!$C$5:$BW$192,MATCH($C44,Output!$C$5:$C$192,0),29))*99.976))/$AP44</f>
        <v>4.3225655624575072</v>
      </c>
      <c r="O44" s="107">
        <v>5.12</v>
      </c>
      <c r="P44" s="50">
        <f>(((INDEX(Output!$C$5:$BW$192,MATCH($C44,Output!$C$5:$C$192,0),19))*3.4121416)+((INDEX(Output!$C$5:$BW$192,MATCH($C44,Output!$C$5:$C$192,0),34))*99.976))/$AP44</f>
        <v>10.132976055764949</v>
      </c>
      <c r="Q44" s="108">
        <v>10.14</v>
      </c>
      <c r="R44" s="50">
        <f>(((INDEX(Output!$C$5:$BW$192,MATCH($C44,Output!$C$5:$C$192,0),36))+(INDEX(Output!$C$5:$BW$192,MATCH($C44,Output!$C$5:$C$192,0),37)))*99.976)/$AP44</f>
        <v>0</v>
      </c>
      <c r="S44" s="109">
        <v>0</v>
      </c>
      <c r="T44" s="50">
        <f>(((INDEX(Output!$C$5:$BW$192,MATCH($C44,Output!$C$5:$C$192,0),21))+(INDEX(Output!$C$5:$BW$192,MATCH($C44,Output!$C$5:$C$192,0),22))+(INDEX(Output!$C$5:$BW$192,MATCH($C44,Output!$C$5:$C$192,0),23))+(INDEX(Output!$C$5:$BW$192,MATCH($C44,Output!$C$5:$C$192,0),24)))*3.4121416)/$AP44</f>
        <v>10.831365932175371</v>
      </c>
      <c r="U44" s="110">
        <v>10.79</v>
      </c>
      <c r="V44" s="50">
        <f>(((INDEX(Output!$C$5:$BW$192,MATCH($C44,Output!$C$5:$C$192,0),15))*3.4121416)+((INDEX(Output!$C$5:$BW$192,MATCH($C44,Output!$C$5:$C$192,0),30))*99.976))/$AP44</f>
        <v>9.8033208725445906</v>
      </c>
      <c r="W44" s="111">
        <v>10.41</v>
      </c>
      <c r="X44" s="50">
        <f>(((INDEX(Output!$C$5:$BW$192,MATCH($C44,Output!$C$5:C$192,0),17))*3.4121416)+((INDEX(Output!$C$5:$BW$192,MATCH($C44,Output!$C$5:C$192,0),32))*99.976))/$AP44</f>
        <v>0</v>
      </c>
      <c r="Y44" s="112">
        <v>0</v>
      </c>
      <c r="Z44" s="50">
        <f>(((INDEX(Output!$C$5:$BW$192,MATCH($C44,Output!$C$5:C$192,0),16))*3.4121416)+((INDEX(Output!$C$5:$BW$192,MATCH($C44,Output!$C$5:C$192,0),31))*99.976))/$AP44</f>
        <v>0</v>
      </c>
      <c r="AA44" s="113">
        <v>0</v>
      </c>
      <c r="AB44" s="50">
        <f>(((INDEX(Output!$C$5:$BW$192,MATCH($C44,Output!$C$5:C$192,0),18))*3.4121416)+((INDEX(Output!$C$5:$BW$192,MATCH($C44,Output!$C$5:C$192,0),33))*99.976))/$AP44</f>
        <v>2.8095652923287373</v>
      </c>
      <c r="AC44" s="114">
        <v>0</v>
      </c>
      <c r="AD44" s="51">
        <f>INDEX(Output!$C$5:$CA$192,MATCH($C44,Output!$C$5:$C$192,0),74)+INDEX(Output!$C$5:$CA$192,MATCH($C44,Output!$C$5:$C$192,0),77)</f>
        <v>0</v>
      </c>
      <c r="AE44" s="100">
        <v>0</v>
      </c>
      <c r="AF44" s="51">
        <f>INDEX(Output!$C$5:$CA$192,MATCH($C44,Output!$C$5:$C$192,0),72)+INDEX(Output!$C$5:$CA$192,MATCH($C44,Output!$C$5:$C$192,0),75)</f>
        <v>0</v>
      </c>
      <c r="AG44" s="101">
        <v>0</v>
      </c>
      <c r="AH44" s="52"/>
      <c r="AI44" s="50"/>
      <c r="AJ44" s="52"/>
      <c r="AK44" s="96"/>
      <c r="AL44" s="50"/>
      <c r="AM44" s="50"/>
      <c r="AN44" s="72"/>
      <c r="AO44" s="75"/>
      <c r="AP44" s="45">
        <f>IF(ISNUMBER(SEARCH("RetlMed",C44)),Lookup!D$2,IF(ISNUMBER(SEARCH("OffSml",C44)),Lookup!A$2,IF(ISNUMBER(SEARCH("OffMed",C44)),Lookup!B$2,IF(ISNUMBER(SEARCH("OffLrg",C44)),Lookup!C$2,IF(ISNUMBER(SEARCH("RetlStrp",C44)),Lookup!E$2)))))</f>
        <v>24563.1</v>
      </c>
      <c r="AQ44" s="14"/>
    </row>
    <row r="45" spans="1:43" s="2" customFormat="1" ht="25.5" customHeight="1" x14ac:dyDescent="0.3">
      <c r="A45" s="81"/>
      <c r="B45" s="43" t="str">
        <f t="shared" si="1"/>
        <v>CBECC 2022.2.0</v>
      </c>
      <c r="C45" s="61" t="s">
        <v>190</v>
      </c>
      <c r="D45" s="44">
        <f>INDEX(Output!$C$5:$BW$192,MATCH($C45,Output!$C$5:$C$192,0),61)</f>
        <v>219.64500000000001</v>
      </c>
      <c r="E45" s="102">
        <v>230.41</v>
      </c>
      <c r="F45" s="6">
        <f>(INDEX(Output!$C$5:$BW$192,MATCH($C45,Output!$C$5:$C$192,0),20))/$AP45</f>
        <v>7.238133623199027</v>
      </c>
      <c r="G45" s="103">
        <v>7.6</v>
      </c>
      <c r="H45" s="6">
        <f>(INDEX(Output!$C$5:$BW$192,MATCH($C45,Output!$C$5:$C$192,0),35))/$AP45</f>
        <v>4.0353416303316771E-2</v>
      </c>
      <c r="I45" s="104">
        <v>0.05</v>
      </c>
      <c r="J45" s="6">
        <f t="shared" si="47"/>
        <v>28.731896099085212</v>
      </c>
      <c r="K45" s="105">
        <v>31.22</v>
      </c>
      <c r="L45" s="6">
        <f>(((INDEX(Output!$C$5:$BW$192,MATCH($C45,Output!$C$5:$C$192,0),13))*3.4121416)+((INDEX(Output!$C$5:$BW$192,MATCH($C45,Output!$C$5:$C$192,0),28))*99.976))/$AP45</f>
        <v>1.2247834349898832</v>
      </c>
      <c r="M45" s="106">
        <v>5.28</v>
      </c>
      <c r="N45" s="6">
        <f>(((INDEX(Output!$C$5:$BW$192,MATCH($C45,Output!$C$5:$C$192,0),14))*3.4121416)+((INDEX(Output!$C$5:$BW$192,MATCH($C45,Output!$C$5:$C$192,0),29))*99.976))/$AP45</f>
        <v>4.7612260224352791</v>
      </c>
      <c r="O45" s="107">
        <v>5.38</v>
      </c>
      <c r="P45" s="6">
        <f>(((INDEX(Output!$C$5:$BW$192,MATCH($C45,Output!$C$5:$C$192,0),19))*3.4121416)+((INDEX(Output!$C$5:$BW$192,MATCH($C45,Output!$C$5:$C$192,0),34))*99.976))/$AP45</f>
        <v>10.132976055764949</v>
      </c>
      <c r="Q45" s="108">
        <v>10.14</v>
      </c>
      <c r="R45" s="6">
        <f>(((INDEX(Output!$C$5:$BW$192,MATCH($C45,Output!$C$5:$C$192,0),36))+(INDEX(Output!$C$5:$BW$192,MATCH($C45,Output!$C$5:$C$192,0),37)))*99.976)/$AP45</f>
        <v>0</v>
      </c>
      <c r="S45" s="109">
        <v>0</v>
      </c>
      <c r="T45" s="44">
        <f>(((INDEX(Output!$C$5:$BW$192,MATCH($C45,Output!$C$5:$C$192,0),21))+(INDEX(Output!$C$5:$BW$192,MATCH($C45,Output!$C$5:$C$192,0),22))+(INDEX(Output!$C$5:$BW$192,MATCH($C45,Output!$C$5:$C$192,0),23))+(INDEX(Output!$C$5:$BW$192,MATCH($C45,Output!$C$5:$C$192,0),24)))*3.4121416)/$AP45</f>
        <v>10.831365932175371</v>
      </c>
      <c r="U45" s="110">
        <v>10.79</v>
      </c>
      <c r="V45" s="6">
        <f>(((INDEX(Output!$C$5:$BW$192,MATCH($C45,Output!$C$5:$C$192,0),15))*3.4121416)+((INDEX(Output!$C$5:$BW$192,MATCH($C45,Output!$C$5:$C$192,0),30))*99.976))/$AP45</f>
        <v>9.8033208725445906</v>
      </c>
      <c r="W45" s="111">
        <v>10.42</v>
      </c>
      <c r="X45" s="6">
        <f>(((INDEX(Output!$C$5:$BW$192,MATCH($C45,Output!$C$5:C$192,0),17))*3.4121416)+((INDEX(Output!$C$5:$BW$192,MATCH($C45,Output!$C$5:C$192,0),32))*99.976))/$AP45</f>
        <v>0</v>
      </c>
      <c r="Y45" s="112">
        <v>0</v>
      </c>
      <c r="Z45" s="6">
        <f>(((INDEX(Output!$C$5:$BW$192,MATCH($C45,Output!$C$5:C$192,0),16))*3.4121416)+((INDEX(Output!$C$5:$BW$192,MATCH($C45,Output!$C$5:C$192,0),31))*99.976))/$AP45</f>
        <v>0</v>
      </c>
      <c r="AA45" s="113">
        <v>0</v>
      </c>
      <c r="AB45" s="6">
        <f>(((INDEX(Output!$C$5:$BW$192,MATCH($C45,Output!$C$5:C$192,0),18))*3.4121416)+((INDEX(Output!$C$5:$BW$192,MATCH($C45,Output!$C$5:C$192,0),33))*99.976))/$AP45</f>
        <v>2.8095897133505137</v>
      </c>
      <c r="AC45" s="114">
        <v>0</v>
      </c>
      <c r="AD45" s="9">
        <f>INDEX(Output!$C$5:$CA$192,MATCH($C45,Output!$C$5:$C$192,0),74)+INDEX(Output!$C$5:$CA$192,MATCH($C45,Output!$C$5:$C$192,0),77)</f>
        <v>0</v>
      </c>
      <c r="AE45" s="100">
        <v>0</v>
      </c>
      <c r="AF45" s="9">
        <f>INDEX(Output!$C$5:$CA$192,MATCH($C45,Output!$C$5:$C$192,0),72)+INDEX(Output!$C$5:$CA$192,MATCH($C45,Output!$C$5:$C$192,0),75)</f>
        <v>0</v>
      </c>
      <c r="AG45" s="100">
        <v>0</v>
      </c>
      <c r="AH45" s="46">
        <f>IF($D$44=0,"",(D45-$D$44)/$D$44)</f>
        <v>1.6983289887349144E-2</v>
      </c>
      <c r="AI45" s="70">
        <f>IF($E$44=0,"",(E45-$E$44)/$E$44)</f>
        <v>1.1368624352559054E-2</v>
      </c>
      <c r="AJ45" s="46">
        <f>IF($J$44=0,"",(J45-$J$44)/$J$44)</f>
        <v>1.9278183784250655E-2</v>
      </c>
      <c r="AK45" s="70">
        <f>IF($K$44=0,"",(K45-$K$44)/$K$44)</f>
        <v>1.1337868480725554E-2</v>
      </c>
      <c r="AL45" s="44" t="str">
        <f t="shared" si="5"/>
        <v>Yes</v>
      </c>
      <c r="AM45" s="44" t="str">
        <f t="shared" si="40"/>
        <v>Yes</v>
      </c>
      <c r="AN45" s="71" t="str">
        <f>IF((AL45=AM45),(IF(AND(AI45&gt;(-0.5%*D$44),AI45&lt;(0.5%*D$44),AE45&lt;=AD45,AG45&lt;=AF45,(COUNTBLANK(D45:AK45)=0)),"Pass","Fail")),IF(COUNTA(D45:AK45)=0,"","Fail"))</f>
        <v>Pass</v>
      </c>
      <c r="AO45" s="77"/>
      <c r="AP45" s="45">
        <f>IF(ISNUMBER(SEARCH("RetlMed",C45)),Lookup!D$2,IF(ISNUMBER(SEARCH("OffSml",C45)),Lookup!A$2,IF(ISNUMBER(SEARCH("OffMed",C45)),Lookup!B$2,IF(ISNUMBER(SEARCH("OffLrg",C45)),Lookup!C$2,IF(ISNUMBER(SEARCH("RetlStrp",C45)),Lookup!E$2)))))</f>
        <v>24563.1</v>
      </c>
      <c r="AQ45" s="17"/>
    </row>
    <row r="46" spans="1:43" s="2" customFormat="1" ht="25.5" customHeight="1" x14ac:dyDescent="0.3">
      <c r="A46" s="81"/>
      <c r="B46" s="43" t="str">
        <f t="shared" si="1"/>
        <v>CBECC 2022.2.0</v>
      </c>
      <c r="C46" s="61" t="s">
        <v>191</v>
      </c>
      <c r="D46" s="44">
        <f>INDEX(Output!$C$5:$BW$192,MATCH($C46,Output!$C$5:$C$192,0),61)</f>
        <v>214.47</v>
      </c>
      <c r="E46" s="102">
        <v>226.55</v>
      </c>
      <c r="F46" s="6">
        <f>(INDEX(Output!$C$5:$BW$192,MATCH($C46,Output!$C$5:$C$192,0),20))/$AP46</f>
        <v>7.0678782401244149</v>
      </c>
      <c r="G46" s="103">
        <v>7.48</v>
      </c>
      <c r="H46" s="6">
        <f>(INDEX(Output!$C$5:$BW$192,MATCH($C46,Output!$C$5:$C$192,0),35))/$AP46</f>
        <v>3.8790055001200988E-2</v>
      </c>
      <c r="I46" s="104">
        <v>0.05</v>
      </c>
      <c r="J46" s="6">
        <f t="shared" si="47"/>
        <v>27.994620340338152</v>
      </c>
      <c r="K46" s="105">
        <v>30.66</v>
      </c>
      <c r="L46" s="6">
        <f>(((INDEX(Output!$C$5:$BW$192,MATCH($C46,Output!$C$5:$C$192,0),13))*3.4121416)+((INDEX(Output!$C$5:$BW$192,MATCH($C46,Output!$C$5:$C$192,0),28))*99.976))/$AP46</f>
        <v>1.0684848254495565</v>
      </c>
      <c r="M46" s="106">
        <v>5.13</v>
      </c>
      <c r="N46" s="6">
        <f>(((INDEX(Output!$C$5:$BW$192,MATCH($C46,Output!$C$5:$C$192,0),14))*3.4121416)+((INDEX(Output!$C$5:$BW$192,MATCH($C46,Output!$C$5:$C$192,0),29))*99.976))/$AP46</f>
        <v>4.1802488732285425</v>
      </c>
      <c r="O46" s="107">
        <v>4.9800000000000004</v>
      </c>
      <c r="P46" s="6">
        <f>(((INDEX(Output!$C$5:$BW$192,MATCH($C46,Output!$C$5:$C$192,0),19))*3.4121416)+((INDEX(Output!$C$5:$BW$192,MATCH($C46,Output!$C$5:$C$192,0),34))*99.976))/$AP46</f>
        <v>10.132976055764949</v>
      </c>
      <c r="Q46" s="108">
        <v>10.14</v>
      </c>
      <c r="R46" s="6">
        <f>(((INDEX(Output!$C$5:$BW$192,MATCH($C46,Output!$C$5:$C$192,0),36))+(INDEX(Output!$C$5:$BW$192,MATCH($C46,Output!$C$5:$C$192,0),37)))*99.976)/$AP46</f>
        <v>0</v>
      </c>
      <c r="S46" s="109">
        <v>0</v>
      </c>
      <c r="T46" s="44">
        <f>(((INDEX(Output!$C$5:$BW$192,MATCH($C46,Output!$C$5:$C$192,0),21))+(INDEX(Output!$C$5:$BW$192,MATCH($C46,Output!$C$5:$C$192,0),22))+(INDEX(Output!$C$5:$BW$192,MATCH($C46,Output!$C$5:$C$192,0),23))+(INDEX(Output!$C$5:$BW$192,MATCH($C46,Output!$C$5:$C$192,0),24)))*3.4121416)/$AP46</f>
        <v>10.831365932175371</v>
      </c>
      <c r="U46" s="110">
        <v>10.79</v>
      </c>
      <c r="V46" s="6">
        <f>(((INDEX(Output!$C$5:$BW$192,MATCH($C46,Output!$C$5:$C$192,0),15))*3.4121416)+((INDEX(Output!$C$5:$BW$192,MATCH($C46,Output!$C$5:$C$192,0),30))*99.976))/$AP46</f>
        <v>9.8033208725445906</v>
      </c>
      <c r="W46" s="111">
        <v>10.41</v>
      </c>
      <c r="X46" s="6">
        <f>(((INDEX(Output!$C$5:$BW$192,MATCH($C46,Output!$C$5:C$192,0),17))*3.4121416)+((INDEX(Output!$C$5:$BW$192,MATCH($C46,Output!$C$5:C$192,0),32))*99.976))/$AP46</f>
        <v>0</v>
      </c>
      <c r="Y46" s="112">
        <v>0</v>
      </c>
      <c r="Z46" s="6">
        <f>(((INDEX(Output!$C$5:$BW$192,MATCH($C46,Output!$C$5:C$192,0),16))*3.4121416)+((INDEX(Output!$C$5:$BW$192,MATCH($C46,Output!$C$5:C$192,0),31))*99.976))/$AP46</f>
        <v>0</v>
      </c>
      <c r="AA46" s="113">
        <v>0</v>
      </c>
      <c r="AB46" s="6">
        <f>(((INDEX(Output!$C$5:$BW$192,MATCH($C46,Output!$C$5:C$192,0),18))*3.4121416)+((INDEX(Output!$C$5:$BW$192,MATCH($C46,Output!$C$5:C$192,0),33))*99.976))/$AP46</f>
        <v>2.8095897133505137</v>
      </c>
      <c r="AC46" s="114">
        <v>0</v>
      </c>
      <c r="AD46" s="9">
        <f>INDEX(Output!$C$5:$CA$192,MATCH($C46,Output!$C$5:$C$192,0),74)+INDEX(Output!$C$5:$CA$192,MATCH($C46,Output!$C$5:$C$192,0),77)</f>
        <v>0</v>
      </c>
      <c r="AE46" s="100">
        <v>0</v>
      </c>
      <c r="AF46" s="9">
        <f>INDEX(Output!$C$5:$CA$192,MATCH($C46,Output!$C$5:$C$192,0),72)+INDEX(Output!$C$5:$CA$192,MATCH($C46,Output!$C$5:$C$192,0),75)</f>
        <v>0</v>
      </c>
      <c r="AG46" s="100">
        <v>0</v>
      </c>
      <c r="AH46" s="46">
        <f t="shared" ref="AH46:AH48" si="48">IF($D$44=0,"",(D46-$D$44)/$D$44)</f>
        <v>-6.9775948364872416E-3</v>
      </c>
      <c r="AI46" s="70">
        <f t="shared" ref="AI46:AI48" si="49">IF($E$44=0,"",(E46-$E$44)/$E$44)</f>
        <v>-5.5745764199806071E-3</v>
      </c>
      <c r="AJ46" s="46">
        <f t="shared" ref="AJ46:AJ48" si="50">IF($J$44=0,"",(J46-$J$44)/$J$44)</f>
        <v>-6.8770373585609161E-3</v>
      </c>
      <c r="AK46" s="70">
        <f t="shared" ref="AK46:AK48" si="51">IF($K$44=0,"",(K46-$K$44)/$K$44)</f>
        <v>-6.8027210884354017E-3</v>
      </c>
      <c r="AL46" s="44" t="str">
        <f t="shared" si="5"/>
        <v>No</v>
      </c>
      <c r="AM46" s="44" t="str">
        <f t="shared" si="40"/>
        <v>No</v>
      </c>
      <c r="AN46" s="71" t="str">
        <f>IF((AL46=AM46),(IF(AND(AI46&gt;(-0.5%*D$44),AI46&lt;(0.5%*D$44),AE46&lt;=AD46,AG46&lt;=AF46,(COUNTBLANK(D46:AK46)=0)),"Pass","Fail")),IF(COUNTA(D46:AK46)=0,"","Fail"))</f>
        <v>Pass</v>
      </c>
      <c r="AO46" s="77"/>
      <c r="AP46" s="45">
        <f>IF(ISNUMBER(SEARCH("RetlMed",C46)),Lookup!D$2,IF(ISNUMBER(SEARCH("OffSml",C46)),Lookup!A$2,IF(ISNUMBER(SEARCH("OffMed",C46)),Lookup!B$2,IF(ISNUMBER(SEARCH("OffLrg",C46)),Lookup!C$2,IF(ISNUMBER(SEARCH("RetlStrp",C46)),Lookup!E$2)))))</f>
        <v>24563.1</v>
      </c>
      <c r="AQ46" s="17"/>
    </row>
    <row r="47" spans="1:43" s="2" customFormat="1" ht="25.5" customHeight="1" x14ac:dyDescent="0.3">
      <c r="A47" s="81"/>
      <c r="B47" s="43" t="str">
        <f t="shared" si="1"/>
        <v>CBECC 2022.2.0</v>
      </c>
      <c r="C47" s="61" t="s">
        <v>192</v>
      </c>
      <c r="D47" s="44">
        <f>INDEX(Output!$C$5:$BW$192,MATCH($C47,Output!$C$5:$C$192,0),61)</f>
        <v>216.00399999999999</v>
      </c>
      <c r="E47" s="102">
        <v>227.94</v>
      </c>
      <c r="F47" s="6">
        <f>(INDEX(Output!$C$5:$BW$192,MATCH($C47,Output!$C$5:$C$192,0),20))/$AP47</f>
        <v>7.1217802313225942</v>
      </c>
      <c r="G47" s="103">
        <v>7.53</v>
      </c>
      <c r="H47" s="6">
        <f>(INDEX(Output!$C$5:$BW$192,MATCH($C47,Output!$C$5:$C$192,0),35))/$AP47</f>
        <v>3.8920942389193545E-2</v>
      </c>
      <c r="I47" s="104">
        <v>0.05</v>
      </c>
      <c r="J47" s="6">
        <f t="shared" si="47"/>
        <v>28.19168679982576</v>
      </c>
      <c r="K47" s="105">
        <v>30.84</v>
      </c>
      <c r="L47" s="6">
        <f>(((INDEX(Output!$C$5:$BW$192,MATCH($C47,Output!$C$5:$C$192,0),13))*3.4121416)+((INDEX(Output!$C$5:$BW$192,MATCH($C47,Output!$C$5:$C$192,0),28))*99.976))/$AP47</f>
        <v>1.0815744931217965</v>
      </c>
      <c r="M47" s="106">
        <v>5.14</v>
      </c>
      <c r="N47" s="6">
        <f>(((INDEX(Output!$C$5:$BW$192,MATCH($C47,Output!$C$5:$C$192,0),14))*3.4121416)+((INDEX(Output!$C$5:$BW$192,MATCH($C47,Output!$C$5:$C$192,0),29))*99.976))/$AP47</f>
        <v>4.3642256650439082</v>
      </c>
      <c r="O47" s="107">
        <v>5.15</v>
      </c>
      <c r="P47" s="6">
        <f>(((INDEX(Output!$C$5:$BW$192,MATCH($C47,Output!$C$5:$C$192,0),19))*3.4121416)+((INDEX(Output!$C$5:$BW$192,MATCH($C47,Output!$C$5:$C$192,0),34))*99.976))/$AP47</f>
        <v>10.132976055764949</v>
      </c>
      <c r="Q47" s="108">
        <v>10.14</v>
      </c>
      <c r="R47" s="6">
        <f>(((INDEX(Output!$C$5:$BW$192,MATCH($C47,Output!$C$5:$C$192,0),36))+(INDEX(Output!$C$5:$BW$192,MATCH($C47,Output!$C$5:$C$192,0),37)))*99.976)/$AP47</f>
        <v>0</v>
      </c>
      <c r="S47" s="109">
        <v>0</v>
      </c>
      <c r="T47" s="44">
        <f>(((INDEX(Output!$C$5:$BW$192,MATCH($C47,Output!$C$5:$C$192,0),21))+(INDEX(Output!$C$5:$BW$192,MATCH($C47,Output!$C$5:$C$192,0),22))+(INDEX(Output!$C$5:$BW$192,MATCH($C47,Output!$C$5:$C$192,0),23))+(INDEX(Output!$C$5:$BW$192,MATCH($C47,Output!$C$5:$C$192,0),24)))*3.4121416)/$AP47</f>
        <v>10.831365932175371</v>
      </c>
      <c r="U47" s="110">
        <v>10.79</v>
      </c>
      <c r="V47" s="6">
        <f>(((INDEX(Output!$C$5:$BW$192,MATCH($C47,Output!$C$5:$C$192,0),15))*3.4121416)+((INDEX(Output!$C$5:$BW$192,MATCH($C47,Output!$C$5:$C$192,0),30))*99.976))/$AP47</f>
        <v>9.8033208725445906</v>
      </c>
      <c r="W47" s="111">
        <v>10.41</v>
      </c>
      <c r="X47" s="6">
        <f>(((INDEX(Output!$C$5:$BW$192,MATCH($C47,Output!$C$5:C$192,0),17))*3.4121416)+((INDEX(Output!$C$5:$BW$192,MATCH($C47,Output!$C$5:C$192,0),32))*99.976))/$AP47</f>
        <v>0</v>
      </c>
      <c r="Y47" s="112">
        <v>0</v>
      </c>
      <c r="Z47" s="6">
        <f>(((INDEX(Output!$C$5:$BW$192,MATCH($C47,Output!$C$5:C$192,0),16))*3.4121416)+((INDEX(Output!$C$5:$BW$192,MATCH($C47,Output!$C$5:C$192,0),31))*99.976))/$AP47</f>
        <v>0</v>
      </c>
      <c r="AA47" s="113">
        <v>0</v>
      </c>
      <c r="AB47" s="6">
        <f>(((INDEX(Output!$C$5:$BW$192,MATCH($C47,Output!$C$5:C$192,0),18))*3.4121416)+((INDEX(Output!$C$5:$BW$192,MATCH($C47,Output!$C$5:C$192,0),33))*99.976))/$AP47</f>
        <v>2.8095897133505137</v>
      </c>
      <c r="AC47" s="114">
        <v>0</v>
      </c>
      <c r="AD47" s="9">
        <f>INDEX(Output!$C$5:$CA$192,MATCH($C47,Output!$C$5:$C$192,0),74)+INDEX(Output!$C$5:$CA$192,MATCH($C47,Output!$C$5:$C$192,0),77)</f>
        <v>0</v>
      </c>
      <c r="AE47" s="100">
        <v>0</v>
      </c>
      <c r="AF47" s="9">
        <f>INDEX(Output!$C$5:$CA$192,MATCH($C47,Output!$C$5:$C$192,0),72)+INDEX(Output!$C$5:$CA$192,MATCH($C47,Output!$C$5:$C$192,0),75)</f>
        <v>0</v>
      </c>
      <c r="AG47" s="100">
        <v>0</v>
      </c>
      <c r="AH47" s="46">
        <f t="shared" si="48"/>
        <v>1.250133116025633E-4</v>
      </c>
      <c r="AI47" s="70">
        <f t="shared" si="49"/>
        <v>5.2673163023441555E-4</v>
      </c>
      <c r="AJ47" s="46">
        <f t="shared" si="50"/>
        <v>1.1399247875348871E-4</v>
      </c>
      <c r="AK47" s="70">
        <f t="shared" si="51"/>
        <v>-9.718172983479474E-4</v>
      </c>
      <c r="AL47" s="44" t="str">
        <f t="shared" si="5"/>
        <v>Yes</v>
      </c>
      <c r="AM47" s="44" t="str">
        <f t="shared" si="40"/>
        <v>Yes</v>
      </c>
      <c r="AN47" s="71" t="str">
        <f>IF((AL47=AM47),(IF(AND(AI47&gt;(-0.5%*D$44),AI47&lt;(0.5%*D$44),AE47&lt;=AD47,AG47&lt;=AF47,(COUNTBLANK(D47:AK47)=0)),"Pass","Fail")),IF(COUNTA(D47:AK47)=0,"","Fail"))</f>
        <v>Pass</v>
      </c>
      <c r="AO47" s="77"/>
      <c r="AP47" s="45">
        <f>IF(ISNUMBER(SEARCH("RetlMed",C47)),Lookup!D$2,IF(ISNUMBER(SEARCH("OffSml",C47)),Lookup!A$2,IF(ISNUMBER(SEARCH("OffMed",C47)),Lookup!B$2,IF(ISNUMBER(SEARCH("OffLrg",C47)),Lookup!C$2,IF(ISNUMBER(SEARCH("RetlStrp",C47)),Lookup!E$2)))))</f>
        <v>24563.1</v>
      </c>
      <c r="AQ47" s="17"/>
    </row>
    <row r="48" spans="1:43" s="2" customFormat="1" ht="25.5" hidden="1" customHeight="1" x14ac:dyDescent="0.3">
      <c r="A48" s="81"/>
      <c r="B48" s="43" t="str">
        <f t="shared" si="1"/>
        <v>CBECC 2022.2.0</v>
      </c>
      <c r="C48" s="61"/>
      <c r="D48" s="44" t="e">
        <f>INDEX(Output!$C$5:$BW$192,MATCH($C48,Output!$C$5:$C$192,0),61)</f>
        <v>#N/A</v>
      </c>
      <c r="E48" s="102"/>
      <c r="F48" s="6" t="e">
        <f>(INDEX(Output!$C$5:$BW$192,MATCH($C48,Output!$C$5:$C$192,0),20))/$AP48</f>
        <v>#N/A</v>
      </c>
      <c r="G48" s="103"/>
      <c r="H48" s="6" t="e">
        <f>(INDEX(Output!$C$5:$BW$192,MATCH($C48,Output!$C$5:$C$192,0),35))/$AP48</f>
        <v>#N/A</v>
      </c>
      <c r="I48" s="104"/>
      <c r="J48" s="6" t="e">
        <f t="shared" si="47"/>
        <v>#N/A</v>
      </c>
      <c r="K48" s="105"/>
      <c r="L48" s="6" t="e">
        <f>(((INDEX(Output!$C$5:$BW$192,MATCH($C48,Output!$C$5:$C$192,0),13))*3.4121416)+((INDEX(Output!$C$5:$BW$192,MATCH($C48,Output!$C$5:$C$192,0),28))*99.976))/$AP48</f>
        <v>#N/A</v>
      </c>
      <c r="M48" s="106"/>
      <c r="N48" s="6" t="e">
        <f>(((INDEX(Output!$C$5:$BW$192,MATCH($C48,Output!$C$5:$C$192,0),14))*3.4121416)+((INDEX(Output!$C$5:$BW$192,MATCH($C48,Output!$C$5:$C$192,0),29))*99.976))/$AP48</f>
        <v>#N/A</v>
      </c>
      <c r="O48" s="107"/>
      <c r="P48" s="6" t="e">
        <f>(((INDEX(Output!$C$5:$BW$192,MATCH($C48,Output!$C$5:$C$192,0),19))*3.4121416)+((INDEX(Output!$C$5:$BW$192,MATCH($C48,Output!$C$5:$C$192,0),34))*99.976))/$AP48</f>
        <v>#N/A</v>
      </c>
      <c r="Q48" s="108"/>
      <c r="R48" s="6" t="e">
        <f>(((INDEX(Output!$C$5:$BW$192,MATCH($C48,Output!$C$5:$C$192,0),36))+(INDEX(Output!$C$5:$BW$192,MATCH($C48,Output!$C$5:$C$192,0),37)))*99.976)/$AP48</f>
        <v>#N/A</v>
      </c>
      <c r="S48" s="109"/>
      <c r="T48" s="44" t="e">
        <f>(((INDEX(Output!$C$5:$BW$192,MATCH($C48,Output!$C$5:$C$192,0),21))+(INDEX(Output!$C$5:$BW$192,MATCH($C48,Output!$C$5:$C$192,0),22))+(INDEX(Output!$C$5:$BW$192,MATCH($C48,Output!$C$5:$C$192,0),23))+(INDEX(Output!$C$5:$BW$192,MATCH($C48,Output!$C$5:$C$192,0),24)))*3.4121416)/$AP48</f>
        <v>#N/A</v>
      </c>
      <c r="U48" s="110"/>
      <c r="V48" s="6" t="e">
        <f>(((INDEX(Output!$C$5:$BW$192,MATCH($C48,Output!$C$5:$C$192,0),15))*3.4121416)+((INDEX(Output!$C$5:$BW$192,MATCH($C48,Output!$C$5:$C$192,0),30))*99.976))/$AP48</f>
        <v>#N/A</v>
      </c>
      <c r="W48" s="111"/>
      <c r="X48" s="6" t="e">
        <f>(((INDEX(Output!$C$5:$BW$192,MATCH($C48,Output!$C$5:C$192,0),17))*3.4121416)+((INDEX(Output!$C$5:$BW$192,MATCH($C48,Output!$C$5:C$192,0),32))*99.976))/$AP48</f>
        <v>#N/A</v>
      </c>
      <c r="Y48" s="112"/>
      <c r="Z48" s="6" t="e">
        <f>(((INDEX(Output!$C$5:$BW$192,MATCH($C48,Output!$C$5:C$192,0),16))*3.4121416)+((INDEX(Output!$C$5:$BW$192,MATCH($C48,Output!$C$5:C$192,0),31))*99.976))/$AP48</f>
        <v>#N/A</v>
      </c>
      <c r="AA48" s="113"/>
      <c r="AB48" s="6" t="e">
        <f>(((INDEX(Output!$C$5:$BW$192,MATCH($C48,Output!$C$5:C$192,0),18))*3.4121416)+((INDEX(Output!$C$5:$BW$192,MATCH($C48,Output!$C$5:C$192,0),33))*99.976))/$AP48</f>
        <v>#N/A</v>
      </c>
      <c r="AC48" s="114"/>
      <c r="AD48" s="9" t="e">
        <f>INDEX(Output!$C$5:$CA$192,MATCH($C48,Output!$C$5:$C$192,0),74)+INDEX(Output!$C$5:$CA$192,MATCH($C48,Output!$C$5:$C$192,0),77)</f>
        <v>#N/A</v>
      </c>
      <c r="AE48" s="100">
        <v>0</v>
      </c>
      <c r="AF48" s="9" t="e">
        <f>INDEX(Output!$C$5:$CA$192,MATCH($C48,Output!$C$5:$C$192,0),72)+INDEX(Output!$C$5:$CA$192,MATCH($C48,Output!$C$5:$C$192,0),75)</f>
        <v>#N/A</v>
      </c>
      <c r="AG48" s="100" t="e">
        <v>#N/A</v>
      </c>
      <c r="AH48" s="46" t="e">
        <f t="shared" si="48"/>
        <v>#N/A</v>
      </c>
      <c r="AI48" s="70">
        <f t="shared" si="49"/>
        <v>-1</v>
      </c>
      <c r="AJ48" s="46" t="e">
        <f t="shared" si="50"/>
        <v>#N/A</v>
      </c>
      <c r="AK48" s="70">
        <f t="shared" si="51"/>
        <v>-1</v>
      </c>
      <c r="AL48" s="44" t="e">
        <f t="shared" si="5"/>
        <v>#N/A</v>
      </c>
      <c r="AM48" s="44" t="e">
        <f t="shared" si="40"/>
        <v>#N/A</v>
      </c>
      <c r="AN48" s="71" t="e">
        <f>IF((AL48=AM48),(IF(AND(AI48&gt;(-0.5%*D$44),AI48&lt;(0.5%*D$44),AE48&lt;=AD48,AG48&lt;=AF48,(COUNTBLANK(D48:AK48)=0)),"Pass","Fail")),IF(COUNTA(D48:AK48)=0,"","Fail"))</f>
        <v>#N/A</v>
      </c>
      <c r="AO48" s="77"/>
      <c r="AP48" s="45" t="b">
        <f>IF(ISNUMBER(SEARCH("RetlMed",C48)),Lookup!D$2,IF(ISNUMBER(SEARCH("OffSml",C48)),Lookup!A$2,IF(ISNUMBER(SEARCH("OffMed",C48)),Lookup!B$2,IF(ISNUMBER(SEARCH("OffLrg",C48)),Lookup!C$2,IF(ISNUMBER(SEARCH("RetlStrp",C48)),Lookup!E$2)))))</f>
        <v>0</v>
      </c>
      <c r="AQ48" s="17"/>
    </row>
    <row r="49" spans="1:43" s="3" customFormat="1" ht="26.25" customHeight="1" x14ac:dyDescent="0.3">
      <c r="A49" s="82"/>
      <c r="B49" s="43" t="str">
        <f t="shared" si="1"/>
        <v>CBECC 2022.2.0</v>
      </c>
      <c r="C49" s="59" t="s">
        <v>136</v>
      </c>
      <c r="D49" s="50">
        <f>INDEX(Output!$C$5:$BW$192,MATCH($C49,Output!$C$5:$C$192,0),61)</f>
        <v>102.249</v>
      </c>
      <c r="E49" s="102">
        <v>110.58</v>
      </c>
      <c r="F49" s="50">
        <f>(INDEX(Output!$C$5:$BW$192,MATCH($C49,Output!$C$5:$C$192,0),20))/$AP49</f>
        <v>2.7452179653090374</v>
      </c>
      <c r="G49" s="103">
        <v>2.72</v>
      </c>
      <c r="H49" s="50">
        <f>(INDEX(Output!$C$5:$BW$192,MATCH($C49,Output!$C$5:$C$192,0),35))/$AP49</f>
        <v>0.12283386601725224</v>
      </c>
      <c r="I49" s="104">
        <v>0.3</v>
      </c>
      <c r="J49" s="50">
        <f t="shared" ref="J49:J60" si="52">SUM(L49,N49,P49,V49,X49,Z49,AB49)</f>
        <v>21.647487423129501</v>
      </c>
      <c r="K49" s="105">
        <v>39</v>
      </c>
      <c r="L49" s="50">
        <f>(((INDEX(Output!$C$5:$BW$192,MATCH($C49,Output!$C$5:$C$192,0),13))*3.4121416)+((INDEX(Output!$C$5:$BW$192,MATCH($C49,Output!$C$5:$C$192,0),28))*99.976))/$AP49</f>
        <v>10.795581987589875</v>
      </c>
      <c r="M49" s="106">
        <v>29.73</v>
      </c>
      <c r="N49" s="50">
        <f>(((INDEX(Output!$C$5:$BW$192,MATCH($C49,Output!$C$5:$C$192,0),14))*3.4121416)+((INDEX(Output!$C$5:$BW$192,MATCH($C49,Output!$C$5:$C$192,0),29))*99.976))/$AP49</f>
        <v>2.81615986752095</v>
      </c>
      <c r="O49" s="107">
        <v>2.39</v>
      </c>
      <c r="P49" s="50">
        <f>(((INDEX(Output!$C$5:$BW$192,MATCH($C49,Output!$C$5:$C$192,0),19))*3.4121416)+((INDEX(Output!$C$5:$BW$192,MATCH($C49,Output!$C$5:$C$192,0),34))*99.976))/$AP49</f>
        <v>4.6127391617347717</v>
      </c>
      <c r="Q49" s="108">
        <v>4.6100000000000003</v>
      </c>
      <c r="R49" s="50">
        <f>(((INDEX(Output!$C$5:$BW$192,MATCH($C49,Output!$C$5:$C$192,0),36))+(INDEX(Output!$C$5:$BW$192,MATCH($C49,Output!$C$5:$C$192,0),37)))*99.976)/$AP49</f>
        <v>0</v>
      </c>
      <c r="S49" s="109">
        <v>0</v>
      </c>
      <c r="T49" s="50">
        <f>(((INDEX(Output!$C$5:$BW$192,MATCH($C49,Output!$C$5:$C$192,0),21))+(INDEX(Output!$C$5:$BW$192,MATCH($C49,Output!$C$5:$C$192,0),22))+(INDEX(Output!$C$5:$BW$192,MATCH($C49,Output!$C$5:$C$192,0),23))+(INDEX(Output!$C$5:$BW$192,MATCH($C49,Output!$C$5:$C$192,0),24)))*3.4121416)/$AP49</f>
        <v>14.615038052308689</v>
      </c>
      <c r="U49" s="110">
        <v>14.62</v>
      </c>
      <c r="V49" s="50">
        <f>(((INDEX(Output!$C$5:$BW$192,MATCH($C49,Output!$C$5:$C$192,0),15))*3.4121416)+((INDEX(Output!$C$5:$BW$192,MATCH($C49,Output!$C$5:$C$192,0),30))*99.976))/$AP49</f>
        <v>1.6892479909524536</v>
      </c>
      <c r="W49" s="111">
        <v>1.96</v>
      </c>
      <c r="X49" s="50">
        <f>(((INDEX(Output!$C$5:$BW$192,MATCH($C49,Output!$C$5:C$192,0),17))*3.4121416)+((INDEX(Output!$C$5:$BW$192,MATCH($C49,Output!$C$5:C$192,0),32))*99.976))/$AP49</f>
        <v>0.24634980531947984</v>
      </c>
      <c r="Y49" s="112">
        <v>0.3</v>
      </c>
      <c r="Z49" s="50">
        <f>(((INDEX(Output!$C$5:$BW$192,MATCH($C49,Output!$C$5:C$192,0),16))*3.4121416)+((INDEX(Output!$C$5:$BW$192,MATCH($C49,Output!$C$5:C$192,0),31))*99.976))/$AP49</f>
        <v>0</v>
      </c>
      <c r="AA49" s="113">
        <v>0</v>
      </c>
      <c r="AB49" s="50">
        <f>(((INDEX(Output!$C$5:$BW$192,MATCH($C49,Output!$C$5:C$192,0),18))*3.4121416)+((INDEX(Output!$C$5:$BW$192,MATCH($C49,Output!$C$5:C$192,0),33))*99.976))/$AP49</f>
        <v>1.4874086100119712</v>
      </c>
      <c r="AC49" s="114">
        <v>0</v>
      </c>
      <c r="AD49" s="51">
        <f>INDEX(Output!$C$5:$CA$192,MATCH($C49,Output!$C$5:$C$192,0),74)+INDEX(Output!$C$5:$CA$192,MATCH($C49,Output!$C$5:$C$192,0),77)</f>
        <v>0</v>
      </c>
      <c r="AE49" s="100">
        <v>0</v>
      </c>
      <c r="AF49" s="51">
        <f>INDEX(Output!$C$5:$CA$192,MATCH($C49,Output!$C$5:$C$192,0),72)+INDEX(Output!$C$5:$CA$192,MATCH($C49,Output!$C$5:$C$192,0),75)</f>
        <v>88</v>
      </c>
      <c r="AG49" s="101">
        <v>88</v>
      </c>
      <c r="AH49" s="52"/>
      <c r="AI49" s="50"/>
      <c r="AJ49" s="52"/>
      <c r="AK49" s="96"/>
      <c r="AL49" s="50"/>
      <c r="AM49" s="50"/>
      <c r="AN49" s="72"/>
      <c r="AO49" s="75"/>
      <c r="AP49" s="45">
        <f>IF(ISNUMBER(SEARCH("RetlMed",C49)),Lookup!D$2,IF(ISNUMBER(SEARCH("OffSml",C49)),Lookup!A$2,IF(ISNUMBER(SEARCH("OffMed",C49)),Lookup!B$2,IF(ISNUMBER(SEARCH("OffLrg",C49)),Lookup!C$2,IF(ISNUMBER(SEARCH("RetlStrp",C49)),Lookup!E$2)))))</f>
        <v>53627.8</v>
      </c>
      <c r="AQ49" s="14"/>
    </row>
    <row r="50" spans="1:43" s="2" customFormat="1" ht="25.5" customHeight="1" x14ac:dyDescent="0.3">
      <c r="A50" s="81"/>
      <c r="B50" s="43" t="str">
        <f t="shared" si="1"/>
        <v>CBECC 2022.2.0</v>
      </c>
      <c r="C50" s="61" t="s">
        <v>137</v>
      </c>
      <c r="D50" s="44">
        <f>INDEX(Output!$C$5:$BW$192,MATCH($C50,Output!$C$5:$C$192,0),61)</f>
        <v>94.196299999999994</v>
      </c>
      <c r="E50" s="102">
        <v>102.99</v>
      </c>
      <c r="F50" s="6">
        <f>(INDEX(Output!$C$5:$BW$192,MATCH($C50,Output!$C$5:$C$192,0),20))/$AP50</f>
        <v>2.3722024770734582</v>
      </c>
      <c r="G50" s="103">
        <v>2.35</v>
      </c>
      <c r="H50" s="6">
        <f>(INDEX(Output!$C$5:$BW$192,MATCH($C50,Output!$C$5:$C$192,0),35))/$AP50</f>
        <v>0.12602512129902774</v>
      </c>
      <c r="I50" s="104">
        <v>0.31</v>
      </c>
      <c r="J50" s="6">
        <f t="shared" si="52"/>
        <v>20.693768153353577</v>
      </c>
      <c r="K50" s="105">
        <v>38.619999999999997</v>
      </c>
      <c r="L50" s="6">
        <f>(((INDEX(Output!$C$5:$BW$192,MATCH($C50,Output!$C$5:$C$192,0),13))*3.4121416)+((INDEX(Output!$C$5:$BW$192,MATCH($C50,Output!$C$5:$C$192,0),28))*99.976))/$AP50</f>
        <v>11.114725232675275</v>
      </c>
      <c r="M50" s="106">
        <v>30.61</v>
      </c>
      <c r="N50" s="6">
        <f>(((INDEX(Output!$C$5:$BW$192,MATCH($C50,Output!$C$5:$C$192,0),14))*3.4121416)+((INDEX(Output!$C$5:$BW$192,MATCH($C50,Output!$C$5:$C$192,0),29))*99.976))/$AP50</f>
        <v>2.7303597237969854</v>
      </c>
      <c r="O50" s="107">
        <v>2.2799999999999998</v>
      </c>
      <c r="P50" s="6">
        <f>(((INDEX(Output!$C$5:$BW$192,MATCH($C50,Output!$C$5:$C$192,0),19))*3.4121416)+((INDEX(Output!$C$5:$BW$192,MATCH($C50,Output!$C$5:$C$192,0),34))*99.976))/$AP50</f>
        <v>3.459555961960028</v>
      </c>
      <c r="Q50" s="108">
        <v>3.46</v>
      </c>
      <c r="R50" s="6">
        <f>(((INDEX(Output!$C$5:$BW$192,MATCH($C50,Output!$C$5:$C$192,0),36))+(INDEX(Output!$C$5:$BW$192,MATCH($C50,Output!$C$5:$C$192,0),37)))*99.976)/$AP50</f>
        <v>0</v>
      </c>
      <c r="S50" s="109">
        <v>0</v>
      </c>
      <c r="T50" s="44">
        <f>(((INDEX(Output!$C$5:$BW$192,MATCH($C50,Output!$C$5:$C$192,0),21))+(INDEX(Output!$C$5:$BW$192,MATCH($C50,Output!$C$5:$C$192,0),22))+(INDEX(Output!$C$5:$BW$192,MATCH($C50,Output!$C$5:$C$192,0),23))+(INDEX(Output!$C$5:$BW$192,MATCH($C50,Output!$C$5:$C$192,0),24)))*3.4121416)/$AP50</f>
        <v>14.615038052308689</v>
      </c>
      <c r="U50" s="110">
        <v>14.62</v>
      </c>
      <c r="V50" s="6">
        <f>(((INDEX(Output!$C$5:$BW$192,MATCH($C50,Output!$C$5:$C$192,0),15))*3.4121416)+((INDEX(Output!$C$5:$BW$192,MATCH($C50,Output!$C$5:$C$192,0),30))*99.976))/$AP50</f>
        <v>1.6496405831154735</v>
      </c>
      <c r="W50" s="111">
        <v>1.96</v>
      </c>
      <c r="X50" s="6">
        <f>(((INDEX(Output!$C$5:$BW$192,MATCH($C50,Output!$C$5:C$192,0),17))*3.4121416)+((INDEX(Output!$C$5:$BW$192,MATCH($C50,Output!$C$5:C$192,0),32))*99.976))/$AP50</f>
        <v>0.25207617753687456</v>
      </c>
      <c r="Y50" s="112">
        <v>0.31</v>
      </c>
      <c r="Z50" s="6">
        <f>(((INDEX(Output!$C$5:$BW$192,MATCH($C50,Output!$C$5:C$192,0),16))*3.4121416)+((INDEX(Output!$C$5:$BW$192,MATCH($C50,Output!$C$5:C$192,0),31))*99.976))/$AP50</f>
        <v>0</v>
      </c>
      <c r="AA50" s="113">
        <v>0</v>
      </c>
      <c r="AB50" s="6">
        <f>(((INDEX(Output!$C$5:$BW$192,MATCH($C50,Output!$C$5:C$192,0),18))*3.4121416)+((INDEX(Output!$C$5:$BW$192,MATCH($C50,Output!$C$5:C$192,0),33))*99.976))/$AP50</f>
        <v>1.4874104742689425</v>
      </c>
      <c r="AC50" s="114">
        <v>0</v>
      </c>
      <c r="AD50" s="9">
        <f>INDEX(Output!$C$5:$CA$192,MATCH($C50,Output!$C$5:$C$192,0),74)+INDEX(Output!$C$5:$CA$192,MATCH($C50,Output!$C$5:$C$192,0),77)</f>
        <v>0</v>
      </c>
      <c r="AE50" s="100">
        <v>0</v>
      </c>
      <c r="AF50" s="9">
        <f>INDEX(Output!$C$5:$CA$192,MATCH($C50,Output!$C$5:$C$192,0),72)+INDEX(Output!$C$5:$CA$192,MATCH($C50,Output!$C$5:$C$192,0),75)</f>
        <v>96.25</v>
      </c>
      <c r="AG50" s="100">
        <v>96.25</v>
      </c>
      <c r="AH50" s="46">
        <f>IF($D$49=0,"",(D50-$D$49)/$D$49)</f>
        <v>-7.8755782452640144E-2</v>
      </c>
      <c r="AI50" s="70">
        <f>IF($E$49=0,"",(E50-$E$49)/$E$49)</f>
        <v>-6.86380900705372E-2</v>
      </c>
      <c r="AJ50" s="46">
        <f>IF($J$49=0,"",(J50-$J$49)/$J$49)</f>
        <v>-4.4056811358019858E-2</v>
      </c>
      <c r="AK50" s="70">
        <f>IF($K$49=0,"",(K50-$K$49)/$K$49)</f>
        <v>-9.7435897435898099E-3</v>
      </c>
      <c r="AL50" s="44" t="str">
        <f t="shared" si="5"/>
        <v>No</v>
      </c>
      <c r="AM50" s="44" t="str">
        <f t="shared" si="40"/>
        <v>No</v>
      </c>
      <c r="AN50" s="71" t="str">
        <f>IF((AL50=AM50),(IF(AND(AI50&gt;(-0.5%*D$49),AI50&lt;(0.5%*D$49),AE50&lt;=AD50,AG50&lt;=AF50,(COUNTBLANK(D50:AK50)=0)),"Pass","Fail")),IF(COUNTA(D50:AK50)=0,"","Fail"))</f>
        <v>Pass</v>
      </c>
      <c r="AO50" s="77"/>
      <c r="AP50" s="45">
        <f>IF(ISNUMBER(SEARCH("RetlMed",C50)),Lookup!D$2,IF(ISNUMBER(SEARCH("OffSml",C50)),Lookup!A$2,IF(ISNUMBER(SEARCH("OffMed",C50)),Lookup!B$2,IF(ISNUMBER(SEARCH("OffLrg",C50)),Lookup!C$2,IF(ISNUMBER(SEARCH("RetlStrp",C50)),Lookup!E$2)))))</f>
        <v>53627.8</v>
      </c>
      <c r="AQ50" s="17"/>
    </row>
    <row r="51" spans="1:43" s="2" customFormat="1" ht="25.5" customHeight="1" x14ac:dyDescent="0.3">
      <c r="A51" s="81"/>
      <c r="B51" s="43" t="str">
        <f t="shared" si="1"/>
        <v>CBECC 2022.2.0</v>
      </c>
      <c r="C51" s="61" t="s">
        <v>138</v>
      </c>
      <c r="D51" s="44">
        <f>INDEX(Output!$C$5:$BW$192,MATCH($C51,Output!$C$5:$C$192,0),61)</f>
        <v>118.348</v>
      </c>
      <c r="E51" s="102">
        <v>128.49</v>
      </c>
      <c r="F51" s="6">
        <f>(INDEX(Output!$C$5:$BW$192,MATCH($C51,Output!$C$5:$C$192,0),20))/$AP51</f>
        <v>3.4948478214657319</v>
      </c>
      <c r="G51" s="103">
        <v>3.55</v>
      </c>
      <c r="H51" s="6">
        <f>(INDEX(Output!$C$5:$BW$192,MATCH($C51,Output!$C$5:$C$192,0),35))/$AP51</f>
        <v>0.11649946482980841</v>
      </c>
      <c r="I51" s="104">
        <v>0.27</v>
      </c>
      <c r="J51" s="6">
        <f t="shared" si="52"/>
        <v>23.572085787280773</v>
      </c>
      <c r="K51" s="105">
        <v>39.44</v>
      </c>
      <c r="L51" s="6">
        <f>(((INDEX(Output!$C$5:$BW$192,MATCH($C51,Output!$C$5:$C$192,0),13))*3.4121416)+((INDEX(Output!$C$5:$BW$192,MATCH($C51,Output!$C$5:$C$192,0),28))*99.976))/$AP51</f>
        <v>10.162143710818638</v>
      </c>
      <c r="M51" s="106">
        <v>27.31</v>
      </c>
      <c r="N51" s="6">
        <f>(((INDEX(Output!$C$5:$BW$192,MATCH($C51,Output!$C$5:$C$192,0),14))*3.4121416)+((INDEX(Output!$C$5:$BW$192,MATCH($C51,Output!$C$5:$C$192,0),29))*99.976))/$AP51</f>
        <v>2.9912977804720682</v>
      </c>
      <c r="O51" s="107">
        <v>2.56</v>
      </c>
      <c r="P51" s="6">
        <f>(((INDEX(Output!$C$5:$BW$192,MATCH($C51,Output!$C$5:$C$192,0),19))*3.4121416)+((INDEX(Output!$C$5:$BW$192,MATCH($C51,Output!$C$5:$C$192,0),34))*99.976))/$AP51</f>
        <v>6.919111923920056</v>
      </c>
      <c r="Q51" s="108">
        <v>6.92</v>
      </c>
      <c r="R51" s="6">
        <f>(((INDEX(Output!$C$5:$BW$192,MATCH($C51,Output!$C$5:$C$192,0),36))+(INDEX(Output!$C$5:$BW$192,MATCH($C51,Output!$C$5:$C$192,0),37)))*99.976)/$AP51</f>
        <v>0</v>
      </c>
      <c r="S51" s="109">
        <v>0</v>
      </c>
      <c r="T51" s="44">
        <f>(((INDEX(Output!$C$5:$BW$192,MATCH($C51,Output!$C$5:$C$192,0),21))+(INDEX(Output!$C$5:$BW$192,MATCH($C51,Output!$C$5:$C$192,0),22))+(INDEX(Output!$C$5:$BW$192,MATCH($C51,Output!$C$5:$C$192,0),23))+(INDEX(Output!$C$5:$BW$192,MATCH($C51,Output!$C$5:$C$192,0),24)))*3.4121416)/$AP51</f>
        <v>14.615038052308689</v>
      </c>
      <c r="U51" s="110">
        <v>14.62</v>
      </c>
      <c r="V51" s="6">
        <f>(((INDEX(Output!$C$5:$BW$192,MATCH($C51,Output!$C$5:$C$192,0),15))*3.4121416)+((INDEX(Output!$C$5:$BW$192,MATCH($C51,Output!$C$5:$C$192,0),30))*99.976))/$AP51</f>
        <v>1.7770141891377234</v>
      </c>
      <c r="W51" s="111">
        <v>2.1</v>
      </c>
      <c r="X51" s="6">
        <f>(((INDEX(Output!$C$5:$BW$192,MATCH($C51,Output!$C$5:C$192,0),17))*3.4121416)+((INDEX(Output!$C$5:$BW$192,MATCH($C51,Output!$C$5:C$192,0),32))*99.976))/$AP51</f>
        <v>0.2351095729203137</v>
      </c>
      <c r="Y51" s="112">
        <v>0.55000000000000004</v>
      </c>
      <c r="Z51" s="6">
        <f>(((INDEX(Output!$C$5:$BW$192,MATCH($C51,Output!$C$5:C$192,0),16))*3.4121416)+((INDEX(Output!$C$5:$BW$192,MATCH($C51,Output!$C$5:C$192,0),31))*99.976))/$AP51</f>
        <v>0</v>
      </c>
      <c r="AA51" s="113">
        <v>0</v>
      </c>
      <c r="AB51" s="6">
        <f>(((INDEX(Output!$C$5:$BW$192,MATCH($C51,Output!$C$5:C$192,0),18))*3.4121416)+((INDEX(Output!$C$5:$BW$192,MATCH($C51,Output!$C$5:C$192,0),33))*99.976))/$AP51</f>
        <v>1.4874086100119712</v>
      </c>
      <c r="AC51" s="114">
        <v>0</v>
      </c>
      <c r="AD51" s="9">
        <f>INDEX(Output!$C$5:$CA$192,MATCH($C51,Output!$C$5:$C$192,0),74)+INDEX(Output!$C$5:$CA$192,MATCH($C51,Output!$C$5:$C$192,0),77)</f>
        <v>0</v>
      </c>
      <c r="AE51" s="100">
        <v>0</v>
      </c>
      <c r="AF51" s="9">
        <f>INDEX(Output!$C$5:$CA$192,MATCH($C51,Output!$C$5:$C$192,0),72)+INDEX(Output!$C$5:$CA$192,MATCH($C51,Output!$C$5:$C$192,0),75)</f>
        <v>70.5</v>
      </c>
      <c r="AG51" s="100">
        <v>70.5</v>
      </c>
      <c r="AH51" s="46">
        <f t="shared" ref="AH51:AH60" si="53">IF($D$49=0,"",(D51-$D$49)/$D$49)</f>
        <v>0.15744897260608909</v>
      </c>
      <c r="AI51" s="70">
        <f t="shared" ref="AI51:AI60" si="54">IF($E$49=0,"",(E51-$E$49)/$E$49)</f>
        <v>0.16196418882257199</v>
      </c>
      <c r="AJ51" s="46">
        <f t="shared" ref="AJ51:AJ60" si="55">IF($J$49=0,"",(J51-$J$49)/$J$49)</f>
        <v>8.8906316309712394E-2</v>
      </c>
      <c r="AK51" s="70">
        <f t="shared" ref="AK51:AK60" si="56">IF($K$49=0,"",(K51-$K$49)/$K$49)</f>
        <v>1.1282051282051224E-2</v>
      </c>
      <c r="AL51" s="44" t="str">
        <f t="shared" si="5"/>
        <v>Yes</v>
      </c>
      <c r="AM51" s="44" t="str">
        <f t="shared" si="40"/>
        <v>Yes</v>
      </c>
      <c r="AN51" s="71" t="str">
        <f>IF((AL51=AM51),(IF(AND(AI51&gt;(-0.5%*D$49),AI51&lt;(0.5%*D$49),AE51&lt;=AD51,AG51&lt;=AF51,(COUNTBLANK(D51:AK51)=0)),"Pass","Fail")),IF(COUNTA(D51:AK51)=0,"","Fail"))</f>
        <v>Pass</v>
      </c>
      <c r="AO51" s="77"/>
      <c r="AP51" s="45">
        <f>IF(ISNUMBER(SEARCH("RetlMed",C51)),Lookup!D$2,IF(ISNUMBER(SEARCH("OffSml",C51)),Lookup!A$2,IF(ISNUMBER(SEARCH("OffMed",C51)),Lookup!B$2,IF(ISNUMBER(SEARCH("OffLrg",C51)),Lookup!C$2,IF(ISNUMBER(SEARCH("RetlStrp",C51)),Lookup!E$2)))))</f>
        <v>53627.8</v>
      </c>
      <c r="AQ51" s="17"/>
    </row>
    <row r="52" spans="1:43" s="2" customFormat="1" ht="25.5" customHeight="1" x14ac:dyDescent="0.3">
      <c r="A52" s="81"/>
      <c r="B52" s="43" t="str">
        <f t="shared" si="1"/>
        <v>CBECC 2022.2.0</v>
      </c>
      <c r="C52" s="61" t="s">
        <v>139</v>
      </c>
      <c r="D52" s="44">
        <f>INDEX(Output!$C$5:$BW$192,MATCH($C52,Output!$C$5:$C$192,0),61)</f>
        <v>98.295199999999994</v>
      </c>
      <c r="E52" s="102">
        <v>107.53</v>
      </c>
      <c r="F52" s="6">
        <f>(INDEX(Output!$C$5:$BW$192,MATCH($C52,Output!$C$5:$C$192,0),20))/$AP52</f>
        <v>2.59033560951596</v>
      </c>
      <c r="G52" s="103">
        <v>2.5499999999999998</v>
      </c>
      <c r="H52" s="6">
        <f>(INDEX(Output!$C$5:$BW$192,MATCH($C52,Output!$C$5:$C$192,0),35))/$AP52</f>
        <v>0.12374346887248777</v>
      </c>
      <c r="I52" s="104">
        <v>0.31</v>
      </c>
      <c r="J52" s="6">
        <f t="shared" si="52"/>
        <v>21.209952277787352</v>
      </c>
      <c r="K52" s="105">
        <v>39.270000000000003</v>
      </c>
      <c r="L52" s="6">
        <f>(((INDEX(Output!$C$5:$BW$192,MATCH($C52,Output!$C$5:$C$192,0),13))*3.4121416)+((INDEX(Output!$C$5:$BW$192,MATCH($C52,Output!$C$5:$C$192,0),28))*99.976))/$AP52</f>
        <v>10.886542005617619</v>
      </c>
      <c r="M52" s="106">
        <v>30.55</v>
      </c>
      <c r="N52" s="6">
        <f>(((INDEX(Output!$C$5:$BW$192,MATCH($C52,Output!$C$5:$C$192,0),14))*3.4121416)+((INDEX(Output!$C$5:$BW$192,MATCH($C52,Output!$C$5:$C$192,0),29))*99.976))/$AP52</f>
        <v>2.7472779723814886</v>
      </c>
      <c r="O52" s="107">
        <v>2.31</v>
      </c>
      <c r="P52" s="6">
        <f>(((INDEX(Output!$C$5:$BW$192,MATCH($C52,Output!$C$5:$C$192,0),19))*3.4121416)+((INDEX(Output!$C$5:$BW$192,MATCH($C52,Output!$C$5:$C$192,0),34))*99.976))/$AP52</f>
        <v>4.6127391617347717</v>
      </c>
      <c r="Q52" s="108">
        <v>4.6100000000000003</v>
      </c>
      <c r="R52" s="6">
        <f>(((INDEX(Output!$C$5:$BW$192,MATCH($C52,Output!$C$5:$C$192,0),36))+(INDEX(Output!$C$5:$BW$192,MATCH($C52,Output!$C$5:$C$192,0),37)))*99.976)/$AP52</f>
        <v>0</v>
      </c>
      <c r="S52" s="109">
        <v>0</v>
      </c>
      <c r="T52" s="44">
        <f>(((INDEX(Output!$C$5:$BW$192,MATCH($C52,Output!$C$5:$C$192,0),21))+(INDEX(Output!$C$5:$BW$192,MATCH($C52,Output!$C$5:$C$192,0),22))+(INDEX(Output!$C$5:$BW$192,MATCH($C52,Output!$C$5:$C$192,0),23))+(INDEX(Output!$C$5:$BW$192,MATCH($C52,Output!$C$5:$C$192,0),24)))*3.4121416)/$AP52</f>
        <v>14.615038052308689</v>
      </c>
      <c r="U52" s="110">
        <v>14.62</v>
      </c>
      <c r="V52" s="6">
        <f>(((INDEX(Output!$C$5:$BW$192,MATCH($C52,Output!$C$5:$C$192,0),15))*3.4121416)+((INDEX(Output!$C$5:$BW$192,MATCH($C52,Output!$C$5:$C$192,0),30))*99.976))/$AP52</f>
        <v>1.2284022801681216</v>
      </c>
      <c r="W52" s="111">
        <v>1.48</v>
      </c>
      <c r="X52" s="6">
        <f>(((INDEX(Output!$C$5:$BW$192,MATCH($C52,Output!$C$5:C$192,0),17))*3.4121416)+((INDEX(Output!$C$5:$BW$192,MATCH($C52,Output!$C$5:C$192,0),32))*99.976))/$AP52</f>
        <v>0.2475822478733791</v>
      </c>
      <c r="Y52" s="112">
        <v>0.31</v>
      </c>
      <c r="Z52" s="6">
        <f>(((INDEX(Output!$C$5:$BW$192,MATCH($C52,Output!$C$5:C$192,0),16))*3.4121416)+((INDEX(Output!$C$5:$BW$192,MATCH($C52,Output!$C$5:C$192,0),31))*99.976))/$AP52</f>
        <v>0</v>
      </c>
      <c r="AA52" s="113">
        <v>0</v>
      </c>
      <c r="AB52" s="6">
        <f>(((INDEX(Output!$C$5:$BW$192,MATCH($C52,Output!$C$5:C$192,0),18))*3.4121416)+((INDEX(Output!$C$5:$BW$192,MATCH($C52,Output!$C$5:C$192,0),33))*99.976))/$AP52</f>
        <v>1.4874086100119712</v>
      </c>
      <c r="AC52" s="114">
        <v>0</v>
      </c>
      <c r="AD52" s="9">
        <f>INDEX(Output!$C$5:$CA$192,MATCH($C52,Output!$C$5:$C$192,0),74)+INDEX(Output!$C$5:$CA$192,MATCH($C52,Output!$C$5:$C$192,0),77)</f>
        <v>0</v>
      </c>
      <c r="AE52" s="100">
        <v>0</v>
      </c>
      <c r="AF52" s="9">
        <f>INDEX(Output!$C$5:$CA$192,MATCH($C52,Output!$C$5:$C$192,0),72)+INDEX(Output!$C$5:$CA$192,MATCH($C52,Output!$C$5:$C$192,0),75)</f>
        <v>88.75</v>
      </c>
      <c r="AG52" s="100">
        <v>88.75</v>
      </c>
      <c r="AH52" s="46">
        <f t="shared" si="53"/>
        <v>-3.866834883470744E-2</v>
      </c>
      <c r="AI52" s="70">
        <f t="shared" si="54"/>
        <v>-2.7581841200940472E-2</v>
      </c>
      <c r="AJ52" s="46">
        <f t="shared" si="55"/>
        <v>-2.021182120538664E-2</v>
      </c>
      <c r="AK52" s="70">
        <f t="shared" si="56"/>
        <v>6.9230769230770031E-3</v>
      </c>
      <c r="AL52" s="44" t="str">
        <f t="shared" si="5"/>
        <v>No</v>
      </c>
      <c r="AM52" s="44" t="str">
        <f t="shared" si="40"/>
        <v>No</v>
      </c>
      <c r="AN52" s="71" t="str">
        <f>IF((AL52=AM52),(IF(AND(AI52&gt;(-0.5%*D$49),AI52&lt;(0.5%*D$49),AE52&lt;=AD52,AG52&lt;=AF52,(COUNTBLANK(D52:AK52)=0)),"Pass","Fail")),IF(COUNTA(D52:AK52)=0,"","Fail"))</f>
        <v>Pass</v>
      </c>
      <c r="AO52" s="77"/>
      <c r="AP52" s="45">
        <f>IF(ISNUMBER(SEARCH("RetlMed",C52)),Lookup!D$2,IF(ISNUMBER(SEARCH("OffSml",C52)),Lookup!A$2,IF(ISNUMBER(SEARCH("OffMed",C52)),Lookup!B$2,IF(ISNUMBER(SEARCH("OffLrg",C52)),Lookup!C$2,IF(ISNUMBER(SEARCH("RetlStrp",C52)),Lookup!E$2)))))</f>
        <v>53627.8</v>
      </c>
      <c r="AQ52" s="17"/>
    </row>
    <row r="53" spans="1:43" s="2" customFormat="1" ht="25.5" customHeight="1" x14ac:dyDescent="0.3">
      <c r="A53" s="81"/>
      <c r="B53" s="43" t="str">
        <f t="shared" si="1"/>
        <v>CBECC 2022.2.0</v>
      </c>
      <c r="C53" s="61" t="s">
        <v>140</v>
      </c>
      <c r="D53" s="44">
        <f>INDEX(Output!$C$5:$BW$192,MATCH($C53,Output!$C$5:$C$192,0),61)</f>
        <v>127.07899999999999</v>
      </c>
      <c r="E53" s="102">
        <v>119.74</v>
      </c>
      <c r="F53" s="6">
        <f>(INDEX(Output!$C$5:$BW$192,MATCH($C53,Output!$C$5:$C$192,0),20))/$AP53</f>
        <v>3.2384695997225319</v>
      </c>
      <c r="G53" s="103">
        <v>2.84</v>
      </c>
      <c r="H53" s="6">
        <f>(INDEX(Output!$C$5:$BW$192,MATCH($C53,Output!$C$5:$C$192,0),35))/$AP53</f>
        <v>0.16319483551441602</v>
      </c>
      <c r="I53" s="104">
        <v>0.34</v>
      </c>
      <c r="J53" s="6">
        <f t="shared" si="52"/>
        <v>27.365682972509468</v>
      </c>
      <c r="K53" s="105">
        <v>43.31</v>
      </c>
      <c r="L53" s="6">
        <f>(((INDEX(Output!$C$5:$BW$192,MATCH($C53,Output!$C$5:$C$192,0),13))*3.4121416)+((INDEX(Output!$C$5:$BW$192,MATCH($C53,Output!$C$5:$C$192,0),28))*99.976))/$AP53</f>
        <v>14.831667328989653</v>
      </c>
      <c r="M53" s="106">
        <v>33.630000000000003</v>
      </c>
      <c r="N53" s="6">
        <f>(((INDEX(Output!$C$5:$BW$192,MATCH($C53,Output!$C$5:$C$192,0),14))*3.4121416)+((INDEX(Output!$C$5:$BW$192,MATCH($C53,Output!$C$5:$C$192,0),29))*99.976))/$AP53</f>
        <v>4.2894409116122612</v>
      </c>
      <c r="O53" s="107">
        <v>3</v>
      </c>
      <c r="P53" s="6">
        <f>(((INDEX(Output!$C$5:$BW$192,MATCH($C53,Output!$C$5:$C$192,0),19))*3.4121416)+((INDEX(Output!$C$5:$BW$192,MATCH($C53,Output!$C$5:$C$192,0),34))*99.976))/$AP53</f>
        <v>4.6127391617347717</v>
      </c>
      <c r="Q53" s="108">
        <v>4.6100000000000003</v>
      </c>
      <c r="R53" s="6">
        <f>(((INDEX(Output!$C$5:$BW$192,MATCH($C53,Output!$C$5:$C$192,0),36))+(INDEX(Output!$C$5:$BW$192,MATCH($C53,Output!$C$5:$C$192,0),37)))*99.976)/$AP53</f>
        <v>0</v>
      </c>
      <c r="S53" s="109">
        <v>0</v>
      </c>
      <c r="T53" s="44">
        <f>(((INDEX(Output!$C$5:$BW$192,MATCH($C53,Output!$C$5:$C$192,0),21))+(INDEX(Output!$C$5:$BW$192,MATCH($C53,Output!$C$5:$C$192,0),22))+(INDEX(Output!$C$5:$BW$192,MATCH($C53,Output!$C$5:$C$192,0),23))+(INDEX(Output!$C$5:$BW$192,MATCH($C53,Output!$C$5:$C$192,0),24)))*3.4121416)/$AP53</f>
        <v>14.615038052308689</v>
      </c>
      <c r="U53" s="110">
        <v>14.62</v>
      </c>
      <c r="V53" s="6">
        <f>(((INDEX(Output!$C$5:$BW$192,MATCH($C53,Output!$C$5:$C$192,0),15))*3.4121416)+((INDEX(Output!$C$5:$BW$192,MATCH($C53,Output!$C$5:$C$192,0),30))*99.976))/$AP53</f>
        <v>1.8611727728260341</v>
      </c>
      <c r="W53" s="111">
        <v>1.69</v>
      </c>
      <c r="X53" s="6">
        <f>(((INDEX(Output!$C$5:$BW$192,MATCH($C53,Output!$C$5:C$192,0),17))*3.4121416)+((INDEX(Output!$C$5:$BW$192,MATCH($C53,Output!$C$5:C$192,0),32))*99.976))/$AP53</f>
        <v>0.28324673030689307</v>
      </c>
      <c r="Y53" s="112">
        <v>0.38</v>
      </c>
      <c r="Z53" s="6">
        <f>(((INDEX(Output!$C$5:$BW$192,MATCH($C53,Output!$C$5:C$192,0),16))*3.4121416)+((INDEX(Output!$C$5:$BW$192,MATCH($C53,Output!$C$5:C$192,0),31))*99.976))/$AP53</f>
        <v>0</v>
      </c>
      <c r="AA53" s="113">
        <v>0</v>
      </c>
      <c r="AB53" s="6">
        <f>(((INDEX(Output!$C$5:$BW$192,MATCH($C53,Output!$C$5:C$192,0),18))*3.4121416)+((INDEX(Output!$C$5:$BW$192,MATCH($C53,Output!$C$5:C$192,0),33))*99.976))/$AP53</f>
        <v>1.4874160670398562</v>
      </c>
      <c r="AC53" s="114">
        <v>0</v>
      </c>
      <c r="AD53" s="9">
        <f>INDEX(Output!$C$5:$CA$192,MATCH($C53,Output!$C$5:$C$192,0),74)+INDEX(Output!$C$5:$CA$192,MATCH($C53,Output!$C$5:$C$192,0),77)</f>
        <v>4</v>
      </c>
      <c r="AE53" s="100">
        <v>0</v>
      </c>
      <c r="AF53" s="9">
        <f>INDEX(Output!$C$5:$CA$192,MATCH($C53,Output!$C$5:$C$192,0),72)+INDEX(Output!$C$5:$CA$192,MATCH($C53,Output!$C$5:$C$192,0),75)</f>
        <v>752.5</v>
      </c>
      <c r="AG53" s="100">
        <v>752.5</v>
      </c>
      <c r="AH53" s="46">
        <f t="shared" si="53"/>
        <v>0.24283856076832047</v>
      </c>
      <c r="AI53" s="70">
        <f t="shared" si="54"/>
        <v>8.2835955869054054E-2</v>
      </c>
      <c r="AJ53" s="46">
        <f t="shared" si="55"/>
        <v>0.26415054262927051</v>
      </c>
      <c r="AK53" s="70">
        <f t="shared" si="56"/>
        <v>0.11051282051282058</v>
      </c>
      <c r="AL53" s="44" t="str">
        <f t="shared" si="5"/>
        <v>Yes</v>
      </c>
      <c r="AM53" s="44" t="str">
        <f t="shared" si="40"/>
        <v>Yes</v>
      </c>
      <c r="AN53" s="71" t="str">
        <f>IF((AL53=AM53),(IF(AND(AI53&gt;(-0.5%*D$49),AI53&lt;(0.5%*D$49),AE53&lt;=AD53,AG53&lt;=AF53,(COUNTBLANK(D53:AK53)=0)),"Pass","Fail")),IF(COUNTA(D53:AK53)=0,"","Fail"))</f>
        <v>Pass</v>
      </c>
      <c r="AO53" s="77"/>
      <c r="AP53" s="45">
        <f>IF(ISNUMBER(SEARCH("RetlMed",C53)),Lookup!D$2,IF(ISNUMBER(SEARCH("OffSml",C53)),Lookup!A$2,IF(ISNUMBER(SEARCH("OffMed",C53)),Lookup!B$2,IF(ISNUMBER(SEARCH("OffLrg",C53)),Lookup!C$2,IF(ISNUMBER(SEARCH("RetlStrp",C53)),Lookup!E$2)))))</f>
        <v>53627.8</v>
      </c>
      <c r="AQ53" s="17"/>
    </row>
    <row r="54" spans="1:43" s="2" customFormat="1" ht="25.5" customHeight="1" x14ac:dyDescent="0.3">
      <c r="A54" s="81"/>
      <c r="B54" s="43" t="str">
        <f t="shared" si="1"/>
        <v>CBECC 2022.2.0</v>
      </c>
      <c r="C54" s="61" t="s">
        <v>141</v>
      </c>
      <c r="D54" s="44">
        <f>INDEX(Output!$C$5:$BW$192,MATCH($C54,Output!$C$5:$C$192,0),61)</f>
        <v>102.46299999999999</v>
      </c>
      <c r="E54" s="102">
        <v>111.38</v>
      </c>
      <c r="F54" s="6">
        <f>(INDEX(Output!$C$5:$BW$192,MATCH($C54,Output!$C$5:$C$192,0),20))/$AP54</f>
        <v>2.7552873696105378</v>
      </c>
      <c r="G54" s="103">
        <v>2.73</v>
      </c>
      <c r="H54" s="6">
        <f>(INDEX(Output!$C$5:$BW$192,MATCH($C54,Output!$C$5:$C$192,0),35))/$AP54</f>
        <v>0.12283274719455207</v>
      </c>
      <c r="I54" s="104">
        <v>0.3</v>
      </c>
      <c r="J54" s="6">
        <f t="shared" si="52"/>
        <v>21.681747328026127</v>
      </c>
      <c r="K54" s="105">
        <v>39.4</v>
      </c>
      <c r="L54" s="6">
        <f>(((INDEX(Output!$C$5:$BW$192,MATCH($C54,Output!$C$5:$C$192,0),13))*3.4121416)+((INDEX(Output!$C$5:$BW$192,MATCH($C54,Output!$C$5:$C$192,0),28))*99.976))/$AP54</f>
        <v>10.795488749290772</v>
      </c>
      <c r="M54" s="106">
        <v>30.09</v>
      </c>
      <c r="N54" s="6">
        <f>(((INDEX(Output!$C$5:$BW$192,MATCH($C54,Output!$C$5:$C$192,0),14))*3.4121416)+((INDEX(Output!$C$5:$BW$192,MATCH($C54,Output!$C$5:$C$192,0),29))*99.976))/$AP54</f>
        <v>2.8503272217514048</v>
      </c>
      <c r="O54" s="107">
        <v>2.4300000000000002</v>
      </c>
      <c r="P54" s="6">
        <f>(((INDEX(Output!$C$5:$BW$192,MATCH($C54,Output!$C$5:$C$192,0),19))*3.4121416)+((INDEX(Output!$C$5:$BW$192,MATCH($C54,Output!$C$5:$C$192,0),34))*99.976))/$AP54</f>
        <v>4.6127391617347717</v>
      </c>
      <c r="Q54" s="108">
        <v>4.6100000000000003</v>
      </c>
      <c r="R54" s="6">
        <f>(((INDEX(Output!$C$5:$BW$192,MATCH($C54,Output!$C$5:$C$192,0),36))+(INDEX(Output!$C$5:$BW$192,MATCH($C54,Output!$C$5:$C$192,0),37)))*99.976)/$AP54</f>
        <v>0</v>
      </c>
      <c r="S54" s="109">
        <v>0</v>
      </c>
      <c r="T54" s="44">
        <f>(((INDEX(Output!$C$5:$BW$192,MATCH($C54,Output!$C$5:$C$192,0),21))+(INDEX(Output!$C$5:$BW$192,MATCH($C54,Output!$C$5:$C$192,0),22))+(INDEX(Output!$C$5:$BW$192,MATCH($C54,Output!$C$5:$C$192,0),23))+(INDEX(Output!$C$5:$BW$192,MATCH($C54,Output!$C$5:$C$192,0),24)))*3.4121416)/$AP54</f>
        <v>14.615038052308689</v>
      </c>
      <c r="U54" s="110">
        <v>14.62</v>
      </c>
      <c r="V54" s="6">
        <f>(((INDEX(Output!$C$5:$BW$192,MATCH($C54,Output!$C$5:$C$192,0),15))*3.4121416)+((INDEX(Output!$C$5:$BW$192,MATCH($C54,Output!$C$5:$C$192,0),30))*99.976))/$AP54</f>
        <v>1.6894197821189756</v>
      </c>
      <c r="W54" s="111">
        <v>1.96</v>
      </c>
      <c r="X54" s="6">
        <f>(((INDEX(Output!$C$5:$BW$192,MATCH($C54,Output!$C$5:C$192,0),17))*3.4121416)+((INDEX(Output!$C$5:$BW$192,MATCH($C54,Output!$C$5:C$192,0),32))*99.976))/$AP54</f>
        <v>0.24636380311823342</v>
      </c>
      <c r="Y54" s="112">
        <v>0.3</v>
      </c>
      <c r="Z54" s="6">
        <f>(((INDEX(Output!$C$5:$BW$192,MATCH($C54,Output!$C$5:C$192,0),16))*3.4121416)+((INDEX(Output!$C$5:$BW$192,MATCH($C54,Output!$C$5:C$192,0),31))*99.976))/$AP54</f>
        <v>0</v>
      </c>
      <c r="AA54" s="113">
        <v>0</v>
      </c>
      <c r="AB54" s="6">
        <f>(((INDEX(Output!$C$5:$BW$192,MATCH($C54,Output!$C$5:C$192,0),18))*3.4121416)+((INDEX(Output!$C$5:$BW$192,MATCH($C54,Output!$C$5:C$192,0),33))*99.976))/$AP54</f>
        <v>1.4874086100119712</v>
      </c>
      <c r="AC54" s="114">
        <v>0</v>
      </c>
      <c r="AD54" s="9">
        <f>INDEX(Output!$C$5:$CA$192,MATCH($C54,Output!$C$5:$C$192,0),74)+INDEX(Output!$C$5:$CA$192,MATCH($C54,Output!$C$5:$C$192,0),77)</f>
        <v>0</v>
      </c>
      <c r="AE54" s="100">
        <v>0</v>
      </c>
      <c r="AF54" s="9">
        <f>INDEX(Output!$C$5:$CA$192,MATCH($C54,Output!$C$5:$C$192,0),72)+INDEX(Output!$C$5:$CA$192,MATCH($C54,Output!$C$5:$C$192,0),75)</f>
        <v>88</v>
      </c>
      <c r="AG54" s="100">
        <v>88</v>
      </c>
      <c r="AH54" s="46">
        <f t="shared" si="53"/>
        <v>2.0929300042054066E-3</v>
      </c>
      <c r="AI54" s="70">
        <f t="shared" si="54"/>
        <v>7.2345812986073172E-3</v>
      </c>
      <c r="AJ54" s="46">
        <f t="shared" si="55"/>
        <v>1.5826273149843844E-3</v>
      </c>
      <c r="AK54" s="70">
        <f t="shared" si="56"/>
        <v>1.025641025641022E-2</v>
      </c>
      <c r="AL54" s="44" t="str">
        <f t="shared" si="5"/>
        <v>Yes</v>
      </c>
      <c r="AM54" s="44" t="str">
        <f t="shared" si="40"/>
        <v>Yes</v>
      </c>
      <c r="AN54" s="71" t="str">
        <f>IF((AL54=AM54),(IF(AND(AI54&gt;(-0.5%*D$49),AI54&lt;(0.5%*D$49),AE54&lt;=AD54,AG54&lt;=AF54,(COUNTBLANK(D54:AK54)=0)),"Pass","Fail")),IF(COUNTA(D54:AK54)=0,"","Fail"))</f>
        <v>Pass</v>
      </c>
      <c r="AO54" s="77"/>
      <c r="AP54" s="45">
        <f>IF(ISNUMBER(SEARCH("RetlMed",C54)),Lookup!D$2,IF(ISNUMBER(SEARCH("OffSml",C54)),Lookup!A$2,IF(ISNUMBER(SEARCH("OffMed",C54)),Lookup!B$2,IF(ISNUMBER(SEARCH("OffLrg",C54)),Lookup!C$2,IF(ISNUMBER(SEARCH("RetlStrp",C54)),Lookup!E$2)))))</f>
        <v>53627.8</v>
      </c>
      <c r="AQ54" s="17"/>
    </row>
    <row r="55" spans="1:43" s="2" customFormat="1" ht="25.5" customHeight="1" x14ac:dyDescent="0.3">
      <c r="A55" s="81"/>
      <c r="B55" s="43" t="str">
        <f t="shared" si="1"/>
        <v>CBECC 2022.2.0</v>
      </c>
      <c r="C55" s="61" t="s">
        <v>142</v>
      </c>
      <c r="D55" s="44">
        <f>INDEX(Output!$C$5:$BW$192,MATCH($C55,Output!$C$5:$C$192,0),61)</f>
        <v>132.00899999999999</v>
      </c>
      <c r="E55" s="102">
        <v>142.1</v>
      </c>
      <c r="F55" s="6">
        <f>(INDEX(Output!$C$5:$BW$192,MATCH($C55,Output!$C$5:$C$192,0),20))/$AP55</f>
        <v>4.033505010460992</v>
      </c>
      <c r="G55" s="103">
        <v>4.03</v>
      </c>
      <c r="H55" s="6">
        <f>(INDEX(Output!$C$5:$BW$192,MATCH($C55,Output!$C$5:$C$192,0),35))/$AP55</f>
        <v>9.9171511790526551E-2</v>
      </c>
      <c r="I55" s="104">
        <v>0.25</v>
      </c>
      <c r="J55" s="6">
        <f t="shared" si="52"/>
        <v>23.677695559235975</v>
      </c>
      <c r="K55" s="105">
        <v>38.950000000000003</v>
      </c>
      <c r="L55" s="6">
        <f>(((INDEX(Output!$C$5:$BW$192,MATCH($C55,Output!$C$5:$C$192,0),13))*3.4121416)+((INDEX(Output!$C$5:$BW$192,MATCH($C55,Output!$C$5:$C$192,0),28))*99.976))/$AP55</f>
        <v>8.4293723521703896</v>
      </c>
      <c r="M55" s="106">
        <v>25.2</v>
      </c>
      <c r="N55" s="6">
        <f>(((INDEX(Output!$C$5:$BW$192,MATCH($C55,Output!$C$5:$C$192,0),14))*3.4121416)+((INDEX(Output!$C$5:$BW$192,MATCH($C55,Output!$C$5:$C$192,0),29))*99.976))/$AP55</f>
        <v>3.09350079928097</v>
      </c>
      <c r="O55" s="107">
        <v>2.4900000000000002</v>
      </c>
      <c r="P55" s="6">
        <f>(((INDEX(Output!$C$5:$BW$192,MATCH($C55,Output!$C$5:$C$192,0),19))*3.4121416)+((INDEX(Output!$C$5:$BW$192,MATCH($C55,Output!$C$5:$C$192,0),34))*99.976))/$AP55</f>
        <v>4.6127391617347717</v>
      </c>
      <c r="Q55" s="108">
        <v>4.6100000000000003</v>
      </c>
      <c r="R55" s="6">
        <f>(((INDEX(Output!$C$5:$BW$192,MATCH($C55,Output!$C$5:$C$192,0),36))+(INDEX(Output!$C$5:$BW$192,MATCH($C55,Output!$C$5:$C$192,0),37)))*99.976)/$AP55</f>
        <v>0</v>
      </c>
      <c r="S55" s="109">
        <v>0</v>
      </c>
      <c r="T55" s="44">
        <f>(((INDEX(Output!$C$5:$BW$192,MATCH($C55,Output!$C$5:$C$192,0),21))+(INDEX(Output!$C$5:$BW$192,MATCH($C55,Output!$C$5:$C$192,0),22))+(INDEX(Output!$C$5:$BW$192,MATCH($C55,Output!$C$5:$C$192,0),23))+(INDEX(Output!$C$5:$BW$192,MATCH($C55,Output!$C$5:$C$192,0),24)))*3.4121416)/$AP55</f>
        <v>14.615038052308689</v>
      </c>
      <c r="U55" s="110">
        <v>14.62</v>
      </c>
      <c r="V55" s="6">
        <f>(((INDEX(Output!$C$5:$BW$192,MATCH($C55,Output!$C$5:$C$192,0),15))*3.4121416)+((INDEX(Output!$C$5:$BW$192,MATCH($C55,Output!$C$5:$C$192,0),30))*99.976))/$AP55</f>
        <v>5.9104750841839486</v>
      </c>
      <c r="W55" s="111">
        <v>6.45</v>
      </c>
      <c r="X55" s="6">
        <f>(((INDEX(Output!$C$5:$BW$192,MATCH($C55,Output!$C$5:C$192,0),17))*3.4121416)+((INDEX(Output!$C$5:$BW$192,MATCH($C55,Output!$C$5:C$192,0),32))*99.976))/$AP55</f>
        <v>0.14419768759695531</v>
      </c>
      <c r="Y55" s="112">
        <v>0.2</v>
      </c>
      <c r="Z55" s="6">
        <f>(((INDEX(Output!$C$5:$BW$192,MATCH($C55,Output!$C$5:C$192,0),16))*3.4121416)+((INDEX(Output!$C$5:$BW$192,MATCH($C55,Output!$C$5:C$192,0),31))*99.976))/$AP55</f>
        <v>0</v>
      </c>
      <c r="AA55" s="113">
        <v>0</v>
      </c>
      <c r="AB55" s="6">
        <f>(((INDEX(Output!$C$5:$BW$192,MATCH($C55,Output!$C$5:C$192,0),18))*3.4121416)+((INDEX(Output!$C$5:$BW$192,MATCH($C55,Output!$C$5:C$192,0),33))*99.976))/$AP55</f>
        <v>1.4874104742689425</v>
      </c>
      <c r="AC55" s="114">
        <v>0</v>
      </c>
      <c r="AD55" s="9">
        <f>INDEX(Output!$C$5:$CA$192,MATCH($C55,Output!$C$5:$C$192,0),74)+INDEX(Output!$C$5:$CA$192,MATCH($C55,Output!$C$5:$C$192,0),77)</f>
        <v>3</v>
      </c>
      <c r="AE55" s="100">
        <v>0</v>
      </c>
      <c r="AF55" s="9">
        <f>INDEX(Output!$C$5:$CA$192,MATCH($C55,Output!$C$5:$C$192,0),72)+INDEX(Output!$C$5:$CA$192,MATCH($C55,Output!$C$5:$C$192,0),75)</f>
        <v>170.5</v>
      </c>
      <c r="AG55" s="100">
        <v>170.5</v>
      </c>
      <c r="AH55" s="46">
        <f t="shared" si="53"/>
        <v>0.29105419123903403</v>
      </c>
      <c r="AI55" s="70">
        <f t="shared" si="54"/>
        <v>0.2850425031651293</v>
      </c>
      <c r="AJ55" s="46">
        <f t="shared" si="55"/>
        <v>9.3784932007271893E-2</v>
      </c>
      <c r="AK55" s="70">
        <f t="shared" si="56"/>
        <v>-1.2820512820512092E-3</v>
      </c>
      <c r="AL55" s="44" t="str">
        <f t="shared" si="5"/>
        <v>Yes</v>
      </c>
      <c r="AM55" s="44" t="str">
        <f t="shared" si="40"/>
        <v>Yes</v>
      </c>
      <c r="AN55" s="71" t="str">
        <f t="shared" ref="AN55:AN60" si="57">IF((AL55=AM55),(IF(AND(AI55&gt;(-0.5%*D$49),AI55&lt;(0.5%*D$49),AE55&lt;=AD55,AG55&lt;=AF55,(COUNTBLANK(D55:AK55)=0)),"Pass","Fail")),IF(COUNTA(D55:AK55)=0,"","Fail"))</f>
        <v>Pass</v>
      </c>
      <c r="AO55" s="77"/>
      <c r="AP55" s="45">
        <f>IF(ISNUMBER(SEARCH("RetlMed",C55)),Lookup!D$2,IF(ISNUMBER(SEARCH("OffSml",C55)),Lookup!A$2,IF(ISNUMBER(SEARCH("OffMed",C55)),Lookup!B$2,IF(ISNUMBER(SEARCH("OffLrg",C55)),Lookup!C$2,IF(ISNUMBER(SEARCH("RetlStrp",C55)),Lookup!E$2)))))</f>
        <v>53627.8</v>
      </c>
      <c r="AQ55" s="17"/>
    </row>
    <row r="56" spans="1:43" s="2" customFormat="1" ht="25.5" customHeight="1" x14ac:dyDescent="0.3">
      <c r="A56" s="81"/>
      <c r="B56" s="43" t="str">
        <f t="shared" si="1"/>
        <v>CBECC 2022.2.0</v>
      </c>
      <c r="C56" s="61" t="s">
        <v>143</v>
      </c>
      <c r="D56" s="44">
        <f>INDEX(Output!$C$5:$BW$192,MATCH($C56,Output!$C$5:$C$192,0),61)</f>
        <v>99.906700000000001</v>
      </c>
      <c r="E56" s="102">
        <v>109.4</v>
      </c>
      <c r="F56" s="6">
        <f>(INDEX(Output!$C$5:$BW$192,MATCH($C56,Output!$C$5:$C$192,0),20))/$AP56</f>
        <v>2.6923908868161659</v>
      </c>
      <c r="G56" s="103">
        <v>2.66</v>
      </c>
      <c r="H56" s="6">
        <f>(INDEX(Output!$C$5:$BW$192,MATCH($C56,Output!$C$5:$C$192,0),35))/$AP56</f>
        <v>0.12101093089778063</v>
      </c>
      <c r="I56" s="104">
        <v>0.3</v>
      </c>
      <c r="J56" s="6">
        <f t="shared" si="52"/>
        <v>21.285016925301218</v>
      </c>
      <c r="K56" s="105">
        <v>38.950000000000003</v>
      </c>
      <c r="L56" s="6">
        <f>(((INDEX(Output!$C$5:$BW$192,MATCH($C56,Output!$C$5:$C$192,0),13))*3.4121416)+((INDEX(Output!$C$5:$BW$192,MATCH($C56,Output!$C$5:$C$192,0),28))*99.976))/$AP56</f>
        <v>10.613307698171409</v>
      </c>
      <c r="M56" s="106">
        <v>29.87</v>
      </c>
      <c r="N56" s="6">
        <f>(((INDEX(Output!$C$5:$BW$192,MATCH($C56,Output!$C$5:$C$192,0),14))*3.4121416)+((INDEX(Output!$C$5:$BW$192,MATCH($C56,Output!$C$5:$C$192,0),29))*99.976))/$AP56</f>
        <v>2.7169600128082823</v>
      </c>
      <c r="O56" s="107">
        <v>2.31</v>
      </c>
      <c r="P56" s="6">
        <f>(((INDEX(Output!$C$5:$BW$192,MATCH($C56,Output!$C$5:$C$192,0),19))*3.4121416)+((INDEX(Output!$C$5:$BW$192,MATCH($C56,Output!$C$5:$C$192,0),34))*99.976))/$AP56</f>
        <v>4.6127391617347717</v>
      </c>
      <c r="Q56" s="108">
        <v>4.6100000000000003</v>
      </c>
      <c r="R56" s="6">
        <f>(((INDEX(Output!$C$5:$BW$192,MATCH($C56,Output!$C$5:$C$192,0),36))+(INDEX(Output!$C$5:$BW$192,MATCH($C56,Output!$C$5:$C$192,0),37)))*99.976)/$AP56</f>
        <v>0</v>
      </c>
      <c r="S56" s="109">
        <v>0</v>
      </c>
      <c r="T56" s="44">
        <f>(((INDEX(Output!$C$5:$BW$192,MATCH($C56,Output!$C$5:$C$192,0),21))+(INDEX(Output!$C$5:$BW$192,MATCH($C56,Output!$C$5:$C$192,0),22))+(INDEX(Output!$C$5:$BW$192,MATCH($C56,Output!$C$5:$C$192,0),23))+(INDEX(Output!$C$5:$BW$192,MATCH($C56,Output!$C$5:$C$192,0),24)))*3.4121416)/$AP56</f>
        <v>14.615038052308689</v>
      </c>
      <c r="U56" s="110">
        <v>14.62</v>
      </c>
      <c r="V56" s="6">
        <f>(((INDEX(Output!$C$5:$BW$192,MATCH($C56,Output!$C$5:$C$192,0),15))*3.4121416)+((INDEX(Output!$C$5:$BW$192,MATCH($C56,Output!$C$5:$C$192,0),30))*99.976))/$AP56</f>
        <v>1.6101667906302326</v>
      </c>
      <c r="W56" s="111">
        <v>1.85</v>
      </c>
      <c r="X56" s="6">
        <f>(((INDEX(Output!$C$5:$BW$192,MATCH($C56,Output!$C$5:C$192,0),17))*3.4121416)+((INDEX(Output!$C$5:$BW$192,MATCH($C56,Output!$C$5:C$192,0),32))*99.976))/$AP56</f>
        <v>0.24443465194455111</v>
      </c>
      <c r="Y56" s="112">
        <v>0.31</v>
      </c>
      <c r="Z56" s="6">
        <f>(((INDEX(Output!$C$5:$BW$192,MATCH($C56,Output!$C$5:C$192,0),16))*3.4121416)+((INDEX(Output!$C$5:$BW$192,MATCH($C56,Output!$C$5:C$192,0),31))*99.976))/$AP56</f>
        <v>0</v>
      </c>
      <c r="AA56" s="113">
        <v>0</v>
      </c>
      <c r="AB56" s="6">
        <f>(((INDEX(Output!$C$5:$BW$192,MATCH($C56,Output!$C$5:C$192,0),18))*3.4121416)+((INDEX(Output!$C$5:$BW$192,MATCH($C56,Output!$C$5:C$192,0),33))*99.976))/$AP56</f>
        <v>1.4874086100119712</v>
      </c>
      <c r="AC56" s="114">
        <v>0</v>
      </c>
      <c r="AD56" s="9">
        <f>INDEX(Output!$C$5:$CA$192,MATCH($C56,Output!$C$5:$C$192,0),74)+INDEX(Output!$C$5:$CA$192,MATCH($C56,Output!$C$5:$C$192,0),77)</f>
        <v>0</v>
      </c>
      <c r="AE56" s="100">
        <v>0</v>
      </c>
      <c r="AF56" s="9">
        <f>INDEX(Output!$C$5:$CA$192,MATCH($C56,Output!$C$5:$C$192,0),72)+INDEX(Output!$C$5:$CA$192,MATCH($C56,Output!$C$5:$C$192,0),75)</f>
        <v>63.25</v>
      </c>
      <c r="AG56" s="100">
        <v>63.25</v>
      </c>
      <c r="AH56" s="46">
        <f t="shared" si="53"/>
        <v>-2.2907803499300675E-2</v>
      </c>
      <c r="AI56" s="70">
        <f t="shared" si="54"/>
        <v>-1.0671007415445764E-2</v>
      </c>
      <c r="AJ56" s="46">
        <f t="shared" si="55"/>
        <v>-1.6744229514645562E-2</v>
      </c>
      <c r="AK56" s="70">
        <f t="shared" si="56"/>
        <v>-1.2820512820512092E-3</v>
      </c>
      <c r="AL56" s="44" t="str">
        <f t="shared" si="5"/>
        <v>No</v>
      </c>
      <c r="AM56" s="44" t="str">
        <f t="shared" si="40"/>
        <v>No</v>
      </c>
      <c r="AN56" s="71" t="str">
        <f t="shared" si="57"/>
        <v>Pass</v>
      </c>
      <c r="AO56" s="77"/>
      <c r="AP56" s="45">
        <f>IF(ISNUMBER(SEARCH("RetlMed",C56)),Lookup!D$2,IF(ISNUMBER(SEARCH("OffSml",C56)),Lookup!A$2,IF(ISNUMBER(SEARCH("OffMed",C56)),Lookup!B$2,IF(ISNUMBER(SEARCH("OffLrg",C56)),Lookup!C$2,IF(ISNUMBER(SEARCH("RetlStrp",C56)),Lookup!E$2)))))</f>
        <v>53627.8</v>
      </c>
      <c r="AQ56" s="17"/>
    </row>
    <row r="57" spans="1:43" s="2" customFormat="1" ht="25.5" hidden="1" customHeight="1" x14ac:dyDescent="0.3">
      <c r="A57" s="81"/>
      <c r="B57" s="43" t="str">
        <f t="shared" si="1"/>
        <v>CBECC 2022.2.0</v>
      </c>
      <c r="C57" s="61"/>
      <c r="D57" s="44" t="e">
        <f>INDEX(Output!$C$5:$BW$192,MATCH($C57,Output!$C$5:$C$192,0),61)</f>
        <v>#N/A</v>
      </c>
      <c r="E57" s="102"/>
      <c r="F57" s="6" t="e">
        <f>(INDEX(Output!$C$5:$BW$192,MATCH($C57,Output!$C$5:$C$192,0),20))/$AP57</f>
        <v>#N/A</v>
      </c>
      <c r="G57" s="103"/>
      <c r="H57" s="6" t="e">
        <f>(INDEX(Output!$C$5:$BW$192,MATCH($C57,Output!$C$5:$C$192,0),35))/$AP57</f>
        <v>#N/A</v>
      </c>
      <c r="I57" s="104"/>
      <c r="J57" s="6" t="e">
        <f t="shared" si="52"/>
        <v>#N/A</v>
      </c>
      <c r="K57" s="105"/>
      <c r="L57" s="6" t="e">
        <f>(((INDEX(Output!$C$5:$BW$192,MATCH($C57,Output!$C$5:$C$192,0),13))*3.4121416)+((INDEX(Output!$C$5:$BW$192,MATCH($C57,Output!$C$5:$C$192,0),28))*99.976))/$AP57</f>
        <v>#N/A</v>
      </c>
      <c r="M57" s="106"/>
      <c r="N57" s="6" t="e">
        <f>(((INDEX(Output!$C$5:$BW$192,MATCH($C57,Output!$C$5:$C$192,0),14))*3.4121416)+((INDEX(Output!$C$5:$BW$192,MATCH($C57,Output!$C$5:$C$192,0),29))*99.976))/$AP57</f>
        <v>#N/A</v>
      </c>
      <c r="O57" s="107"/>
      <c r="P57" s="6" t="e">
        <f>(((INDEX(Output!$C$5:$BW$192,MATCH($C57,Output!$C$5:$C$192,0),19))*3.4121416)+((INDEX(Output!$C$5:$BW$192,MATCH($C57,Output!$C$5:$C$192,0),34))*99.976))/$AP57</f>
        <v>#N/A</v>
      </c>
      <c r="Q57" s="108"/>
      <c r="R57" s="6" t="e">
        <f>(((INDEX(Output!$C$5:$BW$192,MATCH($C57,Output!$C$5:$C$192,0),36))+(INDEX(Output!$C$5:$BW$192,MATCH($C57,Output!$C$5:$C$192,0),37)))*99.976)/$AP57</f>
        <v>#N/A</v>
      </c>
      <c r="S57" s="109"/>
      <c r="T57" s="44" t="e">
        <f>(((INDEX(Output!$C$5:$BW$192,MATCH($C57,Output!$C$5:$C$192,0),21))+(INDEX(Output!$C$5:$BW$192,MATCH($C57,Output!$C$5:$C$192,0),22))+(INDEX(Output!$C$5:$BW$192,MATCH($C57,Output!$C$5:$C$192,0),23))+(INDEX(Output!$C$5:$BW$192,MATCH($C57,Output!$C$5:$C$192,0),24)))*3.4121416)/$AP57</f>
        <v>#N/A</v>
      </c>
      <c r="U57" s="110"/>
      <c r="V57" s="6" t="e">
        <f>(((INDEX(Output!$C$5:$BW$192,MATCH($C57,Output!$C$5:$C$192,0),15))*3.4121416)+((INDEX(Output!$C$5:$BW$192,MATCH($C57,Output!$C$5:$C$192,0),30))*99.976))/$AP57</f>
        <v>#N/A</v>
      </c>
      <c r="W57" s="111"/>
      <c r="X57" s="6" t="e">
        <f>(((INDEX(Output!$C$5:$BW$192,MATCH($C57,Output!$C$5:C$192,0),17))*3.4121416)+((INDEX(Output!$C$5:$BW$192,MATCH($C57,Output!$C$5:C$192,0),32))*99.976))/$AP57</f>
        <v>#N/A</v>
      </c>
      <c r="Y57" s="112"/>
      <c r="Z57" s="6" t="e">
        <f>(((INDEX(Output!$C$5:$BW$192,MATCH($C57,Output!$C$5:C$192,0),16))*3.4121416)+((INDEX(Output!$C$5:$BW$192,MATCH($C57,Output!$C$5:C$192,0),31))*99.976))/$AP57</f>
        <v>#N/A</v>
      </c>
      <c r="AA57" s="113"/>
      <c r="AB57" s="6" t="e">
        <f>(((INDEX(Output!$C$5:$BW$192,MATCH($C57,Output!$C$5:C$192,0),18))*3.4121416)+((INDEX(Output!$C$5:$BW$192,MATCH($C57,Output!$C$5:C$192,0),33))*99.976))/$AP57</f>
        <v>#N/A</v>
      </c>
      <c r="AC57" s="114"/>
      <c r="AD57" s="9" t="e">
        <f>INDEX(Output!$C$5:$CA$192,MATCH($C57,Output!$C$5:$C$192,0),74)+INDEX(Output!$C$5:$CA$192,MATCH($C57,Output!$C$5:$C$192,0),77)</f>
        <v>#N/A</v>
      </c>
      <c r="AE57" s="100">
        <v>0</v>
      </c>
      <c r="AF57" s="9" t="e">
        <f>INDEX(Output!$C$5:$CA$192,MATCH($C57,Output!$C$5:$C$192,0),72)+INDEX(Output!$C$5:$CA$192,MATCH($C57,Output!$C$5:$C$192,0),75)</f>
        <v>#N/A</v>
      </c>
      <c r="AG57" s="100" t="e">
        <v>#N/A</v>
      </c>
      <c r="AH57" s="46" t="e">
        <f t="shared" si="53"/>
        <v>#N/A</v>
      </c>
      <c r="AI57" s="70">
        <f t="shared" si="54"/>
        <v>-1</v>
      </c>
      <c r="AJ57" s="46" t="e">
        <f t="shared" si="55"/>
        <v>#N/A</v>
      </c>
      <c r="AK57" s="70">
        <f t="shared" si="56"/>
        <v>-1</v>
      </c>
      <c r="AL57" s="44" t="e">
        <f t="shared" si="5"/>
        <v>#N/A</v>
      </c>
      <c r="AM57" s="44" t="e">
        <f t="shared" si="40"/>
        <v>#N/A</v>
      </c>
      <c r="AN57" s="71" t="e">
        <f t="shared" si="57"/>
        <v>#N/A</v>
      </c>
      <c r="AO57" s="77"/>
      <c r="AP57" s="45" t="b">
        <f>IF(ISNUMBER(SEARCH("RetlMed",C57)),Lookup!D$2,IF(ISNUMBER(SEARCH("OffSml",C57)),Lookup!A$2,IF(ISNUMBER(SEARCH("OffMed",C57)),Lookup!B$2,IF(ISNUMBER(SEARCH("OffLrg",C57)),Lookup!C$2,IF(ISNUMBER(SEARCH("RetlStrp",C57)),Lookup!E$2)))))</f>
        <v>0</v>
      </c>
      <c r="AQ57" s="17"/>
    </row>
    <row r="58" spans="1:43" s="2" customFormat="1" ht="25.5" hidden="1" customHeight="1" x14ac:dyDescent="0.3">
      <c r="A58" s="81"/>
      <c r="B58" s="43" t="str">
        <f t="shared" si="1"/>
        <v>CBECC 2022.2.0</v>
      </c>
      <c r="C58" s="61"/>
      <c r="D58" s="44" t="e">
        <f>INDEX(Output!$C$5:$BW$192,MATCH($C58,Output!$C$5:$C$192,0),61)</f>
        <v>#N/A</v>
      </c>
      <c r="E58" s="102"/>
      <c r="F58" s="6" t="e">
        <f>(INDEX(Output!$C$5:$BW$192,MATCH($C58,Output!$C$5:$C$192,0),20))/$AP58</f>
        <v>#N/A</v>
      </c>
      <c r="G58" s="103"/>
      <c r="H58" s="6" t="e">
        <f>(INDEX(Output!$C$5:$BW$192,MATCH($C58,Output!$C$5:$C$192,0),35))/$AP58</f>
        <v>#N/A</v>
      </c>
      <c r="I58" s="104"/>
      <c r="J58" s="6" t="e">
        <f t="shared" si="52"/>
        <v>#N/A</v>
      </c>
      <c r="K58" s="105"/>
      <c r="L58" s="6" t="e">
        <f>(((INDEX(Output!$C$5:$BW$192,MATCH($C58,Output!$C$5:$C$192,0),13))*3.4121416)+((INDEX(Output!$C$5:$BW$192,MATCH($C58,Output!$C$5:$C$192,0),28))*99.976))/$AP58</f>
        <v>#N/A</v>
      </c>
      <c r="M58" s="106"/>
      <c r="N58" s="6" t="e">
        <f>(((INDEX(Output!$C$5:$BW$192,MATCH($C58,Output!$C$5:$C$192,0),14))*3.4121416)+((INDEX(Output!$C$5:$BW$192,MATCH($C58,Output!$C$5:$C$192,0),29))*99.976))/$AP58</f>
        <v>#N/A</v>
      </c>
      <c r="O58" s="107"/>
      <c r="P58" s="6" t="e">
        <f>(((INDEX(Output!$C$5:$BW$192,MATCH($C58,Output!$C$5:$C$192,0),19))*3.4121416)+((INDEX(Output!$C$5:$BW$192,MATCH($C58,Output!$C$5:$C$192,0),34))*99.976))/$AP58</f>
        <v>#N/A</v>
      </c>
      <c r="Q58" s="108"/>
      <c r="R58" s="6" t="e">
        <f>(((INDEX(Output!$C$5:$BW$192,MATCH($C58,Output!$C$5:$C$192,0),36))+(INDEX(Output!$C$5:$BW$192,MATCH($C58,Output!$C$5:$C$192,0),37)))*99.976)/$AP58</f>
        <v>#N/A</v>
      </c>
      <c r="S58" s="109"/>
      <c r="T58" s="44" t="e">
        <f>(((INDEX(Output!$C$5:$BW$192,MATCH($C58,Output!$C$5:$C$192,0),21))+(INDEX(Output!$C$5:$BW$192,MATCH($C58,Output!$C$5:$C$192,0),22))+(INDEX(Output!$C$5:$BW$192,MATCH($C58,Output!$C$5:$C$192,0),23))+(INDEX(Output!$C$5:$BW$192,MATCH($C58,Output!$C$5:$C$192,0),24)))*3.4121416)/$AP58</f>
        <v>#N/A</v>
      </c>
      <c r="U58" s="110"/>
      <c r="V58" s="6" t="e">
        <f>(((INDEX(Output!$C$5:$BW$192,MATCH($C58,Output!$C$5:$C$192,0),15))*3.4121416)+((INDEX(Output!$C$5:$BW$192,MATCH($C58,Output!$C$5:$C$192,0),30))*99.976))/$AP58</f>
        <v>#N/A</v>
      </c>
      <c r="W58" s="111"/>
      <c r="X58" s="6" t="e">
        <f>(((INDEX(Output!$C$5:$BW$192,MATCH($C58,Output!$C$5:C$192,0),17))*3.4121416)+((INDEX(Output!$C$5:$BW$192,MATCH($C58,Output!$C$5:C$192,0),32))*99.976))/$AP58</f>
        <v>#N/A</v>
      </c>
      <c r="Y58" s="112"/>
      <c r="Z58" s="6" t="e">
        <f>(((INDEX(Output!$C$5:$BW$192,MATCH($C58,Output!$C$5:C$192,0),16))*3.4121416)+((INDEX(Output!$C$5:$BW$192,MATCH($C58,Output!$C$5:C$192,0),31))*99.976))/$AP58</f>
        <v>#N/A</v>
      </c>
      <c r="AA58" s="113"/>
      <c r="AB58" s="6" t="e">
        <f>(((INDEX(Output!$C$5:$BW$192,MATCH($C58,Output!$C$5:C$192,0),18))*3.4121416)+((INDEX(Output!$C$5:$BW$192,MATCH($C58,Output!$C$5:C$192,0),33))*99.976))/$AP58</f>
        <v>#N/A</v>
      </c>
      <c r="AC58" s="114"/>
      <c r="AD58" s="9" t="e">
        <f>INDEX(Output!$C$5:$CA$192,MATCH($C58,Output!$C$5:$C$192,0),74)+INDEX(Output!$C$5:$CA$192,MATCH($C58,Output!$C$5:$C$192,0),77)</f>
        <v>#N/A</v>
      </c>
      <c r="AE58" s="100">
        <v>0</v>
      </c>
      <c r="AF58" s="9" t="e">
        <f>INDEX(Output!$C$5:$CA$192,MATCH($C58,Output!$C$5:$C$192,0),72)+INDEX(Output!$C$5:$CA$192,MATCH($C58,Output!$C$5:$C$192,0),75)</f>
        <v>#N/A</v>
      </c>
      <c r="AG58" s="100" t="e">
        <v>#N/A</v>
      </c>
      <c r="AH58" s="46" t="e">
        <f t="shared" si="53"/>
        <v>#N/A</v>
      </c>
      <c r="AI58" s="70">
        <f t="shared" si="54"/>
        <v>-1</v>
      </c>
      <c r="AJ58" s="46" t="e">
        <f t="shared" si="55"/>
        <v>#N/A</v>
      </c>
      <c r="AK58" s="70">
        <f t="shared" si="56"/>
        <v>-1</v>
      </c>
      <c r="AL58" s="44" t="e">
        <f t="shared" si="5"/>
        <v>#N/A</v>
      </c>
      <c r="AM58" s="44" t="e">
        <f t="shared" si="40"/>
        <v>#N/A</v>
      </c>
      <c r="AN58" s="71" t="e">
        <f t="shared" si="57"/>
        <v>#N/A</v>
      </c>
      <c r="AO58" s="77"/>
      <c r="AP58" s="45" t="b">
        <f>IF(ISNUMBER(SEARCH("RetlMed",C58)),Lookup!D$2,IF(ISNUMBER(SEARCH("OffSml",C58)),Lookup!A$2,IF(ISNUMBER(SEARCH("OffMed",C58)),Lookup!B$2,IF(ISNUMBER(SEARCH("OffLrg",C58)),Lookup!C$2,IF(ISNUMBER(SEARCH("RetlStrp",C58)),Lookup!E$2)))))</f>
        <v>0</v>
      </c>
      <c r="AQ58" s="17"/>
    </row>
    <row r="59" spans="1:43" s="2" customFormat="1" ht="25.5" hidden="1" customHeight="1" x14ac:dyDescent="0.3">
      <c r="A59" s="81"/>
      <c r="B59" s="43" t="str">
        <f t="shared" si="1"/>
        <v>CBECC 2022.2.0</v>
      </c>
      <c r="C59" s="61"/>
      <c r="D59" s="44" t="e">
        <f>INDEX(Output!$C$5:$BW$192,MATCH($C59,Output!$C$5:$C$192,0),61)</f>
        <v>#N/A</v>
      </c>
      <c r="E59" s="102"/>
      <c r="F59" s="6" t="e">
        <f>(INDEX(Output!$C$5:$BW$192,MATCH($C59,Output!$C$5:$C$192,0),20))/$AP59</f>
        <v>#N/A</v>
      </c>
      <c r="G59" s="103"/>
      <c r="H59" s="6" t="e">
        <f>(INDEX(Output!$C$5:$BW$192,MATCH($C59,Output!$C$5:$C$192,0),35))/$AP59</f>
        <v>#N/A</v>
      </c>
      <c r="I59" s="104"/>
      <c r="J59" s="6" t="e">
        <f t="shared" si="52"/>
        <v>#N/A</v>
      </c>
      <c r="K59" s="105"/>
      <c r="L59" s="6" t="e">
        <f>(((INDEX(Output!$C$5:$BW$192,MATCH($C59,Output!$C$5:$C$192,0),13))*3.4121416)+((INDEX(Output!$C$5:$BW$192,MATCH($C59,Output!$C$5:$C$192,0),28))*99.976))/$AP59</f>
        <v>#N/A</v>
      </c>
      <c r="M59" s="106"/>
      <c r="N59" s="6" t="e">
        <f>(((INDEX(Output!$C$5:$BW$192,MATCH($C59,Output!$C$5:$C$192,0),14))*3.4121416)+((INDEX(Output!$C$5:$BW$192,MATCH($C59,Output!$C$5:$C$192,0),29))*99.976))/$AP59</f>
        <v>#N/A</v>
      </c>
      <c r="O59" s="107"/>
      <c r="P59" s="6" t="e">
        <f>(((INDEX(Output!$C$5:$BW$192,MATCH($C59,Output!$C$5:$C$192,0),19))*3.4121416)+((INDEX(Output!$C$5:$BW$192,MATCH($C59,Output!$C$5:$C$192,0),34))*99.976))/$AP59</f>
        <v>#N/A</v>
      </c>
      <c r="Q59" s="108"/>
      <c r="R59" s="6" t="e">
        <f>(((INDEX(Output!$C$5:$BW$192,MATCH($C59,Output!$C$5:$C$192,0),36))+(INDEX(Output!$C$5:$BW$192,MATCH($C59,Output!$C$5:$C$192,0),37)))*99.976)/$AP59</f>
        <v>#N/A</v>
      </c>
      <c r="S59" s="109"/>
      <c r="T59" s="44" t="e">
        <f>(((INDEX(Output!$C$5:$BW$192,MATCH($C59,Output!$C$5:$C$192,0),21))+(INDEX(Output!$C$5:$BW$192,MATCH($C59,Output!$C$5:$C$192,0),22))+(INDEX(Output!$C$5:$BW$192,MATCH($C59,Output!$C$5:$C$192,0),23))+(INDEX(Output!$C$5:$BW$192,MATCH($C59,Output!$C$5:$C$192,0),24)))*3.4121416)/$AP59</f>
        <v>#N/A</v>
      </c>
      <c r="U59" s="110"/>
      <c r="V59" s="6" t="e">
        <f>(((INDEX(Output!$C$5:$BW$192,MATCH($C59,Output!$C$5:$C$192,0),15))*3.4121416)+((INDEX(Output!$C$5:$BW$192,MATCH($C59,Output!$C$5:$C$192,0),30))*99.976))/$AP59</f>
        <v>#N/A</v>
      </c>
      <c r="W59" s="111"/>
      <c r="X59" s="6" t="e">
        <f>(((INDEX(Output!$C$5:$BW$192,MATCH($C59,Output!$C$5:C$192,0),17))*3.4121416)+((INDEX(Output!$C$5:$BW$192,MATCH($C59,Output!$C$5:C$192,0),32))*99.976))/$AP59</f>
        <v>#N/A</v>
      </c>
      <c r="Y59" s="112"/>
      <c r="Z59" s="6" t="e">
        <f>(((INDEX(Output!$C$5:$BW$192,MATCH($C59,Output!$C$5:C$192,0),16))*3.4121416)+((INDEX(Output!$C$5:$BW$192,MATCH($C59,Output!$C$5:C$192,0),31))*99.976))/$AP59</f>
        <v>#N/A</v>
      </c>
      <c r="AA59" s="113"/>
      <c r="AB59" s="6" t="e">
        <f>(((INDEX(Output!$C$5:$BW$192,MATCH($C59,Output!$C$5:C$192,0),18))*3.4121416)+((INDEX(Output!$C$5:$BW$192,MATCH($C59,Output!$C$5:C$192,0),33))*99.976))/$AP59</f>
        <v>#N/A</v>
      </c>
      <c r="AC59" s="114"/>
      <c r="AD59" s="9" t="e">
        <f>INDEX(Output!$C$5:$CA$192,MATCH($C59,Output!$C$5:$C$192,0),74)+INDEX(Output!$C$5:$CA$192,MATCH($C59,Output!$C$5:$C$192,0),77)</f>
        <v>#N/A</v>
      </c>
      <c r="AE59" s="100">
        <v>0</v>
      </c>
      <c r="AF59" s="9" t="e">
        <f>INDEX(Output!$C$5:$CA$192,MATCH($C59,Output!$C$5:$C$192,0),72)+INDEX(Output!$C$5:$CA$192,MATCH($C59,Output!$C$5:$C$192,0),75)</f>
        <v>#N/A</v>
      </c>
      <c r="AG59" s="100" t="e">
        <v>#N/A</v>
      </c>
      <c r="AH59" s="46" t="e">
        <f t="shared" si="53"/>
        <v>#N/A</v>
      </c>
      <c r="AI59" s="70">
        <f t="shared" si="54"/>
        <v>-1</v>
      </c>
      <c r="AJ59" s="46" t="e">
        <f t="shared" si="55"/>
        <v>#N/A</v>
      </c>
      <c r="AK59" s="70">
        <f t="shared" si="56"/>
        <v>-1</v>
      </c>
      <c r="AL59" s="44" t="e">
        <f t="shared" si="5"/>
        <v>#N/A</v>
      </c>
      <c r="AM59" s="44" t="e">
        <f t="shared" si="40"/>
        <v>#N/A</v>
      </c>
      <c r="AN59" s="71" t="e">
        <f t="shared" si="57"/>
        <v>#N/A</v>
      </c>
      <c r="AO59" s="77"/>
      <c r="AP59" s="45" t="b">
        <f>IF(ISNUMBER(SEARCH("RetlMed",C59)),Lookup!D$2,IF(ISNUMBER(SEARCH("OffSml",C59)),Lookup!A$2,IF(ISNUMBER(SEARCH("OffMed",C59)),Lookup!B$2,IF(ISNUMBER(SEARCH("OffLrg",C59)),Lookup!C$2,IF(ISNUMBER(SEARCH("RetlStrp",C59)),Lookup!E$2)))))</f>
        <v>0</v>
      </c>
      <c r="AQ59" s="17"/>
    </row>
    <row r="60" spans="1:43" s="2" customFormat="1" ht="25.5" hidden="1" customHeight="1" x14ac:dyDescent="0.3">
      <c r="A60" s="81"/>
      <c r="B60" s="43" t="str">
        <f t="shared" si="1"/>
        <v>CBECC 2022.2.0</v>
      </c>
      <c r="C60" s="61"/>
      <c r="D60" s="44" t="e">
        <f>INDEX(Output!$C$5:$BW$192,MATCH($C60,Output!$C$5:$C$192,0),61)</f>
        <v>#N/A</v>
      </c>
      <c r="E60" s="102"/>
      <c r="F60" s="6" t="e">
        <f>(INDEX(Output!$C$5:$BW$192,MATCH($C60,Output!$C$5:$C$192,0),20))/$AP60</f>
        <v>#N/A</v>
      </c>
      <c r="G60" s="103"/>
      <c r="H60" s="6" t="e">
        <f>(INDEX(Output!$C$5:$BW$192,MATCH($C60,Output!$C$5:$C$192,0),35))/$AP60</f>
        <v>#N/A</v>
      </c>
      <c r="I60" s="104"/>
      <c r="J60" s="6" t="e">
        <f t="shared" si="52"/>
        <v>#N/A</v>
      </c>
      <c r="K60" s="105"/>
      <c r="L60" s="6" t="e">
        <f>(((INDEX(Output!$C$5:$BW$192,MATCH($C60,Output!$C$5:$C$192,0),13))*3.4121416)+((INDEX(Output!$C$5:$BW$192,MATCH($C60,Output!$C$5:$C$192,0),28))*99.976))/$AP60</f>
        <v>#N/A</v>
      </c>
      <c r="M60" s="106"/>
      <c r="N60" s="6" t="e">
        <f>(((INDEX(Output!$C$5:$BW$192,MATCH($C60,Output!$C$5:$C$192,0),14))*3.4121416)+((INDEX(Output!$C$5:$BW$192,MATCH($C60,Output!$C$5:$C$192,0),29))*99.976))/$AP60</f>
        <v>#N/A</v>
      </c>
      <c r="O60" s="107"/>
      <c r="P60" s="6" t="e">
        <f>(((INDEX(Output!$C$5:$BW$192,MATCH($C60,Output!$C$5:$C$192,0),19))*3.4121416)+((INDEX(Output!$C$5:$BW$192,MATCH($C60,Output!$C$5:$C$192,0),34))*99.976))/$AP60</f>
        <v>#N/A</v>
      </c>
      <c r="Q60" s="108"/>
      <c r="R60" s="6" t="e">
        <f>(((INDEX(Output!$C$5:$BW$192,MATCH($C60,Output!$C$5:$C$192,0),36))+(INDEX(Output!$C$5:$BW$192,MATCH($C60,Output!$C$5:$C$192,0),37)))*99.976)/$AP60</f>
        <v>#N/A</v>
      </c>
      <c r="S60" s="109"/>
      <c r="T60" s="44" t="e">
        <f>(((INDEX(Output!$C$5:$BW$192,MATCH($C60,Output!$C$5:$C$192,0),21))+(INDEX(Output!$C$5:$BW$192,MATCH($C60,Output!$C$5:$C$192,0),22))+(INDEX(Output!$C$5:$BW$192,MATCH($C60,Output!$C$5:$C$192,0),23))+(INDEX(Output!$C$5:$BW$192,MATCH($C60,Output!$C$5:$C$192,0),24)))*3.4121416)/$AP60</f>
        <v>#N/A</v>
      </c>
      <c r="U60" s="110"/>
      <c r="V60" s="6" t="e">
        <f>(((INDEX(Output!$C$5:$BW$192,MATCH($C60,Output!$C$5:$C$192,0),15))*3.4121416)+((INDEX(Output!$C$5:$BW$192,MATCH($C60,Output!$C$5:$C$192,0),30))*99.976))/$AP60</f>
        <v>#N/A</v>
      </c>
      <c r="W60" s="111"/>
      <c r="X60" s="6" t="e">
        <f>(((INDEX(Output!$C$5:$BW$192,MATCH($C60,Output!$C$5:C$192,0),17))*3.4121416)+((INDEX(Output!$C$5:$BW$192,MATCH($C60,Output!$C$5:C$192,0),32))*99.976))/$AP60</f>
        <v>#N/A</v>
      </c>
      <c r="Y60" s="112"/>
      <c r="Z60" s="6" t="e">
        <f>(((INDEX(Output!$C$5:$BW$192,MATCH($C60,Output!$C$5:C$192,0),16))*3.4121416)+((INDEX(Output!$C$5:$BW$192,MATCH($C60,Output!$C$5:C$192,0),31))*99.976))/$AP60</f>
        <v>#N/A</v>
      </c>
      <c r="AA60" s="113"/>
      <c r="AB60" s="6" t="e">
        <f>(((INDEX(Output!$C$5:$BW$192,MATCH($C60,Output!$C$5:C$192,0),18))*3.4121416)+((INDEX(Output!$C$5:$BW$192,MATCH($C60,Output!$C$5:C$192,0),33))*99.976))/$AP60</f>
        <v>#N/A</v>
      </c>
      <c r="AC60" s="114"/>
      <c r="AD60" s="9" t="e">
        <f>INDEX(Output!$C$5:$CA$192,MATCH($C60,Output!$C$5:$C$192,0),74)+INDEX(Output!$C$5:$CA$192,MATCH($C60,Output!$C$5:$C$192,0),77)</f>
        <v>#N/A</v>
      </c>
      <c r="AE60" s="100">
        <v>0</v>
      </c>
      <c r="AF60" s="9" t="e">
        <f>INDEX(Output!$C$5:$CA$192,MATCH($C60,Output!$C$5:$C$192,0),72)+INDEX(Output!$C$5:$CA$192,MATCH($C60,Output!$C$5:$C$192,0),75)</f>
        <v>#N/A</v>
      </c>
      <c r="AG60" s="100" t="e">
        <v>#N/A</v>
      </c>
      <c r="AH60" s="46" t="e">
        <f t="shared" si="53"/>
        <v>#N/A</v>
      </c>
      <c r="AI60" s="70">
        <f t="shared" si="54"/>
        <v>-1</v>
      </c>
      <c r="AJ60" s="46" t="e">
        <f t="shared" si="55"/>
        <v>#N/A</v>
      </c>
      <c r="AK60" s="70">
        <f t="shared" si="56"/>
        <v>-1</v>
      </c>
      <c r="AL60" s="44" t="e">
        <f t="shared" si="5"/>
        <v>#N/A</v>
      </c>
      <c r="AM60" s="44" t="e">
        <f t="shared" si="40"/>
        <v>#N/A</v>
      </c>
      <c r="AN60" s="71" t="e">
        <f t="shared" si="57"/>
        <v>#N/A</v>
      </c>
      <c r="AO60" s="77"/>
      <c r="AP60" s="45" t="b">
        <f>IF(ISNUMBER(SEARCH("RetlMed",C60)),Lookup!D$2,IF(ISNUMBER(SEARCH("OffSml",C60)),Lookup!A$2,IF(ISNUMBER(SEARCH("OffMed",C60)),Lookup!B$2,IF(ISNUMBER(SEARCH("OffLrg",C60)),Lookup!C$2,IF(ISNUMBER(SEARCH("RetlStrp",C60)),Lookup!E$2)))))</f>
        <v>0</v>
      </c>
      <c r="AQ60" s="17"/>
    </row>
    <row r="61" spans="1:43" s="3" customFormat="1" ht="26.25" customHeight="1" x14ac:dyDescent="0.3">
      <c r="A61" s="82"/>
      <c r="B61" s="43" t="str">
        <f t="shared" si="1"/>
        <v>CBECC 2022.2.0</v>
      </c>
      <c r="C61" s="59" t="s">
        <v>144</v>
      </c>
      <c r="D61" s="50">
        <f>INDEX(Output!$C$5:$BW$192,MATCH($C61,Output!$C$5:$C$192,0),61)</f>
        <v>111.404</v>
      </c>
      <c r="E61" s="102">
        <v>109.31</v>
      </c>
      <c r="F61" s="50">
        <f>(INDEX(Output!$C$5:$BW$192,MATCH($C61,Output!$C$5:$C$192,0),20))/$AP61</f>
        <v>3.5594598324003592</v>
      </c>
      <c r="G61" s="103">
        <v>3.38</v>
      </c>
      <c r="H61" s="50">
        <f>(INDEX(Output!$C$5:$BW$192,MATCH($C61,Output!$C$5:$C$192,0),35))/$AP61</f>
        <v>3.2657875206516022E-2</v>
      </c>
      <c r="I61" s="104">
        <v>0.06</v>
      </c>
      <c r="J61" s="50">
        <f t="shared" ref="J61:J63" si="58">SUM(L61,N61,P61,V61,X61,Z61,AB61)</f>
        <v>15.410351703914762</v>
      </c>
      <c r="K61" s="105">
        <v>17.37</v>
      </c>
      <c r="L61" s="50">
        <f>(((INDEX(Output!$C$5:$BW$192,MATCH($C61,Output!$C$5:$C$192,0),13))*3.4121416)+((INDEX(Output!$C$5:$BW$192,MATCH($C61,Output!$C$5:$C$192,0),28))*99.976))/$AP61</f>
        <v>1.9584373755948985</v>
      </c>
      <c r="M61" s="106">
        <v>5.84</v>
      </c>
      <c r="N61" s="50">
        <f>(((INDEX(Output!$C$5:$BW$192,MATCH($C61,Output!$C$5:$C$192,0),14))*3.4121416)+((INDEX(Output!$C$5:$BW$192,MATCH($C61,Output!$C$5:$C$192,0),29))*99.976))/$AP61</f>
        <v>6.0873945351582579</v>
      </c>
      <c r="O61" s="107">
        <v>5.01</v>
      </c>
      <c r="P61" s="50">
        <f>(((INDEX(Output!$C$5:$BW$192,MATCH($C61,Output!$C$5:$C$192,0),19))*3.4121416)+((INDEX(Output!$C$5:$BW$192,MATCH($C61,Output!$C$5:$C$192,0),34))*99.976))/$AP61</f>
        <v>4.6127391617347717</v>
      </c>
      <c r="Q61" s="108">
        <v>4.6100000000000003</v>
      </c>
      <c r="R61" s="50">
        <f>(((INDEX(Output!$C$5:$BW$192,MATCH($C61,Output!$C$5:$C$192,0),36))+(INDEX(Output!$C$5:$BW$192,MATCH($C61,Output!$C$5:$C$192,0),37)))*99.976)/$AP61</f>
        <v>0</v>
      </c>
      <c r="S61" s="109">
        <v>0</v>
      </c>
      <c r="T61" s="50">
        <f>(((INDEX(Output!$C$5:$BW$192,MATCH($C61,Output!$C$5:$C$192,0),21))+(INDEX(Output!$C$5:$BW$192,MATCH($C61,Output!$C$5:$C$192,0),22))+(INDEX(Output!$C$5:$BW$192,MATCH($C61,Output!$C$5:$C$192,0),23))+(INDEX(Output!$C$5:$BW$192,MATCH($C61,Output!$C$5:$C$192,0),24)))*3.4121416)/$AP61</f>
        <v>14.615038052308689</v>
      </c>
      <c r="U61" s="110">
        <v>14.62</v>
      </c>
      <c r="V61" s="50">
        <f>(((INDEX(Output!$C$5:$BW$192,MATCH($C61,Output!$C$5:$C$192,0),15))*3.4121416)+((INDEX(Output!$C$5:$BW$192,MATCH($C61,Output!$C$5:$C$192,0),30))*99.976))/$AP61</f>
        <v>1.3710843879182066</v>
      </c>
      <c r="W61" s="111">
        <v>1.8</v>
      </c>
      <c r="X61" s="50">
        <f>(((INDEX(Output!$C$5:$BW$192,MATCH($C61,Output!$C$5:C$192,0),17))*3.4121416)+((INDEX(Output!$C$5:$BW$192,MATCH($C61,Output!$C$5:C$192,0),32))*99.976))/$AP61</f>
        <v>7.3680595057638021E-2</v>
      </c>
      <c r="Y61" s="112">
        <v>0.1</v>
      </c>
      <c r="Z61" s="50">
        <f>(((INDEX(Output!$C$5:$BW$192,MATCH($C61,Output!$C$5:C$192,0),16))*3.4121416)+((INDEX(Output!$C$5:$BW$192,MATCH($C61,Output!$C$5:C$192,0),31))*99.976))/$AP61</f>
        <v>0</v>
      </c>
      <c r="AA61" s="113">
        <v>0</v>
      </c>
      <c r="AB61" s="50">
        <f>(((INDEX(Output!$C$5:$BW$192,MATCH($C61,Output!$C$5:C$192,0),18))*3.4121416)+((INDEX(Output!$C$5:$BW$192,MATCH($C61,Output!$C$5:C$192,0),33))*99.976))/$AP61</f>
        <v>1.3070156484509898</v>
      </c>
      <c r="AC61" s="114">
        <v>0</v>
      </c>
      <c r="AD61" s="51">
        <f>INDEX(Output!$C$5:$CA$192,MATCH($C61,Output!$C$5:$C$192,0),74)+INDEX(Output!$C$5:$CA$192,MATCH($C61,Output!$C$5:$C$192,0),77)</f>
        <v>0</v>
      </c>
      <c r="AE61" s="100">
        <v>0</v>
      </c>
      <c r="AF61" s="51">
        <f>INDEX(Output!$C$5:$CA$192,MATCH($C61,Output!$C$5:$C$192,0),72)+INDEX(Output!$C$5:$CA$192,MATCH($C61,Output!$C$5:$C$192,0),75)</f>
        <v>0</v>
      </c>
      <c r="AG61" s="101">
        <v>0</v>
      </c>
      <c r="AH61" s="52"/>
      <c r="AI61" s="50"/>
      <c r="AJ61" s="52"/>
      <c r="AK61" s="96"/>
      <c r="AL61" s="50"/>
      <c r="AM61" s="50"/>
      <c r="AN61" s="72"/>
      <c r="AO61" s="75"/>
      <c r="AP61" s="45">
        <f>IF(ISNUMBER(SEARCH("RetlMed",C61)),Lookup!D$2,IF(ISNUMBER(SEARCH("OffSml",C61)),Lookup!A$2,IF(ISNUMBER(SEARCH("OffMed",C61)),Lookup!B$2,IF(ISNUMBER(SEARCH("OffLrg",C61)),Lookup!C$2,IF(ISNUMBER(SEARCH("RetlStrp",C61)),Lookup!E$2)))))</f>
        <v>53627.8</v>
      </c>
      <c r="AQ61" s="14"/>
    </row>
    <row r="62" spans="1:43" s="2" customFormat="1" ht="25.5" customHeight="1" x14ac:dyDescent="0.3">
      <c r="A62" s="81"/>
      <c r="B62" s="43" t="str">
        <f t="shared" si="1"/>
        <v>CBECC 2022.2.0</v>
      </c>
      <c r="C62" s="61" t="s">
        <v>145</v>
      </c>
      <c r="D62" s="44">
        <f>INDEX(Output!$C$5:$BW$192,MATCH($C62,Output!$C$5:$C$192,0),61)</f>
        <v>111.404</v>
      </c>
      <c r="E62" s="102">
        <v>110.22</v>
      </c>
      <c r="F62" s="6">
        <f>(INDEX(Output!$C$5:$BW$192,MATCH($C62,Output!$C$5:$C$192,0),20))/$AP62</f>
        <v>3.5594598324003592</v>
      </c>
      <c r="G62" s="103">
        <v>3.38</v>
      </c>
      <c r="H62" s="6">
        <f>(INDEX(Output!$C$5:$BW$192,MATCH($C62,Output!$C$5:$C$192,0),35))/$AP62</f>
        <v>3.2657875206516022E-2</v>
      </c>
      <c r="I62" s="104">
        <v>0.06</v>
      </c>
      <c r="J62" s="6">
        <f t="shared" si="58"/>
        <v>15.410351703914762</v>
      </c>
      <c r="K62" s="105">
        <v>17.7</v>
      </c>
      <c r="L62" s="6">
        <f>(((INDEX(Output!$C$5:$BW$192,MATCH($C62,Output!$C$5:$C$192,0),13))*3.4121416)+((INDEX(Output!$C$5:$BW$192,MATCH($C62,Output!$C$5:$C$192,0),28))*99.976))/$AP62</f>
        <v>1.9584373755948985</v>
      </c>
      <c r="M62" s="106">
        <v>6.17</v>
      </c>
      <c r="N62" s="6">
        <f>(((INDEX(Output!$C$5:$BW$192,MATCH($C62,Output!$C$5:$C$192,0),14))*3.4121416)+((INDEX(Output!$C$5:$BW$192,MATCH($C62,Output!$C$5:$C$192,0),29))*99.976))/$AP62</f>
        <v>6.0873945351582579</v>
      </c>
      <c r="O62" s="107">
        <v>5.0199999999999996</v>
      </c>
      <c r="P62" s="6">
        <f>(((INDEX(Output!$C$5:$BW$192,MATCH($C62,Output!$C$5:$C$192,0),19))*3.4121416)+((INDEX(Output!$C$5:$BW$192,MATCH($C62,Output!$C$5:$C$192,0),34))*99.976))/$AP62</f>
        <v>4.6127391617347717</v>
      </c>
      <c r="Q62" s="108">
        <v>4.6100000000000003</v>
      </c>
      <c r="R62" s="6">
        <f>(((INDEX(Output!$C$5:$BW$192,MATCH($C62,Output!$C$5:$C$192,0),36))+(INDEX(Output!$C$5:$BW$192,MATCH($C62,Output!$C$5:$C$192,0),37)))*99.976)/$AP62</f>
        <v>0</v>
      </c>
      <c r="S62" s="109">
        <v>0</v>
      </c>
      <c r="T62" s="44">
        <f>(((INDEX(Output!$C$5:$BW$192,MATCH($C62,Output!$C$5:$C$192,0),21))+(INDEX(Output!$C$5:$BW$192,MATCH($C62,Output!$C$5:$C$192,0),22))+(INDEX(Output!$C$5:$BW$192,MATCH($C62,Output!$C$5:$C$192,0),23))+(INDEX(Output!$C$5:$BW$192,MATCH($C62,Output!$C$5:$C$192,0),24)))*3.4121416)/$AP62</f>
        <v>14.615038052308689</v>
      </c>
      <c r="U62" s="110">
        <v>14.62</v>
      </c>
      <c r="V62" s="6">
        <f>(((INDEX(Output!$C$5:$BW$192,MATCH($C62,Output!$C$5:$C$192,0),15))*3.4121416)+((INDEX(Output!$C$5:$BW$192,MATCH($C62,Output!$C$5:$C$192,0),30))*99.976))/$AP62</f>
        <v>1.3710843879182066</v>
      </c>
      <c r="W62" s="111">
        <v>1.8</v>
      </c>
      <c r="X62" s="6">
        <f>(((INDEX(Output!$C$5:$BW$192,MATCH($C62,Output!$C$5:C$192,0),17))*3.4121416)+((INDEX(Output!$C$5:$BW$192,MATCH($C62,Output!$C$5:C$192,0),32))*99.976))/$AP62</f>
        <v>7.3680595057638021E-2</v>
      </c>
      <c r="Y62" s="112">
        <v>0.1</v>
      </c>
      <c r="Z62" s="6">
        <f>(((INDEX(Output!$C$5:$BW$192,MATCH($C62,Output!$C$5:C$192,0),16))*3.4121416)+((INDEX(Output!$C$5:$BW$192,MATCH($C62,Output!$C$5:C$192,0),31))*99.976))/$AP62</f>
        <v>0</v>
      </c>
      <c r="AA62" s="113">
        <v>0</v>
      </c>
      <c r="AB62" s="6">
        <f>(((INDEX(Output!$C$5:$BW$192,MATCH($C62,Output!$C$5:C$192,0),18))*3.4121416)+((INDEX(Output!$C$5:$BW$192,MATCH($C62,Output!$C$5:C$192,0),33))*99.976))/$AP62</f>
        <v>1.3070156484509898</v>
      </c>
      <c r="AC62" s="114">
        <v>0</v>
      </c>
      <c r="AD62" s="9">
        <f>INDEX(Output!$C$5:$CA$192,MATCH($C62,Output!$C$5:$C$192,0),74)+INDEX(Output!$C$5:$CA$192,MATCH($C62,Output!$C$5:$C$192,0),77)</f>
        <v>0</v>
      </c>
      <c r="AE62" s="100">
        <v>0</v>
      </c>
      <c r="AF62" s="9">
        <f>INDEX(Output!$C$5:$CA$192,MATCH($C62,Output!$C$5:$C$192,0),72)+INDEX(Output!$C$5:$CA$192,MATCH($C62,Output!$C$5:$C$192,0),75)</f>
        <v>0</v>
      </c>
      <c r="AG62" s="100">
        <v>0</v>
      </c>
      <c r="AH62" s="46">
        <f>IF($D$61=0,"",(D62-$D$61)/$D$61)</f>
        <v>0</v>
      </c>
      <c r="AI62" s="70">
        <f>IF($E$61=0,"",(E62-$E$61)/$E$61)</f>
        <v>8.3249473973103696E-3</v>
      </c>
      <c r="AJ62" s="46">
        <f>IF($J$61=0,"",(J62-$J$61)/$J$61)</f>
        <v>0</v>
      </c>
      <c r="AK62" s="70">
        <f>IF($K$61=0,"",(K62-$K$61)/$K$61)</f>
        <v>1.8998272884283147E-2</v>
      </c>
      <c r="AL62" s="44" t="str">
        <f t="shared" si="5"/>
        <v>Yes</v>
      </c>
      <c r="AM62" s="44" t="str">
        <f t="shared" si="40"/>
        <v>Yes</v>
      </c>
      <c r="AN62" s="71" t="str">
        <f>IF((AL62=AM62),(IF(AND(AI62&gt;(-0.5%*D$61),AI62&lt;(0.5%*D$61),AE62&lt;=AD62,AG62&lt;=AF62,(COUNTBLANK(D62:AK62)=0)),"Pass","Fail")),IF(COUNTA(D62:AK62)=0,"","Fail"))</f>
        <v>Pass</v>
      </c>
      <c r="AO62" s="77"/>
      <c r="AP62" s="45">
        <f>IF(ISNUMBER(SEARCH("RetlMed",C62)),Lookup!D$2,IF(ISNUMBER(SEARCH("OffSml",C62)),Lookup!A$2,IF(ISNUMBER(SEARCH("OffMed",C62)),Lookup!B$2,IF(ISNUMBER(SEARCH("OffLrg",C62)),Lookup!C$2,IF(ISNUMBER(SEARCH("RetlStrp",C62)),Lookup!E$2)))))</f>
        <v>53627.8</v>
      </c>
      <c r="AQ62" s="17"/>
    </row>
    <row r="63" spans="1:43" s="2" customFormat="1" ht="25.5" customHeight="1" x14ac:dyDescent="0.3">
      <c r="A63" s="81"/>
      <c r="B63" s="43" t="str">
        <f t="shared" si="1"/>
        <v>CBECC 2022.2.0</v>
      </c>
      <c r="C63" s="61" t="s">
        <v>146</v>
      </c>
      <c r="D63" s="44">
        <f>INDEX(Output!$C$5:$BW$192,MATCH($C63,Output!$C$5:$C$192,0),61)</f>
        <v>132.893</v>
      </c>
      <c r="E63" s="102">
        <v>132.07</v>
      </c>
      <c r="F63" s="6">
        <f>(INDEX(Output!$C$5:$BW$192,MATCH($C63,Output!$C$5:$C$192,0),20))/$AP63</f>
        <v>4.3885074532238875</v>
      </c>
      <c r="G63" s="103">
        <v>4.22</v>
      </c>
      <c r="H63" s="6">
        <f>(INDEX(Output!$C$5:$BW$192,MATCH($C63,Output!$C$5:$C$192,0),35))/$AP63</f>
        <v>3.0936752952759574E-2</v>
      </c>
      <c r="I63" s="104">
        <v>0.06</v>
      </c>
      <c r="J63" s="6">
        <f t="shared" si="58"/>
        <v>18.06716593927862</v>
      </c>
      <c r="K63" s="105">
        <v>20.21</v>
      </c>
      <c r="L63" s="6">
        <f>(((INDEX(Output!$C$5:$BW$192,MATCH($C63,Output!$C$5:$C$192,0),13))*3.4121416)+((INDEX(Output!$C$5:$BW$192,MATCH($C63,Output!$C$5:$C$192,0),28))*99.976))/$AP63</f>
        <v>1.7863480201997866</v>
      </c>
      <c r="M63" s="106">
        <v>5.81</v>
      </c>
      <c r="N63" s="6">
        <f>(((INDEX(Output!$C$5:$BW$192,MATCH($C63,Output!$C$5:$C$192,0),14))*3.4121416)+((INDEX(Output!$C$5:$BW$192,MATCH($C63,Output!$C$5:$C$192,0),29))*99.976))/$AP63</f>
        <v>6.4909701611328448</v>
      </c>
      <c r="O63" s="107">
        <v>5.41</v>
      </c>
      <c r="P63" s="6">
        <f>(((INDEX(Output!$C$5:$BW$192,MATCH($C63,Output!$C$5:$C$192,0),19))*3.4121416)+((INDEX(Output!$C$5:$BW$192,MATCH($C63,Output!$C$5:$C$192,0),34))*99.976))/$AP63</f>
        <v>6.919111923920056</v>
      </c>
      <c r="Q63" s="108">
        <v>6.92</v>
      </c>
      <c r="R63" s="6">
        <f>(((INDEX(Output!$C$5:$BW$192,MATCH($C63,Output!$C$5:$C$192,0),36))+(INDEX(Output!$C$5:$BW$192,MATCH($C63,Output!$C$5:$C$192,0),37)))*99.976)/$AP63</f>
        <v>0</v>
      </c>
      <c r="S63" s="109">
        <v>0</v>
      </c>
      <c r="T63" s="44">
        <f>(((INDEX(Output!$C$5:$BW$192,MATCH($C63,Output!$C$5:$C$192,0),21))+(INDEX(Output!$C$5:$BW$192,MATCH($C63,Output!$C$5:$C$192,0),22))+(INDEX(Output!$C$5:$BW$192,MATCH($C63,Output!$C$5:$C$192,0),23))+(INDEX(Output!$C$5:$BW$192,MATCH($C63,Output!$C$5:$C$192,0),24)))*3.4121416)/$AP63</f>
        <v>14.615038052308689</v>
      </c>
      <c r="U63" s="110">
        <v>14.62</v>
      </c>
      <c r="V63" s="6">
        <f>(((INDEX(Output!$C$5:$BW$192,MATCH($C63,Output!$C$5:$C$192,0),15))*3.4121416)+((INDEX(Output!$C$5:$BW$192,MATCH($C63,Output!$C$5:$C$192,0),30))*99.976))/$AP63</f>
        <v>1.4939405225245115</v>
      </c>
      <c r="W63" s="111">
        <v>1.97</v>
      </c>
      <c r="X63" s="6">
        <f>(((INDEX(Output!$C$5:$BW$192,MATCH($C63,Output!$C$5:C$192,0),17))*3.4121416)+((INDEX(Output!$C$5:$BW$192,MATCH($C63,Output!$C$5:C$192,0),32))*99.976))/$AP63</f>
        <v>6.9779663050432802E-2</v>
      </c>
      <c r="Y63" s="112">
        <v>0.1</v>
      </c>
      <c r="Z63" s="6">
        <f>(((INDEX(Output!$C$5:$BW$192,MATCH($C63,Output!$C$5:C$192,0),16))*3.4121416)+((INDEX(Output!$C$5:$BW$192,MATCH($C63,Output!$C$5:C$192,0),31))*99.976))/$AP63</f>
        <v>0</v>
      </c>
      <c r="AA63" s="113">
        <v>0</v>
      </c>
      <c r="AB63" s="6">
        <f>(((INDEX(Output!$C$5:$BW$192,MATCH($C63,Output!$C$5:C$192,0),18))*3.4121416)+((INDEX(Output!$C$5:$BW$192,MATCH($C63,Output!$C$5:C$192,0),33))*99.976))/$AP63</f>
        <v>1.3070156484509898</v>
      </c>
      <c r="AC63" s="114">
        <v>0</v>
      </c>
      <c r="AD63" s="9">
        <f>INDEX(Output!$C$5:$CA$192,MATCH($C63,Output!$C$5:$C$192,0),74)+INDEX(Output!$C$5:$CA$192,MATCH($C63,Output!$C$5:$C$192,0),77)</f>
        <v>0</v>
      </c>
      <c r="AE63" s="100">
        <v>0</v>
      </c>
      <c r="AF63" s="9">
        <f>INDEX(Output!$C$5:$CA$192,MATCH($C63,Output!$C$5:$C$192,0),72)+INDEX(Output!$C$5:$CA$192,MATCH($C63,Output!$C$5:$C$192,0),75)</f>
        <v>0</v>
      </c>
      <c r="AG63" s="100">
        <v>0</v>
      </c>
      <c r="AH63" s="46">
        <f t="shared" ref="AH63:AH72" si="59">IF($D$61=0,"",(D63-$D$61)/$D$61)</f>
        <v>0.19289253527700984</v>
      </c>
      <c r="AI63" s="70">
        <f t="shared" ref="AI63:AI72" si="60">IF($E$61=0,"",(E63-$E$61)/$E$61)</f>
        <v>0.20821516787119193</v>
      </c>
      <c r="AJ63" s="46">
        <f t="shared" ref="AJ63:AJ72" si="61">IF($J$61=0,"",(J63-$J$61)/$J$61)</f>
        <v>0.17240451654902439</v>
      </c>
      <c r="AK63" s="70">
        <f t="shared" ref="AK63:AK72" si="62">IF($K$61=0,"",(K63-$K$61)/$K$61)</f>
        <v>0.16350028785261944</v>
      </c>
      <c r="AL63" s="44" t="str">
        <f t="shared" si="5"/>
        <v>Yes</v>
      </c>
      <c r="AM63" s="44" t="str">
        <f t="shared" si="40"/>
        <v>Yes</v>
      </c>
      <c r="AN63" s="71" t="str">
        <f t="shared" ref="AN63:AN72" si="63">IF((AL63=AM63),(IF(AND(AI63&gt;(-0.5%*D$61),AI63&lt;(0.5%*D$61),AE63&lt;=AD63,AG63&lt;=AF63,(COUNTBLANK(D63:AK63)=0)),"Pass","Fail")),IF(COUNTA(D63:AK63)=0,"","Fail"))</f>
        <v>Pass</v>
      </c>
      <c r="AO63" s="77"/>
      <c r="AP63" s="45">
        <f>IF(ISNUMBER(SEARCH("RetlMed",C63)),Lookup!D$2,IF(ISNUMBER(SEARCH("OffSml",C63)),Lookup!A$2,IF(ISNUMBER(SEARCH("OffMed",C63)),Lookup!B$2,IF(ISNUMBER(SEARCH("OffLrg",C63)),Lookup!C$2,IF(ISNUMBER(SEARCH("RetlStrp",C63)),Lookup!E$2)))))</f>
        <v>53627.8</v>
      </c>
      <c r="AQ63" s="17"/>
    </row>
    <row r="64" spans="1:43" s="2" customFormat="1" ht="25.5" customHeight="1" x14ac:dyDescent="0.3">
      <c r="A64" s="81"/>
      <c r="B64" s="43" t="str">
        <f t="shared" si="1"/>
        <v>CBECC 2022.2.0</v>
      </c>
      <c r="C64" s="61" t="s">
        <v>147</v>
      </c>
      <c r="D64" s="44">
        <f>INDEX(Output!$C$5:$BW$192,MATCH($C64,Output!$C$5:$C$192,0),61)</f>
        <v>107.57599999999999</v>
      </c>
      <c r="E64" s="102">
        <v>105.93</v>
      </c>
      <c r="F64" s="6">
        <f>(INDEX(Output!$C$5:$BW$192,MATCH($C64,Output!$C$5:$C$192,0),20))/$AP64</f>
        <v>3.4178728196942627</v>
      </c>
      <c r="G64" s="103">
        <v>3.22</v>
      </c>
      <c r="H64" s="6">
        <f>(INDEX(Output!$C$5:$BW$192,MATCH($C64,Output!$C$5:$C$192,0),35))/$AP64</f>
        <v>3.2771249240132916E-2</v>
      </c>
      <c r="I64" s="104">
        <v>0.06</v>
      </c>
      <c r="J64" s="6">
        <f t="shared" ref="J64" si="64">SUM(L64,N64,P64,V64,X64,Z64,AB64)</f>
        <v>14.938603399564835</v>
      </c>
      <c r="K64" s="105">
        <v>17.29</v>
      </c>
      <c r="L64" s="6">
        <f>(((INDEX(Output!$C$5:$BW$192,MATCH($C64,Output!$C$5:$C$192,0),13))*3.4121416)+((INDEX(Output!$C$5:$BW$192,MATCH($C64,Output!$C$5:$C$192,0),28))*99.976))/$AP64</f>
        <v>1.969774739194506</v>
      </c>
      <c r="M64" s="106">
        <v>6.31</v>
      </c>
      <c r="N64" s="6">
        <f>(((INDEX(Output!$C$5:$BW$192,MATCH($C64,Output!$C$5:$C$192,0),14))*3.4121416)+((INDEX(Output!$C$5:$BW$192,MATCH($C64,Output!$C$5:$C$192,0),29))*99.976))/$AP64</f>
        <v>5.9791533749779022</v>
      </c>
      <c r="O64" s="107">
        <v>4.9000000000000004</v>
      </c>
      <c r="P64" s="6">
        <f>(((INDEX(Output!$C$5:$BW$192,MATCH($C64,Output!$C$5:$C$192,0),19))*3.4121416)+((INDEX(Output!$C$5:$BW$192,MATCH($C64,Output!$C$5:$C$192,0),34))*99.976))/$AP64</f>
        <v>4.6127391617347717</v>
      </c>
      <c r="Q64" s="108">
        <v>4.6100000000000003</v>
      </c>
      <c r="R64" s="6">
        <f>(((INDEX(Output!$C$5:$BW$192,MATCH($C64,Output!$C$5:$C$192,0),36))+(INDEX(Output!$C$5:$BW$192,MATCH($C64,Output!$C$5:$C$192,0),37)))*99.976)/$AP64</f>
        <v>0</v>
      </c>
      <c r="S64" s="109">
        <v>0</v>
      </c>
      <c r="T64" s="44">
        <f>(((INDEX(Output!$C$5:$BW$192,MATCH($C64,Output!$C$5:$C$192,0),21))+(INDEX(Output!$C$5:$BW$192,MATCH($C64,Output!$C$5:$C$192,0),22))+(INDEX(Output!$C$5:$BW$192,MATCH($C64,Output!$C$5:$C$192,0),23))+(INDEX(Output!$C$5:$BW$192,MATCH($C64,Output!$C$5:$C$192,0),24)))*3.4121416)/$AP64</f>
        <v>14.615038052308689</v>
      </c>
      <c r="U64" s="110">
        <v>14.62</v>
      </c>
      <c r="V64" s="6">
        <f>(((INDEX(Output!$C$5:$BW$192,MATCH($C64,Output!$C$5:$C$192,0),15))*3.4121416)+((INDEX(Output!$C$5:$BW$192,MATCH($C64,Output!$C$5:$C$192,0),30))*99.976))/$AP64</f>
        <v>0.9960133703146502</v>
      </c>
      <c r="W64" s="111">
        <v>1.36</v>
      </c>
      <c r="X64" s="6">
        <f>(((INDEX(Output!$C$5:$BW$192,MATCH($C64,Output!$C$5:C$192,0),17))*3.4121416)+((INDEX(Output!$C$5:$BW$192,MATCH($C64,Output!$C$5:C$192,0),32))*99.976))/$AP64</f>
        <v>7.3907104892014949E-2</v>
      </c>
      <c r="Y64" s="112">
        <v>0.11</v>
      </c>
      <c r="Z64" s="6">
        <f>(((INDEX(Output!$C$5:$BW$192,MATCH($C64,Output!$C$5:C$192,0),16))*3.4121416)+((INDEX(Output!$C$5:$BW$192,MATCH($C64,Output!$C$5:C$192,0),31))*99.976))/$AP64</f>
        <v>0</v>
      </c>
      <c r="AA64" s="113">
        <v>0</v>
      </c>
      <c r="AB64" s="6">
        <f>(((INDEX(Output!$C$5:$BW$192,MATCH($C64,Output!$C$5:C$192,0),18))*3.4121416)+((INDEX(Output!$C$5:$BW$192,MATCH($C64,Output!$C$5:C$192,0),33))*99.976))/$AP64</f>
        <v>1.3070156484509898</v>
      </c>
      <c r="AC64" s="114">
        <v>0</v>
      </c>
      <c r="AD64" s="9">
        <f>INDEX(Output!$C$5:$CA$192,MATCH($C64,Output!$C$5:$C$192,0),74)+INDEX(Output!$C$5:$CA$192,MATCH($C64,Output!$C$5:$C$192,0),77)</f>
        <v>0</v>
      </c>
      <c r="AE64" s="100">
        <v>0</v>
      </c>
      <c r="AF64" s="9">
        <f>INDEX(Output!$C$5:$CA$192,MATCH($C64,Output!$C$5:$C$192,0),72)+INDEX(Output!$C$5:$CA$192,MATCH($C64,Output!$C$5:$C$192,0),75)</f>
        <v>0</v>
      </c>
      <c r="AG64" s="100">
        <v>0</v>
      </c>
      <c r="AH64" s="46">
        <f t="shared" si="59"/>
        <v>-3.4361423288212303E-2</v>
      </c>
      <c r="AI64" s="70">
        <f t="shared" si="60"/>
        <v>-3.0921233190010021E-2</v>
      </c>
      <c r="AJ64" s="46">
        <f t="shared" si="61"/>
        <v>-3.0612429450918115E-2</v>
      </c>
      <c r="AK64" s="70">
        <f t="shared" si="62"/>
        <v>-4.6056419113414994E-3</v>
      </c>
      <c r="AL64" s="44" t="str">
        <f t="shared" si="5"/>
        <v>No</v>
      </c>
      <c r="AM64" s="44" t="str">
        <f t="shared" si="40"/>
        <v>No</v>
      </c>
      <c r="AN64" s="71" t="str">
        <f t="shared" si="63"/>
        <v>Pass</v>
      </c>
      <c r="AO64" s="77"/>
      <c r="AP64" s="45">
        <f>IF(ISNUMBER(SEARCH("RetlMed",C64)),Lookup!D$2,IF(ISNUMBER(SEARCH("OffSml",C64)),Lookup!A$2,IF(ISNUMBER(SEARCH("OffMed",C64)),Lookup!B$2,IF(ISNUMBER(SEARCH("OffLrg",C64)),Lookup!C$2,IF(ISNUMBER(SEARCH("RetlStrp",C64)),Lookup!E$2)))))</f>
        <v>53627.8</v>
      </c>
      <c r="AQ64" s="17"/>
    </row>
    <row r="65" spans="1:43" s="2" customFormat="1" ht="25.5" customHeight="1" x14ac:dyDescent="0.3">
      <c r="A65" s="81"/>
      <c r="B65" s="43" t="str">
        <f t="shared" si="1"/>
        <v>CBECC 2022.2.0</v>
      </c>
      <c r="C65" s="61" t="s">
        <v>148</v>
      </c>
      <c r="D65" s="44">
        <f>INDEX(Output!$C$5:$BW$192,MATCH($C65,Output!$C$5:$C$192,0),61)</f>
        <v>141.80099999999999</v>
      </c>
      <c r="E65" s="102">
        <v>116.74</v>
      </c>
      <c r="F65" s="6">
        <f>(INDEX(Output!$C$5:$BW$192,MATCH($C65,Output!$C$5:$C$192,0),20))/$AP65</f>
        <v>4.3564345358191083</v>
      </c>
      <c r="G65" s="103">
        <v>3.54</v>
      </c>
      <c r="H65" s="6">
        <f>(INDEX(Output!$C$5:$BW$192,MATCH($C65,Output!$C$5:$C$192,0),35))/$AP65</f>
        <v>6.6484360723356159E-2</v>
      </c>
      <c r="I65" s="104">
        <v>0.06</v>
      </c>
      <c r="J65" s="6">
        <f t="shared" ref="J65" si="65">SUM(L65,N65,P65,V65,X65,Z65,AB65)</f>
        <v>21.511631685547567</v>
      </c>
      <c r="K65" s="105">
        <v>18.55</v>
      </c>
      <c r="L65" s="6">
        <f>(((INDEX(Output!$C$5:$BW$192,MATCH($C65,Output!$C$5:$C$192,0),13))*3.4121416)+((INDEX(Output!$C$5:$BW$192,MATCH($C65,Output!$C$5:$C$192,0),28))*99.976))/$AP65</f>
        <v>5.3410759669808554</v>
      </c>
      <c r="M65" s="106">
        <v>6.46</v>
      </c>
      <c r="N65" s="6">
        <f>(((INDEX(Output!$C$5:$BW$192,MATCH($C65,Output!$C$5:$C$192,0),14))*3.4121416)+((INDEX(Output!$C$5:$BW$192,MATCH($C65,Output!$C$5:$C$192,0),29))*99.976))/$AP65</f>
        <v>8.9652083435531562</v>
      </c>
      <c r="O65" s="107">
        <v>6.06</v>
      </c>
      <c r="P65" s="6">
        <f>(((INDEX(Output!$C$5:$BW$192,MATCH($C65,Output!$C$5:$C$192,0),19))*3.4121416)+((INDEX(Output!$C$5:$BW$192,MATCH($C65,Output!$C$5:$C$192,0),34))*99.976))/$AP65</f>
        <v>4.6127391617347717</v>
      </c>
      <c r="Q65" s="108">
        <v>4.6100000000000003</v>
      </c>
      <c r="R65" s="6">
        <f>(((INDEX(Output!$C$5:$BW$192,MATCH($C65,Output!$C$5:$C$192,0),36))+(INDEX(Output!$C$5:$BW$192,MATCH($C65,Output!$C$5:$C$192,0),37)))*99.976)/$AP65</f>
        <v>0</v>
      </c>
      <c r="S65" s="109">
        <v>0</v>
      </c>
      <c r="T65" s="44">
        <f>(((INDEX(Output!$C$5:$BW$192,MATCH($C65,Output!$C$5:$C$192,0),21))+(INDEX(Output!$C$5:$BW$192,MATCH($C65,Output!$C$5:$C$192,0),22))+(INDEX(Output!$C$5:$BW$192,MATCH($C65,Output!$C$5:$C$192,0),23))+(INDEX(Output!$C$5:$BW$192,MATCH($C65,Output!$C$5:$C$192,0),24)))*3.4121416)/$AP65</f>
        <v>14.615038052308689</v>
      </c>
      <c r="U65" s="110">
        <v>14.62</v>
      </c>
      <c r="V65" s="6">
        <f>(((INDEX(Output!$C$5:$BW$192,MATCH($C65,Output!$C$5:$C$192,0),15))*3.4121416)+((INDEX(Output!$C$5:$BW$192,MATCH($C65,Output!$C$5:$C$192,0),30))*99.976))/$AP65</f>
        <v>1.1425575979935778</v>
      </c>
      <c r="W65" s="111">
        <v>1.26</v>
      </c>
      <c r="X65" s="6">
        <f>(((INDEX(Output!$C$5:$BW$192,MATCH($C65,Output!$C$5:C$192,0),17))*3.4121416)+((INDEX(Output!$C$5:$BW$192,MATCH($C65,Output!$C$5:C$192,0),32))*99.976))/$AP65</f>
        <v>0.14302378129238938</v>
      </c>
      <c r="Y65" s="112">
        <v>0.16</v>
      </c>
      <c r="Z65" s="6">
        <f>(((INDEX(Output!$C$5:$BW$192,MATCH($C65,Output!$C$5:C$192,0),16))*3.4121416)+((INDEX(Output!$C$5:$BW$192,MATCH($C65,Output!$C$5:C$192,0),31))*99.976))/$AP65</f>
        <v>0</v>
      </c>
      <c r="AA65" s="113">
        <v>0</v>
      </c>
      <c r="AB65" s="6">
        <f>(((INDEX(Output!$C$5:$BW$192,MATCH($C65,Output!$C$5:C$192,0),18))*3.4121416)+((INDEX(Output!$C$5:$BW$192,MATCH($C65,Output!$C$5:C$192,0),33))*99.976))/$AP65</f>
        <v>1.307026833992817</v>
      </c>
      <c r="AC65" s="114">
        <v>0</v>
      </c>
      <c r="AD65" s="9">
        <f>INDEX(Output!$C$5:$CA$192,MATCH($C65,Output!$C$5:$C$192,0),74)+INDEX(Output!$C$5:$CA$192,MATCH($C65,Output!$C$5:$C$192,0),77)</f>
        <v>3</v>
      </c>
      <c r="AE65" s="100">
        <v>0</v>
      </c>
      <c r="AF65" s="9">
        <f>INDEX(Output!$C$5:$CA$192,MATCH($C65,Output!$C$5:$C$192,0),72)+INDEX(Output!$C$5:$CA$192,MATCH($C65,Output!$C$5:$C$192,0),75)</f>
        <v>167.5</v>
      </c>
      <c r="AG65" s="100">
        <v>167.5</v>
      </c>
      <c r="AH65" s="46">
        <f t="shared" si="59"/>
        <v>0.27285375749524249</v>
      </c>
      <c r="AI65" s="70">
        <f t="shared" si="60"/>
        <v>6.7971823254962885E-2</v>
      </c>
      <c r="AJ65" s="46">
        <f t="shared" si="61"/>
        <v>0.3959208783069415</v>
      </c>
      <c r="AK65" s="70">
        <f t="shared" si="62"/>
        <v>6.7933218192285524E-2</v>
      </c>
      <c r="AL65" s="44" t="str">
        <f t="shared" si="5"/>
        <v>Yes</v>
      </c>
      <c r="AM65" s="44" t="str">
        <f t="shared" si="40"/>
        <v>Yes</v>
      </c>
      <c r="AN65" s="71" t="str">
        <f t="shared" si="63"/>
        <v>Pass</v>
      </c>
      <c r="AO65" s="77"/>
      <c r="AP65" s="45">
        <f>IF(ISNUMBER(SEARCH("RetlMed",C65)),Lookup!D$2,IF(ISNUMBER(SEARCH("OffSml",C65)),Lookup!A$2,IF(ISNUMBER(SEARCH("OffMed",C65)),Lookup!B$2,IF(ISNUMBER(SEARCH("OffLrg",C65)),Lookup!C$2,IF(ISNUMBER(SEARCH("RetlStrp",C65)),Lookup!E$2)))))</f>
        <v>53627.8</v>
      </c>
      <c r="AQ65" s="17"/>
    </row>
    <row r="66" spans="1:43" s="2" customFormat="1" ht="25.5" customHeight="1" x14ac:dyDescent="0.3">
      <c r="A66" s="81"/>
      <c r="B66" s="43" t="str">
        <f t="shared" si="1"/>
        <v>CBECC 2022.2.0</v>
      </c>
      <c r="C66" s="61" t="s">
        <v>149</v>
      </c>
      <c r="D66" s="44">
        <f>INDEX(Output!$C$5:$BW$192,MATCH($C66,Output!$C$5:$C$192,0),61)</f>
        <v>110.49299999999999</v>
      </c>
      <c r="E66" s="102">
        <v>106.79</v>
      </c>
      <c r="F66" s="6">
        <f>(INDEX(Output!$C$5:$BW$192,MATCH($C66,Output!$C$5:$C$192,0),20))/$AP66</f>
        <v>3.5186041567992716</v>
      </c>
      <c r="G66" s="103">
        <v>3.3</v>
      </c>
      <c r="H66" s="6">
        <f>(INDEX(Output!$C$5:$BW$192,MATCH($C66,Output!$C$5:$C$192,0),35))/$AP66</f>
        <v>3.2579371147054323E-2</v>
      </c>
      <c r="I66" s="104">
        <v>0.06</v>
      </c>
      <c r="J66" s="6">
        <f t="shared" ref="J66" si="66">SUM(L66,N66,P66,V66,X66,Z66,AB66)</f>
        <v>15.263120978431036</v>
      </c>
      <c r="K66" s="105">
        <v>17.100000000000001</v>
      </c>
      <c r="L66" s="6">
        <f>(((INDEX(Output!$C$5:$BW$192,MATCH($C66,Output!$C$5:$C$192,0),13))*3.4121416)+((INDEX(Output!$C$5:$BW$192,MATCH($C66,Output!$C$5:$C$192,0),28))*99.976))/$AP66</f>
        <v>1.9506056377899514</v>
      </c>
      <c r="M66" s="106">
        <v>5.84</v>
      </c>
      <c r="N66" s="6">
        <f>(((INDEX(Output!$C$5:$BW$192,MATCH($C66,Output!$C$5:$C$192,0),14))*3.4121416)+((INDEX(Output!$C$5:$BW$192,MATCH($C66,Output!$C$5:$C$192,0),29))*99.976))/$AP66</f>
        <v>5.9477092288686091</v>
      </c>
      <c r="O66" s="107">
        <v>4.74</v>
      </c>
      <c r="P66" s="6">
        <f>(((INDEX(Output!$C$5:$BW$192,MATCH($C66,Output!$C$5:$C$192,0),19))*3.4121416)+((INDEX(Output!$C$5:$BW$192,MATCH($C66,Output!$C$5:$C$192,0),34))*99.976))/$AP66</f>
        <v>4.6127391617347717</v>
      </c>
      <c r="Q66" s="108">
        <v>4.6100000000000003</v>
      </c>
      <c r="R66" s="6">
        <f>(((INDEX(Output!$C$5:$BW$192,MATCH($C66,Output!$C$5:$C$192,0),36))+(INDEX(Output!$C$5:$BW$192,MATCH($C66,Output!$C$5:$C$192,0),37)))*99.976)/$AP66</f>
        <v>0</v>
      </c>
      <c r="S66" s="109">
        <v>0</v>
      </c>
      <c r="T66" s="44">
        <f>(((INDEX(Output!$C$5:$BW$192,MATCH($C66,Output!$C$5:$C$192,0),21))+(INDEX(Output!$C$5:$BW$192,MATCH($C66,Output!$C$5:$C$192,0),22))+(INDEX(Output!$C$5:$BW$192,MATCH($C66,Output!$C$5:$C$192,0),23))+(INDEX(Output!$C$5:$BW$192,MATCH($C66,Output!$C$5:$C$192,0),24)))*3.4121416)/$AP66</f>
        <v>14.615038052308689</v>
      </c>
      <c r="U66" s="110">
        <v>14.62</v>
      </c>
      <c r="V66" s="6">
        <f>(((INDEX(Output!$C$5:$BW$192,MATCH($C66,Output!$C$5:$C$192,0),15))*3.4121416)+((INDEX(Output!$C$5:$BW$192,MATCH($C66,Output!$C$5:$C$192,0),30))*99.976))/$AP66</f>
        <v>1.3715043218808154</v>
      </c>
      <c r="W66" s="111">
        <v>1.8</v>
      </c>
      <c r="X66" s="6">
        <f>(((INDEX(Output!$C$5:$BW$192,MATCH($C66,Output!$C$5:C$192,0),17))*3.4121416)+((INDEX(Output!$C$5:$BW$192,MATCH($C66,Output!$C$5:C$192,0),32))*99.976))/$AP66</f>
        <v>7.354697970589881E-2</v>
      </c>
      <c r="Y66" s="112">
        <v>0.1</v>
      </c>
      <c r="Z66" s="6">
        <f>(((INDEX(Output!$C$5:$BW$192,MATCH($C66,Output!$C$5:C$192,0),16))*3.4121416)+((INDEX(Output!$C$5:$BW$192,MATCH($C66,Output!$C$5:C$192,0),31))*99.976))/$AP66</f>
        <v>0</v>
      </c>
      <c r="AA66" s="113">
        <v>0</v>
      </c>
      <c r="AB66" s="6">
        <f>(((INDEX(Output!$C$5:$BW$192,MATCH($C66,Output!$C$5:C$192,0),18))*3.4121416)+((INDEX(Output!$C$5:$BW$192,MATCH($C66,Output!$C$5:C$192,0),33))*99.976))/$AP66</f>
        <v>1.3070156484509898</v>
      </c>
      <c r="AC66" s="114">
        <v>0</v>
      </c>
      <c r="AD66" s="9">
        <f>INDEX(Output!$C$5:$CA$192,MATCH($C66,Output!$C$5:$C$192,0),74)+INDEX(Output!$C$5:$CA$192,MATCH($C66,Output!$C$5:$C$192,0),77)</f>
        <v>0</v>
      </c>
      <c r="AE66" s="100">
        <v>0</v>
      </c>
      <c r="AF66" s="9">
        <f>INDEX(Output!$C$5:$CA$192,MATCH($C66,Output!$C$5:$C$192,0),72)+INDEX(Output!$C$5:$CA$192,MATCH($C66,Output!$C$5:$C$192,0),75)</f>
        <v>0</v>
      </c>
      <c r="AG66" s="100">
        <v>0</v>
      </c>
      <c r="AH66" s="46">
        <f t="shared" si="59"/>
        <v>-8.1774442569387228E-3</v>
      </c>
      <c r="AI66" s="70">
        <f t="shared" si="60"/>
        <v>-2.3053700484859538E-2</v>
      </c>
      <c r="AJ66" s="46">
        <f t="shared" si="61"/>
        <v>-9.5540146203362368E-3</v>
      </c>
      <c r="AK66" s="70">
        <f t="shared" si="62"/>
        <v>-1.5544041450777177E-2</v>
      </c>
      <c r="AL66" s="44" t="str">
        <f t="shared" si="5"/>
        <v>No</v>
      </c>
      <c r="AM66" s="44" t="str">
        <f t="shared" si="40"/>
        <v>No</v>
      </c>
      <c r="AN66" s="71" t="str">
        <f t="shared" si="63"/>
        <v>Pass</v>
      </c>
      <c r="AO66" s="77"/>
      <c r="AP66" s="45">
        <f>IF(ISNUMBER(SEARCH("RetlMed",C66)),Lookup!D$2,IF(ISNUMBER(SEARCH("OffSml",C66)),Lookup!A$2,IF(ISNUMBER(SEARCH("OffMed",C66)),Lookup!B$2,IF(ISNUMBER(SEARCH("OffLrg",C66)),Lookup!C$2,IF(ISNUMBER(SEARCH("RetlStrp",C66)),Lookup!E$2)))))</f>
        <v>53627.8</v>
      </c>
      <c r="AQ66" s="17"/>
    </row>
    <row r="67" spans="1:43" s="2" customFormat="1" ht="25.5" customHeight="1" x14ac:dyDescent="0.3">
      <c r="A67" s="81"/>
      <c r="B67" s="43" t="str">
        <f t="shared" si="1"/>
        <v>CBECC 2022.2.0</v>
      </c>
      <c r="C67" s="61" t="s">
        <v>150</v>
      </c>
      <c r="D67" s="44">
        <f>INDEX(Output!$C$5:$BW$192,MATCH($C67,Output!$C$5:$C$192,0),61)</f>
        <v>137.36600000000001</v>
      </c>
      <c r="E67" s="102">
        <v>135.51</v>
      </c>
      <c r="F67" s="6">
        <f>(INDEX(Output!$C$5:$BW$192,MATCH($C67,Output!$C$5:$C$192,0),20))/$AP67</f>
        <v>4.5071586005765667</v>
      </c>
      <c r="G67" s="103">
        <v>4.3099999999999996</v>
      </c>
      <c r="H67" s="6">
        <f>(INDEX(Output!$C$5:$BW$192,MATCH($C67,Output!$C$5:$C$192,0),35))/$AP67</f>
        <v>2.8165988535796733E-2</v>
      </c>
      <c r="I67" s="104">
        <v>0.05</v>
      </c>
      <c r="J67" s="6">
        <f t="shared" ref="J67" si="67">SUM(L67,N67,P67,V67,X67,Z67,AB67)</f>
        <v>18.194956601688528</v>
      </c>
      <c r="K67" s="105">
        <v>19.89</v>
      </c>
      <c r="L67" s="6">
        <f>(((INDEX(Output!$C$5:$BW$192,MATCH($C67,Output!$C$5:$C$192,0),13))*3.4121416)+((INDEX(Output!$C$5:$BW$192,MATCH($C67,Output!$C$5:$C$192,0),28))*99.976))/$AP67</f>
        <v>1.5092594161866346</v>
      </c>
      <c r="M67" s="106">
        <v>5.16</v>
      </c>
      <c r="N67" s="6">
        <f>(((INDEX(Output!$C$5:$BW$192,MATCH($C67,Output!$C$5:$C$192,0),14))*3.4121416)+((INDEX(Output!$C$5:$BW$192,MATCH($C67,Output!$C$5:$C$192,0),29))*99.976))/$AP67</f>
        <v>6.513875650002424</v>
      </c>
      <c r="O67" s="107">
        <v>5.4</v>
      </c>
      <c r="P67" s="6">
        <f>(((INDEX(Output!$C$5:$BW$192,MATCH($C67,Output!$C$5:$C$192,0),19))*3.4121416)+((INDEX(Output!$C$5:$BW$192,MATCH($C67,Output!$C$5:$C$192,0),34))*99.976))/$AP67</f>
        <v>4.6127391617347717</v>
      </c>
      <c r="Q67" s="108">
        <v>4.6100000000000003</v>
      </c>
      <c r="R67" s="6">
        <f>(((INDEX(Output!$C$5:$BW$192,MATCH($C67,Output!$C$5:$C$192,0),36))+(INDEX(Output!$C$5:$BW$192,MATCH($C67,Output!$C$5:$C$192,0),37)))*99.976)/$AP67</f>
        <v>0</v>
      </c>
      <c r="S67" s="109">
        <v>0</v>
      </c>
      <c r="T67" s="44">
        <f>(((INDEX(Output!$C$5:$BW$192,MATCH($C67,Output!$C$5:$C$192,0),21))+(INDEX(Output!$C$5:$BW$192,MATCH($C67,Output!$C$5:$C$192,0),22))+(INDEX(Output!$C$5:$BW$192,MATCH($C67,Output!$C$5:$C$192,0),23))+(INDEX(Output!$C$5:$BW$192,MATCH($C67,Output!$C$5:$C$192,0),24)))*3.4121416)/$AP67</f>
        <v>14.615038052308689</v>
      </c>
      <c r="U67" s="110">
        <v>14.62</v>
      </c>
      <c r="V67" s="6">
        <f>(((INDEX(Output!$C$5:$BW$192,MATCH($C67,Output!$C$5:$C$192,0),15))*3.4121416)+((INDEX(Output!$C$5:$BW$192,MATCH($C67,Output!$C$5:$C$192,0),30))*99.976))/$AP67</f>
        <v>4.2086799754396038</v>
      </c>
      <c r="W67" s="111">
        <v>4.6500000000000004</v>
      </c>
      <c r="X67" s="6">
        <f>(((INDEX(Output!$C$5:$BW$192,MATCH($C67,Output!$C$5:C$192,0),17))*3.4121416)+((INDEX(Output!$C$5:$BW$192,MATCH($C67,Output!$C$5:C$192,0),32))*99.976))/$AP67</f>
        <v>4.3386749874102605E-2</v>
      </c>
      <c r="Y67" s="112">
        <v>0.06</v>
      </c>
      <c r="Z67" s="6">
        <f>(((INDEX(Output!$C$5:$BW$192,MATCH($C67,Output!$C$5:C$192,0),16))*3.4121416)+((INDEX(Output!$C$5:$BW$192,MATCH($C67,Output!$C$5:C$192,0),31))*99.976))/$AP67</f>
        <v>0</v>
      </c>
      <c r="AA67" s="113">
        <v>0</v>
      </c>
      <c r="AB67" s="6">
        <f>(((INDEX(Output!$C$5:$BW$192,MATCH($C67,Output!$C$5:C$192,0),18))*3.4121416)+((INDEX(Output!$C$5:$BW$192,MATCH($C67,Output!$C$5:C$192,0),33))*99.976))/$AP67</f>
        <v>1.3070156484509898</v>
      </c>
      <c r="AC67" s="114">
        <v>0</v>
      </c>
      <c r="AD67" s="9">
        <f>INDEX(Output!$C$5:$CA$192,MATCH($C67,Output!$C$5:$C$192,0),74)+INDEX(Output!$C$5:$CA$192,MATCH($C67,Output!$C$5:$C$192,0),77)</f>
        <v>0</v>
      </c>
      <c r="AE67" s="100">
        <v>0</v>
      </c>
      <c r="AF67" s="9">
        <f>INDEX(Output!$C$5:$CA$192,MATCH($C67,Output!$C$5:$C$192,0),72)+INDEX(Output!$C$5:$CA$192,MATCH($C67,Output!$C$5:$C$192,0),75)</f>
        <v>0.5</v>
      </c>
      <c r="AG67" s="100">
        <v>0.5</v>
      </c>
      <c r="AH67" s="46">
        <f t="shared" si="59"/>
        <v>0.23304369681519532</v>
      </c>
      <c r="AI67" s="70">
        <f t="shared" si="60"/>
        <v>0.23968529869179386</v>
      </c>
      <c r="AJ67" s="46">
        <f t="shared" si="61"/>
        <v>0.18069703737302636</v>
      </c>
      <c r="AK67" s="70">
        <f t="shared" si="62"/>
        <v>0.14507772020725385</v>
      </c>
      <c r="AL67" s="44" t="str">
        <f t="shared" si="5"/>
        <v>Yes</v>
      </c>
      <c r="AM67" s="44" t="str">
        <f t="shared" si="40"/>
        <v>Yes</v>
      </c>
      <c r="AN67" s="71" t="str">
        <f t="shared" si="63"/>
        <v>Pass</v>
      </c>
      <c r="AO67" s="77"/>
      <c r="AP67" s="45">
        <f>IF(ISNUMBER(SEARCH("RetlMed",C67)),Lookup!D$2,IF(ISNUMBER(SEARCH("OffSml",C67)),Lookup!A$2,IF(ISNUMBER(SEARCH("OffMed",C67)),Lookup!B$2,IF(ISNUMBER(SEARCH("OffLrg",C67)),Lookup!C$2,IF(ISNUMBER(SEARCH("RetlStrp",C67)),Lookup!E$2)))))</f>
        <v>53627.8</v>
      </c>
      <c r="AQ67" s="17"/>
    </row>
    <row r="68" spans="1:43" s="2" customFormat="1" ht="25.5" customHeight="1" x14ac:dyDescent="0.3">
      <c r="A68" s="81"/>
      <c r="B68" s="43" t="str">
        <f t="shared" si="1"/>
        <v>CBECC 2022.2.0</v>
      </c>
      <c r="C68" s="61" t="s">
        <v>151</v>
      </c>
      <c r="D68" s="44">
        <f>INDEX(Output!$C$5:$BW$192,MATCH($C68,Output!$C$5:$C$192,0),61)</f>
        <v>110.30200000000001</v>
      </c>
      <c r="E68" s="102">
        <v>109</v>
      </c>
      <c r="F68" s="6">
        <f>(INDEX(Output!$C$5:$BW$192,MATCH($C68,Output!$C$5:$C$192,0),20))/$AP68</f>
        <v>3.5325521464613501</v>
      </c>
      <c r="G68" s="103">
        <v>3.33</v>
      </c>
      <c r="H68" s="6">
        <f>(INDEX(Output!$C$5:$BW$192,MATCH($C68,Output!$C$5:$C$192,0),35))/$AP68</f>
        <v>3.2134266182838003E-2</v>
      </c>
      <c r="I68" s="104">
        <v>0.06</v>
      </c>
      <c r="J68" s="6">
        <f t="shared" ref="J68" si="68">SUM(L68,N68,P68,V68,X68,Z68,AB68)</f>
        <v>15.266207609059132</v>
      </c>
      <c r="K68" s="105">
        <v>17.64</v>
      </c>
      <c r="L68" s="6">
        <f>(((INDEX(Output!$C$5:$BW$192,MATCH($C68,Output!$C$5:$C$192,0),13))*3.4121416)+((INDEX(Output!$C$5:$BW$192,MATCH($C68,Output!$C$5:$C$192,0),28))*99.976))/$AP68</f>
        <v>1.9060952542768748</v>
      </c>
      <c r="M68" s="106">
        <v>6.28</v>
      </c>
      <c r="N68" s="6">
        <f>(((INDEX(Output!$C$5:$BW$192,MATCH($C68,Output!$C$5:$C$192,0),14))*3.4121416)+((INDEX(Output!$C$5:$BW$192,MATCH($C68,Output!$C$5:$C$192,0),29))*99.976))/$AP68</f>
        <v>6.0408454916666345</v>
      </c>
      <c r="O68" s="107">
        <v>4.9400000000000004</v>
      </c>
      <c r="P68" s="6">
        <f>(((INDEX(Output!$C$5:$BW$192,MATCH($C68,Output!$C$5:$C$192,0),19))*3.4121416)+((INDEX(Output!$C$5:$BW$192,MATCH($C68,Output!$C$5:$C$192,0),34))*99.976))/$AP68</f>
        <v>4.6127391617347717</v>
      </c>
      <c r="Q68" s="108">
        <v>4.6100000000000003</v>
      </c>
      <c r="R68" s="6">
        <f>(((INDEX(Output!$C$5:$BW$192,MATCH($C68,Output!$C$5:$C$192,0),36))+(INDEX(Output!$C$5:$BW$192,MATCH($C68,Output!$C$5:$C$192,0),37)))*99.976)/$AP68</f>
        <v>0</v>
      </c>
      <c r="S68" s="109">
        <v>0</v>
      </c>
      <c r="T68" s="44">
        <f>(((INDEX(Output!$C$5:$BW$192,MATCH($C68,Output!$C$5:$C$192,0),21))+(INDEX(Output!$C$5:$BW$192,MATCH($C68,Output!$C$5:$C$192,0),22))+(INDEX(Output!$C$5:$BW$192,MATCH($C68,Output!$C$5:$C$192,0),23))+(INDEX(Output!$C$5:$BW$192,MATCH($C68,Output!$C$5:$C$192,0),24)))*3.4121416)/$AP68</f>
        <v>14.615038052308689</v>
      </c>
      <c r="U68" s="110">
        <v>14.62</v>
      </c>
      <c r="V68" s="6">
        <f>(((INDEX(Output!$C$5:$BW$192,MATCH($C68,Output!$C$5:$C$192,0),15))*3.4121416)+((INDEX(Output!$C$5:$BW$192,MATCH($C68,Output!$C$5:$C$192,0),30))*99.976))/$AP68</f>
        <v>1.3223275098049891</v>
      </c>
      <c r="W68" s="111">
        <v>1.69</v>
      </c>
      <c r="X68" s="6">
        <f>(((INDEX(Output!$C$5:$BW$192,MATCH($C68,Output!$C$5:C$192,0),17))*3.4121416)+((INDEX(Output!$C$5:$BW$192,MATCH($C68,Output!$C$5:C$192,0),32))*99.976))/$AP68</f>
        <v>7.7186407381843E-2</v>
      </c>
      <c r="Y68" s="112">
        <v>0.11</v>
      </c>
      <c r="Z68" s="6">
        <f>(((INDEX(Output!$C$5:$BW$192,MATCH($C68,Output!$C$5:C$192,0),16))*3.4121416)+((INDEX(Output!$C$5:$BW$192,MATCH($C68,Output!$C$5:C$192,0),31))*99.976))/$AP68</f>
        <v>0</v>
      </c>
      <c r="AA68" s="113">
        <v>0</v>
      </c>
      <c r="AB68" s="6">
        <f>(((INDEX(Output!$C$5:$BW$192,MATCH($C68,Output!$C$5:C$192,0),18))*3.4121416)+((INDEX(Output!$C$5:$BW$192,MATCH($C68,Output!$C$5:C$192,0),33))*99.976))/$AP68</f>
        <v>1.3070137841940188</v>
      </c>
      <c r="AC68" s="114">
        <v>0</v>
      </c>
      <c r="AD68" s="9">
        <f>INDEX(Output!$C$5:$CA$192,MATCH($C68,Output!$C$5:$C$192,0),74)+INDEX(Output!$C$5:$CA$192,MATCH($C68,Output!$C$5:$C$192,0),77)</f>
        <v>0</v>
      </c>
      <c r="AE68" s="100">
        <v>0</v>
      </c>
      <c r="AF68" s="9">
        <f>INDEX(Output!$C$5:$CA$192,MATCH($C68,Output!$C$5:$C$192,0),72)+INDEX(Output!$C$5:$CA$192,MATCH($C68,Output!$C$5:$C$192,0),75)</f>
        <v>0</v>
      </c>
      <c r="AG68" s="100">
        <v>0</v>
      </c>
      <c r="AH68" s="46">
        <f t="shared" si="59"/>
        <v>-9.89192488600041E-3</v>
      </c>
      <c r="AI68" s="70">
        <f t="shared" si="60"/>
        <v>-2.835971091391476E-3</v>
      </c>
      <c r="AJ68" s="46">
        <f t="shared" si="61"/>
        <v>-9.3537186966999759E-3</v>
      </c>
      <c r="AK68" s="70">
        <f t="shared" si="62"/>
        <v>1.5544041450777177E-2</v>
      </c>
      <c r="AL68" s="44" t="str">
        <f t="shared" si="5"/>
        <v>No</v>
      </c>
      <c r="AM68" s="44" t="str">
        <f t="shared" si="40"/>
        <v>No</v>
      </c>
      <c r="AN68" s="71" t="str">
        <f t="shared" si="63"/>
        <v>Pass</v>
      </c>
      <c r="AO68" s="77"/>
      <c r="AP68" s="45">
        <f>IF(ISNUMBER(SEARCH("RetlMed",C68)),Lookup!D$2,IF(ISNUMBER(SEARCH("OffSml",C68)),Lookup!A$2,IF(ISNUMBER(SEARCH("OffMed",C68)),Lookup!B$2,IF(ISNUMBER(SEARCH("OffLrg",C68)),Lookup!C$2,IF(ISNUMBER(SEARCH("RetlStrp",C68)),Lookup!E$2)))))</f>
        <v>53627.8</v>
      </c>
      <c r="AQ68" s="17"/>
    </row>
    <row r="69" spans="1:43" s="2" customFormat="1" ht="25.5" hidden="1" customHeight="1" x14ac:dyDescent="0.3">
      <c r="A69" s="81"/>
      <c r="B69" s="43" t="str">
        <f t="shared" si="1"/>
        <v>CBECC 2022.2.0</v>
      </c>
      <c r="C69" s="61"/>
      <c r="D69" s="44" t="e">
        <f>INDEX(Output!$C$5:$BW$192,MATCH($C69,Output!$C$5:$C$192,0),61)</f>
        <v>#N/A</v>
      </c>
      <c r="E69" s="102"/>
      <c r="F69" s="6" t="e">
        <f>(INDEX(Output!$C$5:$BW$192,MATCH($C69,Output!$C$5:$C$192,0),20))/$AP69</f>
        <v>#N/A</v>
      </c>
      <c r="G69" s="103"/>
      <c r="H69" s="6" t="e">
        <f>(INDEX(Output!$C$5:$BW$192,MATCH($C69,Output!$C$5:$C$192,0),35))/$AP69</f>
        <v>#N/A</v>
      </c>
      <c r="I69" s="104"/>
      <c r="J69" s="6" t="e">
        <f t="shared" ref="J69" si="69">SUM(L69,N69,P69,V69,X69,Z69,AB69)</f>
        <v>#N/A</v>
      </c>
      <c r="K69" s="105"/>
      <c r="L69" s="6" t="e">
        <f>(((INDEX(Output!$C$5:$BW$192,MATCH($C69,Output!$C$5:$C$192,0),13))*3.4121416)+((INDEX(Output!$C$5:$BW$192,MATCH($C69,Output!$C$5:$C$192,0),28))*99.976))/$AP69</f>
        <v>#N/A</v>
      </c>
      <c r="M69" s="106"/>
      <c r="N69" s="6" t="e">
        <f>(((INDEX(Output!$C$5:$BW$192,MATCH($C69,Output!$C$5:$C$192,0),14))*3.4121416)+((INDEX(Output!$C$5:$BW$192,MATCH($C69,Output!$C$5:$C$192,0),29))*99.976))/$AP69</f>
        <v>#N/A</v>
      </c>
      <c r="O69" s="107"/>
      <c r="P69" s="6" t="e">
        <f>(((INDEX(Output!$C$5:$BW$192,MATCH($C69,Output!$C$5:$C$192,0),19))*3.4121416)+((INDEX(Output!$C$5:$BW$192,MATCH($C69,Output!$C$5:$C$192,0),34))*99.976))/$AP69</f>
        <v>#N/A</v>
      </c>
      <c r="Q69" s="108"/>
      <c r="R69" s="6" t="e">
        <f>(((INDEX(Output!$C$5:$BW$192,MATCH($C69,Output!$C$5:$C$192,0),36))+(INDEX(Output!$C$5:$BW$192,MATCH($C69,Output!$C$5:$C$192,0),37)))*99.976)/$AP69</f>
        <v>#N/A</v>
      </c>
      <c r="S69" s="109"/>
      <c r="T69" s="44" t="e">
        <f>(((INDEX(Output!$C$5:$BW$192,MATCH($C69,Output!$C$5:$C$192,0),21))+(INDEX(Output!$C$5:$BW$192,MATCH($C69,Output!$C$5:$C$192,0),22))+(INDEX(Output!$C$5:$BW$192,MATCH($C69,Output!$C$5:$C$192,0),23))+(INDEX(Output!$C$5:$BW$192,MATCH($C69,Output!$C$5:$C$192,0),24)))*3.4121416)/$AP69</f>
        <v>#N/A</v>
      </c>
      <c r="U69" s="110"/>
      <c r="V69" s="6" t="e">
        <f>(((INDEX(Output!$C$5:$BW$192,MATCH($C69,Output!$C$5:$C$192,0),15))*3.4121416)+((INDEX(Output!$C$5:$BW$192,MATCH($C69,Output!$C$5:$C$192,0),30))*99.976))/$AP69</f>
        <v>#N/A</v>
      </c>
      <c r="W69" s="111"/>
      <c r="X69" s="6" t="e">
        <f>(((INDEX(Output!$C$5:$BW$192,MATCH($C69,Output!$C$5:C$192,0),17))*3.4121416)+((INDEX(Output!$C$5:$BW$192,MATCH($C69,Output!$C$5:C$192,0),32))*99.976))/$AP69</f>
        <v>#N/A</v>
      </c>
      <c r="Y69" s="112"/>
      <c r="Z69" s="6" t="e">
        <f>(((INDEX(Output!$C$5:$BW$192,MATCH($C69,Output!$C$5:C$192,0),16))*3.4121416)+((INDEX(Output!$C$5:$BW$192,MATCH($C69,Output!$C$5:C$192,0),31))*99.976))/$AP69</f>
        <v>#N/A</v>
      </c>
      <c r="AA69" s="113"/>
      <c r="AB69" s="6" t="e">
        <f>(((INDEX(Output!$C$5:$BW$192,MATCH($C69,Output!$C$5:C$192,0),18))*3.4121416)+((INDEX(Output!$C$5:$BW$192,MATCH($C69,Output!$C$5:C$192,0),33))*99.976))/$AP69</f>
        <v>#N/A</v>
      </c>
      <c r="AC69" s="114"/>
      <c r="AD69" s="9" t="e">
        <f>INDEX(Output!$C$5:$CA$192,MATCH($C69,Output!$C$5:$C$192,0),74)+INDEX(Output!$C$5:$CA$192,MATCH($C69,Output!$C$5:$C$192,0),77)</f>
        <v>#N/A</v>
      </c>
      <c r="AE69" s="100">
        <v>0</v>
      </c>
      <c r="AF69" s="9" t="e">
        <f>INDEX(Output!$C$5:$CA$192,MATCH($C69,Output!$C$5:$C$192,0),72)+INDEX(Output!$C$5:$CA$192,MATCH($C69,Output!$C$5:$C$192,0),75)</f>
        <v>#N/A</v>
      </c>
      <c r="AG69" s="100" t="e">
        <v>#N/A</v>
      </c>
      <c r="AH69" s="46" t="e">
        <f t="shared" si="59"/>
        <v>#N/A</v>
      </c>
      <c r="AI69" s="70">
        <f t="shared" si="60"/>
        <v>-1</v>
      </c>
      <c r="AJ69" s="46" t="e">
        <f t="shared" si="61"/>
        <v>#N/A</v>
      </c>
      <c r="AK69" s="70">
        <f t="shared" si="62"/>
        <v>-1</v>
      </c>
      <c r="AL69" s="44" t="e">
        <f t="shared" si="5"/>
        <v>#N/A</v>
      </c>
      <c r="AM69" s="44" t="e">
        <f t="shared" si="40"/>
        <v>#N/A</v>
      </c>
      <c r="AN69" s="71" t="e">
        <f t="shared" si="63"/>
        <v>#N/A</v>
      </c>
      <c r="AO69" s="77"/>
      <c r="AP69" s="45" t="b">
        <f>IF(ISNUMBER(SEARCH("RetlMed",C69)),Lookup!D$2,IF(ISNUMBER(SEARCH("OffSml",C69)),Lookup!A$2,IF(ISNUMBER(SEARCH("OffMed",C69)),Lookup!B$2,IF(ISNUMBER(SEARCH("OffLrg",C69)),Lookup!C$2,IF(ISNUMBER(SEARCH("RetlStrp",C69)),Lookup!E$2)))))</f>
        <v>0</v>
      </c>
      <c r="AQ69" s="17"/>
    </row>
    <row r="70" spans="1:43" s="2" customFormat="1" ht="25.5" hidden="1" customHeight="1" x14ac:dyDescent="0.3">
      <c r="A70" s="81"/>
      <c r="B70" s="43" t="str">
        <f t="shared" ref="B70:B128" si="70">B69</f>
        <v>CBECC 2022.2.0</v>
      </c>
      <c r="C70" s="61"/>
      <c r="D70" s="44" t="e">
        <f>INDEX(Output!$C$5:$BW$192,MATCH($C70,Output!$C$5:$C$192,0),61)</f>
        <v>#N/A</v>
      </c>
      <c r="E70" s="102"/>
      <c r="F70" s="6" t="e">
        <f>(INDEX(Output!$C$5:$BW$192,MATCH($C70,Output!$C$5:$C$192,0),20))/$AP70</f>
        <v>#N/A</v>
      </c>
      <c r="G70" s="103"/>
      <c r="H70" s="6" t="e">
        <f>(INDEX(Output!$C$5:$BW$192,MATCH($C70,Output!$C$5:$C$192,0),35))/$AP70</f>
        <v>#N/A</v>
      </c>
      <c r="I70" s="104"/>
      <c r="J70" s="6" t="e">
        <f t="shared" ref="J70" si="71">SUM(L70,N70,P70,V70,X70,Z70,AB70)</f>
        <v>#N/A</v>
      </c>
      <c r="K70" s="105"/>
      <c r="L70" s="6" t="e">
        <f>(((INDEX(Output!$C$5:$BW$192,MATCH($C70,Output!$C$5:$C$192,0),13))*3.4121416)+((INDEX(Output!$C$5:$BW$192,MATCH($C70,Output!$C$5:$C$192,0),28))*99.976))/$AP70</f>
        <v>#N/A</v>
      </c>
      <c r="M70" s="106"/>
      <c r="N70" s="6" t="e">
        <f>(((INDEX(Output!$C$5:$BW$192,MATCH($C70,Output!$C$5:$C$192,0),14))*3.4121416)+((INDEX(Output!$C$5:$BW$192,MATCH($C70,Output!$C$5:$C$192,0),29))*99.976))/$AP70</f>
        <v>#N/A</v>
      </c>
      <c r="O70" s="107"/>
      <c r="P70" s="6" t="e">
        <f>(((INDEX(Output!$C$5:$BW$192,MATCH($C70,Output!$C$5:$C$192,0),19))*3.4121416)+((INDEX(Output!$C$5:$BW$192,MATCH($C70,Output!$C$5:$C$192,0),34))*99.976))/$AP70</f>
        <v>#N/A</v>
      </c>
      <c r="Q70" s="108"/>
      <c r="R70" s="6" t="e">
        <f>(((INDEX(Output!$C$5:$BW$192,MATCH($C70,Output!$C$5:$C$192,0),36))+(INDEX(Output!$C$5:$BW$192,MATCH($C70,Output!$C$5:$C$192,0),37)))*99.976)/$AP70</f>
        <v>#N/A</v>
      </c>
      <c r="S70" s="109"/>
      <c r="T70" s="44" t="e">
        <f>(((INDEX(Output!$C$5:$BW$192,MATCH($C70,Output!$C$5:$C$192,0),21))+(INDEX(Output!$C$5:$BW$192,MATCH($C70,Output!$C$5:$C$192,0),22))+(INDEX(Output!$C$5:$BW$192,MATCH($C70,Output!$C$5:$C$192,0),23))+(INDEX(Output!$C$5:$BW$192,MATCH($C70,Output!$C$5:$C$192,0),24)))*3.4121416)/$AP70</f>
        <v>#N/A</v>
      </c>
      <c r="U70" s="110"/>
      <c r="V70" s="6" t="e">
        <f>(((INDEX(Output!$C$5:$BW$192,MATCH($C70,Output!$C$5:$C$192,0),15))*3.4121416)+((INDEX(Output!$C$5:$BW$192,MATCH($C70,Output!$C$5:$C$192,0),30))*99.976))/$AP70</f>
        <v>#N/A</v>
      </c>
      <c r="W70" s="111"/>
      <c r="X70" s="6" t="e">
        <f>(((INDEX(Output!$C$5:$BW$192,MATCH($C70,Output!$C$5:C$192,0),17))*3.4121416)+((INDEX(Output!$C$5:$BW$192,MATCH($C70,Output!$C$5:C$192,0),32))*99.976))/$AP70</f>
        <v>#N/A</v>
      </c>
      <c r="Y70" s="112"/>
      <c r="Z70" s="6" t="e">
        <f>(((INDEX(Output!$C$5:$BW$192,MATCH($C70,Output!$C$5:C$192,0),16))*3.4121416)+((INDEX(Output!$C$5:$BW$192,MATCH($C70,Output!$C$5:C$192,0),31))*99.976))/$AP70</f>
        <v>#N/A</v>
      </c>
      <c r="AA70" s="113"/>
      <c r="AB70" s="6" t="e">
        <f>(((INDEX(Output!$C$5:$BW$192,MATCH($C70,Output!$C$5:C$192,0),18))*3.4121416)+((INDEX(Output!$C$5:$BW$192,MATCH($C70,Output!$C$5:C$192,0),33))*99.976))/$AP70</f>
        <v>#N/A</v>
      </c>
      <c r="AC70" s="114"/>
      <c r="AD70" s="9" t="e">
        <f>INDEX(Output!$C$5:$CA$192,MATCH($C70,Output!$C$5:$C$192,0),74)+INDEX(Output!$C$5:$CA$192,MATCH($C70,Output!$C$5:$C$192,0),77)</f>
        <v>#N/A</v>
      </c>
      <c r="AE70" s="100">
        <v>0</v>
      </c>
      <c r="AF70" s="9" t="e">
        <f>INDEX(Output!$C$5:$CA$192,MATCH($C70,Output!$C$5:$C$192,0),72)+INDEX(Output!$C$5:$CA$192,MATCH($C70,Output!$C$5:$C$192,0),75)</f>
        <v>#N/A</v>
      </c>
      <c r="AG70" s="100" t="e">
        <v>#N/A</v>
      </c>
      <c r="AH70" s="46" t="e">
        <f t="shared" si="59"/>
        <v>#N/A</v>
      </c>
      <c r="AI70" s="70">
        <f t="shared" si="60"/>
        <v>-1</v>
      </c>
      <c r="AJ70" s="46" t="e">
        <f t="shared" si="61"/>
        <v>#N/A</v>
      </c>
      <c r="AK70" s="70">
        <f t="shared" si="62"/>
        <v>-1</v>
      </c>
      <c r="AL70" s="44" t="e">
        <f t="shared" si="5"/>
        <v>#N/A</v>
      </c>
      <c r="AM70" s="44" t="e">
        <f t="shared" si="40"/>
        <v>#N/A</v>
      </c>
      <c r="AN70" s="71" t="e">
        <f t="shared" si="63"/>
        <v>#N/A</v>
      </c>
      <c r="AO70" s="77"/>
      <c r="AP70" s="45" t="b">
        <f>IF(ISNUMBER(SEARCH("RetlMed",C70)),Lookup!D$2,IF(ISNUMBER(SEARCH("OffSml",C70)),Lookup!A$2,IF(ISNUMBER(SEARCH("OffMed",C70)),Lookup!B$2,IF(ISNUMBER(SEARCH("OffLrg",C70)),Lookup!C$2,IF(ISNUMBER(SEARCH("RetlStrp",C70)),Lookup!E$2)))))</f>
        <v>0</v>
      </c>
      <c r="AQ70" s="17"/>
    </row>
    <row r="71" spans="1:43" s="2" customFormat="1" ht="25.5" hidden="1" customHeight="1" x14ac:dyDescent="0.3">
      <c r="A71" s="81"/>
      <c r="B71" s="43" t="str">
        <f t="shared" si="70"/>
        <v>CBECC 2022.2.0</v>
      </c>
      <c r="C71" s="61"/>
      <c r="D71" s="44" t="e">
        <f>INDEX(Output!$C$5:$BW$192,MATCH($C71,Output!$C$5:$C$192,0),61)</f>
        <v>#N/A</v>
      </c>
      <c r="E71" s="102"/>
      <c r="F71" s="6" t="e">
        <f>(INDEX(Output!$C$5:$BW$192,MATCH($C71,Output!$C$5:$C$192,0),20))/$AP71</f>
        <v>#N/A</v>
      </c>
      <c r="G71" s="103"/>
      <c r="H71" s="6" t="e">
        <f>(INDEX(Output!$C$5:$BW$192,MATCH($C71,Output!$C$5:$C$192,0),35))/$AP71</f>
        <v>#N/A</v>
      </c>
      <c r="I71" s="104"/>
      <c r="J71" s="6" t="e">
        <f t="shared" ref="J71" si="72">SUM(L71,N71,P71,V71,X71,Z71,AB71)</f>
        <v>#N/A</v>
      </c>
      <c r="K71" s="105"/>
      <c r="L71" s="6" t="e">
        <f>(((INDEX(Output!$C$5:$BW$192,MATCH($C71,Output!$C$5:$C$192,0),13))*3.4121416)+((INDEX(Output!$C$5:$BW$192,MATCH($C71,Output!$C$5:$C$192,0),28))*99.976))/$AP71</f>
        <v>#N/A</v>
      </c>
      <c r="M71" s="106"/>
      <c r="N71" s="6" t="e">
        <f>(((INDEX(Output!$C$5:$BW$192,MATCH($C71,Output!$C$5:$C$192,0),14))*3.4121416)+((INDEX(Output!$C$5:$BW$192,MATCH($C71,Output!$C$5:$C$192,0),29))*99.976))/$AP71</f>
        <v>#N/A</v>
      </c>
      <c r="O71" s="107"/>
      <c r="P71" s="6" t="e">
        <f>(((INDEX(Output!$C$5:$BW$192,MATCH($C71,Output!$C$5:$C$192,0),19))*3.4121416)+((INDEX(Output!$C$5:$BW$192,MATCH($C71,Output!$C$5:$C$192,0),34))*99.976))/$AP71</f>
        <v>#N/A</v>
      </c>
      <c r="Q71" s="108"/>
      <c r="R71" s="6" t="e">
        <f>(((INDEX(Output!$C$5:$BW$192,MATCH($C71,Output!$C$5:$C$192,0),36))+(INDEX(Output!$C$5:$BW$192,MATCH($C71,Output!$C$5:$C$192,0),37)))*99.976)/$AP71</f>
        <v>#N/A</v>
      </c>
      <c r="S71" s="109"/>
      <c r="T71" s="44" t="e">
        <f>(((INDEX(Output!$C$5:$BW$192,MATCH($C71,Output!$C$5:$C$192,0),21))+(INDEX(Output!$C$5:$BW$192,MATCH($C71,Output!$C$5:$C$192,0),22))+(INDEX(Output!$C$5:$BW$192,MATCH($C71,Output!$C$5:$C$192,0),23))+(INDEX(Output!$C$5:$BW$192,MATCH($C71,Output!$C$5:$C$192,0),24)))*3.4121416)/$AP71</f>
        <v>#N/A</v>
      </c>
      <c r="U71" s="110"/>
      <c r="V71" s="6" t="e">
        <f>(((INDEX(Output!$C$5:$BW$192,MATCH($C71,Output!$C$5:$C$192,0),15))*3.4121416)+((INDEX(Output!$C$5:$BW$192,MATCH($C71,Output!$C$5:$C$192,0),30))*99.976))/$AP71</f>
        <v>#N/A</v>
      </c>
      <c r="W71" s="111"/>
      <c r="X71" s="6" t="e">
        <f>(((INDEX(Output!$C$5:$BW$192,MATCH($C71,Output!$C$5:C$192,0),17))*3.4121416)+((INDEX(Output!$C$5:$BW$192,MATCH($C71,Output!$C$5:C$192,0),32))*99.976))/$AP71</f>
        <v>#N/A</v>
      </c>
      <c r="Y71" s="112"/>
      <c r="Z71" s="6" t="e">
        <f>(((INDEX(Output!$C$5:$BW$192,MATCH($C71,Output!$C$5:C$192,0),16))*3.4121416)+((INDEX(Output!$C$5:$BW$192,MATCH($C71,Output!$C$5:C$192,0),31))*99.976))/$AP71</f>
        <v>#N/A</v>
      </c>
      <c r="AA71" s="113"/>
      <c r="AB71" s="6" t="e">
        <f>(((INDEX(Output!$C$5:$BW$192,MATCH($C71,Output!$C$5:C$192,0),18))*3.4121416)+((INDEX(Output!$C$5:$BW$192,MATCH($C71,Output!$C$5:C$192,0),33))*99.976))/$AP71</f>
        <v>#N/A</v>
      </c>
      <c r="AC71" s="114"/>
      <c r="AD71" s="9" t="e">
        <f>INDEX(Output!$C$5:$CA$192,MATCH($C71,Output!$C$5:$C$192,0),74)+INDEX(Output!$C$5:$CA$192,MATCH($C71,Output!$C$5:$C$192,0),77)</f>
        <v>#N/A</v>
      </c>
      <c r="AE71" s="100">
        <v>0</v>
      </c>
      <c r="AF71" s="9" t="e">
        <f>INDEX(Output!$C$5:$CA$192,MATCH($C71,Output!$C$5:$C$192,0),72)+INDEX(Output!$C$5:$CA$192,MATCH($C71,Output!$C$5:$C$192,0),75)</f>
        <v>#N/A</v>
      </c>
      <c r="AG71" s="100" t="e">
        <v>#N/A</v>
      </c>
      <c r="AH71" s="46" t="e">
        <f t="shared" si="59"/>
        <v>#N/A</v>
      </c>
      <c r="AI71" s="70">
        <f t="shared" si="60"/>
        <v>-1</v>
      </c>
      <c r="AJ71" s="46" t="e">
        <f t="shared" si="61"/>
        <v>#N/A</v>
      </c>
      <c r="AK71" s="70">
        <f t="shared" si="62"/>
        <v>-1</v>
      </c>
      <c r="AL71" s="44" t="e">
        <f t="shared" ref="AL71:AL120" si="73">IF(AND(AH71&gt;=0,AI71&gt;=0), "Yes", "No")</f>
        <v>#N/A</v>
      </c>
      <c r="AM71" s="44" t="e">
        <f t="shared" si="40"/>
        <v>#N/A</v>
      </c>
      <c r="AN71" s="71" t="e">
        <f t="shared" si="63"/>
        <v>#N/A</v>
      </c>
      <c r="AO71" s="77"/>
      <c r="AP71" s="45" t="b">
        <f>IF(ISNUMBER(SEARCH("RetlMed",C71)),Lookup!D$2,IF(ISNUMBER(SEARCH("OffSml",C71)),Lookup!A$2,IF(ISNUMBER(SEARCH("OffMed",C71)),Lookup!B$2,IF(ISNUMBER(SEARCH("OffLrg",C71)),Lookup!C$2,IF(ISNUMBER(SEARCH("RetlStrp",C71)),Lookup!E$2)))))</f>
        <v>0</v>
      </c>
      <c r="AQ71" s="17"/>
    </row>
    <row r="72" spans="1:43" s="2" customFormat="1" ht="25.5" hidden="1" customHeight="1" x14ac:dyDescent="0.3">
      <c r="A72" s="81"/>
      <c r="B72" s="43" t="str">
        <f t="shared" si="70"/>
        <v>CBECC 2022.2.0</v>
      </c>
      <c r="C72" s="61"/>
      <c r="D72" s="44" t="e">
        <f>INDEX(Output!$C$5:$BW$192,MATCH($C72,Output!$C$5:$C$192,0),61)</f>
        <v>#N/A</v>
      </c>
      <c r="E72" s="102"/>
      <c r="F72" s="6" t="e">
        <f>(INDEX(Output!$C$5:$BW$192,MATCH($C72,Output!$C$5:$C$192,0),20))/$AP72</f>
        <v>#N/A</v>
      </c>
      <c r="G72" s="103"/>
      <c r="H72" s="6" t="e">
        <f>(INDEX(Output!$C$5:$BW$192,MATCH($C72,Output!$C$5:$C$192,0),35))/$AP72</f>
        <v>#N/A</v>
      </c>
      <c r="I72" s="104"/>
      <c r="J72" s="6" t="e">
        <f t="shared" ref="J72" si="74">SUM(L72,N72,P72,V72,X72,Z72,AB72)</f>
        <v>#N/A</v>
      </c>
      <c r="K72" s="105"/>
      <c r="L72" s="6" t="e">
        <f>(((INDEX(Output!$C$5:$BW$192,MATCH($C72,Output!$C$5:$C$192,0),13))*3.4121416)+((INDEX(Output!$C$5:$BW$192,MATCH($C72,Output!$C$5:$C$192,0),28))*99.976))/$AP72</f>
        <v>#N/A</v>
      </c>
      <c r="M72" s="106"/>
      <c r="N72" s="6" t="e">
        <f>(((INDEX(Output!$C$5:$BW$192,MATCH($C72,Output!$C$5:$C$192,0),14))*3.4121416)+((INDEX(Output!$C$5:$BW$192,MATCH($C72,Output!$C$5:$C$192,0),29))*99.976))/$AP72</f>
        <v>#N/A</v>
      </c>
      <c r="O72" s="107"/>
      <c r="P72" s="6" t="e">
        <f>(((INDEX(Output!$C$5:$BW$192,MATCH($C72,Output!$C$5:$C$192,0),19))*3.4121416)+((INDEX(Output!$C$5:$BW$192,MATCH($C72,Output!$C$5:$C$192,0),34))*99.976))/$AP72</f>
        <v>#N/A</v>
      </c>
      <c r="Q72" s="108"/>
      <c r="R72" s="6" t="e">
        <f>(((INDEX(Output!$C$5:$BW$192,MATCH($C72,Output!$C$5:$C$192,0),36))+(INDEX(Output!$C$5:$BW$192,MATCH($C72,Output!$C$5:$C$192,0),37)))*99.976)/$AP72</f>
        <v>#N/A</v>
      </c>
      <c r="S72" s="109"/>
      <c r="T72" s="44" t="e">
        <f>(((INDEX(Output!$C$5:$BW$192,MATCH($C72,Output!$C$5:$C$192,0),21))+(INDEX(Output!$C$5:$BW$192,MATCH($C72,Output!$C$5:$C$192,0),22))+(INDEX(Output!$C$5:$BW$192,MATCH($C72,Output!$C$5:$C$192,0),23))+(INDEX(Output!$C$5:$BW$192,MATCH($C72,Output!$C$5:$C$192,0),24)))*3.4121416)/$AP72</f>
        <v>#N/A</v>
      </c>
      <c r="U72" s="110"/>
      <c r="V72" s="6" t="e">
        <f>(((INDEX(Output!$C$5:$BW$192,MATCH($C72,Output!$C$5:$C$192,0),15))*3.4121416)+((INDEX(Output!$C$5:$BW$192,MATCH($C72,Output!$C$5:$C$192,0),30))*99.976))/$AP72</f>
        <v>#N/A</v>
      </c>
      <c r="W72" s="111"/>
      <c r="X72" s="6" t="e">
        <f>(((INDEX(Output!$C$5:$BW$192,MATCH($C72,Output!$C$5:C$192,0),17))*3.4121416)+((INDEX(Output!$C$5:$BW$192,MATCH($C72,Output!$C$5:C$192,0),32))*99.976))/$AP72</f>
        <v>#N/A</v>
      </c>
      <c r="Y72" s="112"/>
      <c r="Z72" s="6" t="e">
        <f>(((INDEX(Output!$C$5:$BW$192,MATCH($C72,Output!$C$5:C$192,0),16))*3.4121416)+((INDEX(Output!$C$5:$BW$192,MATCH($C72,Output!$C$5:C$192,0),31))*99.976))/$AP72</f>
        <v>#N/A</v>
      </c>
      <c r="AA72" s="113"/>
      <c r="AB72" s="6" t="e">
        <f>(((INDEX(Output!$C$5:$BW$192,MATCH($C72,Output!$C$5:C$192,0),18))*3.4121416)+((INDEX(Output!$C$5:$BW$192,MATCH($C72,Output!$C$5:C$192,0),33))*99.976))/$AP72</f>
        <v>#N/A</v>
      </c>
      <c r="AC72" s="114"/>
      <c r="AD72" s="9" t="e">
        <f>INDEX(Output!$C$5:$CA$192,MATCH($C72,Output!$C$5:$C$192,0),74)+INDEX(Output!$C$5:$CA$192,MATCH($C72,Output!$C$5:$C$192,0),77)</f>
        <v>#N/A</v>
      </c>
      <c r="AE72" s="100">
        <v>0</v>
      </c>
      <c r="AF72" s="9" t="e">
        <f>INDEX(Output!$C$5:$CA$192,MATCH($C72,Output!$C$5:$C$192,0),72)+INDEX(Output!$C$5:$CA$192,MATCH($C72,Output!$C$5:$C$192,0),75)</f>
        <v>#N/A</v>
      </c>
      <c r="AG72" s="100" t="e">
        <v>#N/A</v>
      </c>
      <c r="AH72" s="46" t="e">
        <f t="shared" si="59"/>
        <v>#N/A</v>
      </c>
      <c r="AI72" s="70">
        <f t="shared" si="60"/>
        <v>-1</v>
      </c>
      <c r="AJ72" s="46" t="e">
        <f t="shared" si="61"/>
        <v>#N/A</v>
      </c>
      <c r="AK72" s="70">
        <f t="shared" si="62"/>
        <v>-1</v>
      </c>
      <c r="AL72" s="44" t="e">
        <f t="shared" si="73"/>
        <v>#N/A</v>
      </c>
      <c r="AM72" s="44" t="e">
        <f t="shared" si="40"/>
        <v>#N/A</v>
      </c>
      <c r="AN72" s="71" t="e">
        <f t="shared" si="63"/>
        <v>#N/A</v>
      </c>
      <c r="AO72" s="77"/>
      <c r="AP72" s="45" t="b">
        <f>IF(ISNUMBER(SEARCH("RetlMed",C72)),Lookup!D$2,IF(ISNUMBER(SEARCH("OffSml",C72)),Lookup!A$2,IF(ISNUMBER(SEARCH("OffMed",C72)),Lookup!B$2,IF(ISNUMBER(SEARCH("OffLrg",C72)),Lookup!C$2,IF(ISNUMBER(SEARCH("RetlStrp",C72)),Lookup!E$2)))))</f>
        <v>0</v>
      </c>
      <c r="AQ72" s="17"/>
    </row>
    <row r="73" spans="1:43" s="3" customFormat="1" ht="26.25" customHeight="1" x14ac:dyDescent="0.3">
      <c r="A73" s="82"/>
      <c r="B73" s="43" t="str">
        <f t="shared" si="70"/>
        <v>CBECC 2022.2.0</v>
      </c>
      <c r="C73" s="59" t="s">
        <v>132</v>
      </c>
      <c r="D73" s="50">
        <f>INDEX(Output!$C$5:$BW$192,MATCH($C73,Output!$C$5:$C$192,0),61)</f>
        <v>310.19400000000002</v>
      </c>
      <c r="E73" s="102">
        <v>310.70999999999998</v>
      </c>
      <c r="F73" s="50">
        <f>(INDEX(Output!$C$5:$BW$192,MATCH($C73,Output!$C$5:$C$192,0),20))/$AP73</f>
        <v>10.015511071485276</v>
      </c>
      <c r="G73" s="103">
        <v>10</v>
      </c>
      <c r="H73" s="50">
        <f>(INDEX(Output!$C$5:$BW$192,MATCH($C73,Output!$C$5:$C$192,0),35))/$AP73</f>
        <v>3.3243279553476557E-2</v>
      </c>
      <c r="I73" s="104">
        <v>0.04</v>
      </c>
      <c r="J73" s="50">
        <f t="shared" ref="J73:J74" si="75">SUM(L73,N73,P73,V73,X73,Z73,AB73)</f>
        <v>37.497941545570391</v>
      </c>
      <c r="K73" s="105">
        <v>38.04</v>
      </c>
      <c r="L73" s="50">
        <f>(((INDEX(Output!$C$5:$BW$192,MATCH($C73,Output!$C$5:$C$192,0),13))*3.4121416)+((INDEX(Output!$C$5:$BW$192,MATCH($C73,Output!$C$5:$C$192,0),28))*99.976))/$AP73</f>
        <v>0.82302506540298259</v>
      </c>
      <c r="M73" s="106">
        <v>3.89</v>
      </c>
      <c r="N73" s="50">
        <f>(((INDEX(Output!$C$5:$BW$192,MATCH($C73,Output!$C$5:$C$192,0),14))*3.4121416)+((INDEX(Output!$C$5:$BW$192,MATCH($C73,Output!$C$5:$C$192,0),29))*99.976))/$AP73</f>
        <v>13.839155465516974</v>
      </c>
      <c r="O73" s="107">
        <v>13.85</v>
      </c>
      <c r="P73" s="50">
        <f>(((INDEX(Output!$C$5:$BW$192,MATCH($C73,Output!$C$5:$C$192,0),19))*3.4121416)+((INDEX(Output!$C$5:$BW$192,MATCH($C73,Output!$C$5:$C$192,0),34))*99.976))/$AP73</f>
        <v>10.133003838427561</v>
      </c>
      <c r="Q73" s="108">
        <v>10.14</v>
      </c>
      <c r="R73" s="50">
        <f>(((INDEX(Output!$C$5:$BW$192,MATCH($C73,Output!$C$5:$C$192,0),36))+(INDEX(Output!$C$5:$BW$192,MATCH($C73,Output!$C$5:$C$192,0),37)))*99.976)/$AP73</f>
        <v>0</v>
      </c>
      <c r="S73" s="109">
        <v>0</v>
      </c>
      <c r="T73" s="50">
        <f>(((INDEX(Output!$C$5:$BW$192,MATCH($C73,Output!$C$5:$C$192,0),21))+(INDEX(Output!$C$5:$BW$192,MATCH($C73,Output!$C$5:$C$192,0),22))+(INDEX(Output!$C$5:$BW$192,MATCH($C73,Output!$C$5:$C$192,0),23))+(INDEX(Output!$C$5:$BW$192,MATCH($C73,Output!$C$5:$C$192,0),24)))*3.4121416)/$AP73</f>
        <v>10.831375100454032</v>
      </c>
      <c r="U73" s="110">
        <v>10.79</v>
      </c>
      <c r="V73" s="50">
        <f>(((INDEX(Output!$C$5:$BW$192,MATCH($C73,Output!$C$5:$C$192,0),15))*3.4121416)+((INDEX(Output!$C$5:$BW$192,MATCH($C73,Output!$C$5:$C$192,0),30))*99.976))/$AP73</f>
        <v>10.202252124987483</v>
      </c>
      <c r="W73" s="111">
        <v>10.16</v>
      </c>
      <c r="X73" s="50">
        <f>(((INDEX(Output!$C$5:$BW$192,MATCH($C73,Output!$C$5:C$192,0),17))*3.4121416)+((INDEX(Output!$C$5:$BW$192,MATCH($C73,Output!$C$5:C$192,0),32))*99.976))/$AP73</f>
        <v>0</v>
      </c>
      <c r="Y73" s="112">
        <v>0</v>
      </c>
      <c r="Z73" s="50">
        <f>(((INDEX(Output!$C$5:$BW$192,MATCH($C73,Output!$C$5:C$192,0),16))*3.4121416)+((INDEX(Output!$C$5:$BW$192,MATCH($C73,Output!$C$5:C$192,0),31))*99.976))/$AP73</f>
        <v>0</v>
      </c>
      <c r="AA73" s="113">
        <v>0</v>
      </c>
      <c r="AB73" s="50">
        <f>(((INDEX(Output!$C$5:$BW$192,MATCH($C73,Output!$C$5:C$192,0),18))*3.4121416)+((INDEX(Output!$C$5:$BW$192,MATCH($C73,Output!$C$5:C$192,0),33))*99.976))/$AP73</f>
        <v>2.5005050512353901</v>
      </c>
      <c r="AC73" s="114">
        <v>0</v>
      </c>
      <c r="AD73" s="51">
        <f>INDEX(Output!$C$5:$CA$192,MATCH($C73,Output!$C$5:$C$192,0),74)+INDEX(Output!$C$5:$CA$192,MATCH($C73,Output!$C$5:$C$192,0),77)</f>
        <v>0</v>
      </c>
      <c r="AE73" s="100">
        <v>0</v>
      </c>
      <c r="AF73" s="51">
        <f>INDEX(Output!$C$5:$CA$192,MATCH($C73,Output!$C$5:$C$192,0),72)+INDEX(Output!$C$5:$CA$192,MATCH($C73,Output!$C$5:$C$192,0),75)</f>
        <v>0</v>
      </c>
      <c r="AG73" s="101">
        <v>0</v>
      </c>
      <c r="AH73" s="52"/>
      <c r="AI73" s="50"/>
      <c r="AJ73" s="52"/>
      <c r="AK73" s="96"/>
      <c r="AL73" s="50"/>
      <c r="AM73" s="50"/>
      <c r="AN73" s="72"/>
      <c r="AO73" s="75"/>
      <c r="AP73" s="45">
        <f>IF(ISNUMBER(SEARCH("RetlMed",C73)),Lookup!D$2,IF(ISNUMBER(SEARCH("OffSml",C73)),Lookup!A$2,IF(ISNUMBER(SEARCH("OffMed",C73)),Lookup!B$2,IF(ISNUMBER(SEARCH("OffLrg",C73)),Lookup!C$2,IF(ISNUMBER(SEARCH("RetlStrp",C73)),Lookup!E$2)))))</f>
        <v>24563.1</v>
      </c>
      <c r="AQ73" s="14"/>
    </row>
    <row r="74" spans="1:43" s="2" customFormat="1" ht="25.5" customHeight="1" x14ac:dyDescent="0.3">
      <c r="A74" s="81"/>
      <c r="B74" s="43" t="str">
        <f t="shared" si="70"/>
        <v>CBECC 2022.2.0</v>
      </c>
      <c r="C74" s="61" t="s">
        <v>133</v>
      </c>
      <c r="D74" s="44">
        <f>INDEX(Output!$C$5:$BW$192,MATCH($C74,Output!$C$5:$C$192,0),61)</f>
        <v>255.136</v>
      </c>
      <c r="E74" s="102">
        <v>267.62</v>
      </c>
      <c r="F74" s="6">
        <f>(INDEX(Output!$C$5:$BW$192,MATCH($C74,Output!$C$5:$C$192,0),20))/$AP74</f>
        <v>7.863665416824424</v>
      </c>
      <c r="G74" s="103">
        <v>8.26</v>
      </c>
      <c r="H74" s="6">
        <f>(INDEX(Output!$C$5:$BW$192,MATCH($C74,Output!$C$5:$C$192,0),35))/$AP74</f>
        <v>4.1088054846497392E-2</v>
      </c>
      <c r="I74" s="104">
        <v>0.06</v>
      </c>
      <c r="J74" s="6">
        <f t="shared" si="75"/>
        <v>30.939896501054022</v>
      </c>
      <c r="K74" s="105">
        <v>34.369999999999997</v>
      </c>
      <c r="L74" s="6">
        <f>(((INDEX(Output!$C$5:$BW$192,MATCH($C74,Output!$C$5:$C$192,0),13))*3.4121416)+((INDEX(Output!$C$5:$BW$192,MATCH($C74,Output!$C$5:$C$192,0),28))*99.976))/$AP74</f>
        <v>1.6073306007792176</v>
      </c>
      <c r="M74" s="106">
        <v>6.18</v>
      </c>
      <c r="N74" s="6">
        <f>(((INDEX(Output!$C$5:$BW$192,MATCH($C74,Output!$C$5:$C$192,0),14))*3.4121416)+((INDEX(Output!$C$5:$BW$192,MATCH($C74,Output!$C$5:$C$192,0),29))*99.976))/$AP74</f>
        <v>14.093172349776699</v>
      </c>
      <c r="O74" s="107">
        <v>14.74</v>
      </c>
      <c r="P74" s="6">
        <f>(((INDEX(Output!$C$5:$BW$192,MATCH($C74,Output!$C$5:$C$192,0),19))*3.4121416)+((INDEX(Output!$C$5:$BW$192,MATCH($C74,Output!$C$5:$C$192,0),34))*99.976))/$AP74</f>
        <v>10.133003838427561</v>
      </c>
      <c r="Q74" s="108">
        <v>10.14</v>
      </c>
      <c r="R74" s="6">
        <f>(((INDEX(Output!$C$5:$BW$192,MATCH($C74,Output!$C$5:$C$192,0),36))+(INDEX(Output!$C$5:$BW$192,MATCH($C74,Output!$C$5:$C$192,0),37)))*99.976)/$AP74</f>
        <v>0</v>
      </c>
      <c r="S74" s="109">
        <v>0</v>
      </c>
      <c r="T74" s="44">
        <f>(((INDEX(Output!$C$5:$BW$192,MATCH($C74,Output!$C$5:$C$192,0),21))+(INDEX(Output!$C$5:$BW$192,MATCH($C74,Output!$C$5:$C$192,0),22))+(INDEX(Output!$C$5:$BW$192,MATCH($C74,Output!$C$5:$C$192,0),23))+(INDEX(Output!$C$5:$BW$192,MATCH($C74,Output!$C$5:$C$192,0),24)))*3.4121416)/$AP74</f>
        <v>10.831375100454032</v>
      </c>
      <c r="U74" s="110">
        <v>10.79</v>
      </c>
      <c r="V74" s="6">
        <f>(((INDEX(Output!$C$5:$BW$192,MATCH($C74,Output!$C$5:$C$192,0),15))*3.4121416)+((INDEX(Output!$C$5:$BW$192,MATCH($C74,Output!$C$5:$C$192,0),30))*99.976))/$AP74</f>
        <v>2.605888731005451</v>
      </c>
      <c r="W74" s="111">
        <v>3.32</v>
      </c>
      <c r="X74" s="6">
        <f>(((INDEX(Output!$C$5:$BW$192,MATCH($C74,Output!$C$5:C$192,0),17))*3.4121416)+((INDEX(Output!$C$5:$BW$192,MATCH($C74,Output!$C$5:C$192,0),32))*99.976))/$AP74</f>
        <v>0</v>
      </c>
      <c r="Y74" s="112">
        <v>0</v>
      </c>
      <c r="Z74" s="6">
        <f>(((INDEX(Output!$C$5:$BW$192,MATCH($C74,Output!$C$5:C$192,0),16))*3.4121416)+((INDEX(Output!$C$5:$BW$192,MATCH($C74,Output!$C$5:C$192,0),31))*99.976))/$AP74</f>
        <v>0</v>
      </c>
      <c r="AA74" s="113">
        <v>0</v>
      </c>
      <c r="AB74" s="6">
        <f>(((INDEX(Output!$C$5:$BW$192,MATCH($C74,Output!$C$5:C$192,0),18))*3.4121416)+((INDEX(Output!$C$5:$BW$192,MATCH($C74,Output!$C$5:C$192,0),33))*99.976))/$AP74</f>
        <v>2.5005009810650933</v>
      </c>
      <c r="AC74" s="114">
        <v>0</v>
      </c>
      <c r="AD74" s="9">
        <f>INDEX(Output!$C$5:$CA$192,MATCH($C74,Output!$C$5:$C$192,0),74)+INDEX(Output!$C$5:$CA$192,MATCH($C74,Output!$C$5:$C$192,0),77)</f>
        <v>0</v>
      </c>
      <c r="AE74" s="100">
        <v>0</v>
      </c>
      <c r="AF74" s="9">
        <f>INDEX(Output!$C$5:$CA$192,MATCH($C74,Output!$C$5:$C$192,0),72)+INDEX(Output!$C$5:$CA$192,MATCH($C74,Output!$C$5:$C$192,0),75)</f>
        <v>0</v>
      </c>
      <c r="AG74" s="100">
        <v>0</v>
      </c>
      <c r="AH74" s="46">
        <f>IF($D73=0,"",(D74-$D73)/$D73)</f>
        <v>-0.1774953738628085</v>
      </c>
      <c r="AI74" s="70">
        <f>IF($E73=0,"",(E74-$E73)/$E73)</f>
        <v>-0.13868237263042701</v>
      </c>
      <c r="AJ74" s="46">
        <f>IF($J73=0,"",(J74-J73)/J73)</f>
        <v>-0.1748908013136275</v>
      </c>
      <c r="AK74" s="70">
        <f>IF($K73=0,"",(K74-K73)/K73)</f>
        <v>-9.6477392218717192E-2</v>
      </c>
      <c r="AL74" s="44" t="str">
        <f t="shared" si="73"/>
        <v>No</v>
      </c>
      <c r="AM74" s="44" t="str">
        <f t="shared" si="40"/>
        <v>No</v>
      </c>
      <c r="AN74" s="71" t="str">
        <f>IF((AL74=AM74),(IF(AND(AI74&gt;(-0.5%*D$73),AI74&lt;(0.5%*D$73),AE74&lt;=AD74,AG74&lt;=AF74,(COUNTBLANK(D74:AK74)=0)),"Pass","Fail")),IF(COUNTA(D74:AK74)=0,"","Fail"))</f>
        <v>Pass</v>
      </c>
      <c r="AO74" s="77"/>
      <c r="AP74" s="45">
        <f>IF(ISNUMBER(SEARCH("RetlMed",C74)),Lookup!D$2,IF(ISNUMBER(SEARCH("OffSml",C74)),Lookup!A$2,IF(ISNUMBER(SEARCH("OffMed",C74)),Lookup!B$2,IF(ISNUMBER(SEARCH("OffLrg",C74)),Lookup!C$2,IF(ISNUMBER(SEARCH("RetlStrp",C74)),Lookup!E$2)))))</f>
        <v>24563.1</v>
      </c>
      <c r="AQ74" s="17"/>
    </row>
    <row r="75" spans="1:43" s="3" customFormat="1" ht="26.25" customHeight="1" x14ac:dyDescent="0.3">
      <c r="A75" s="82"/>
      <c r="B75" s="43" t="str">
        <f t="shared" si="70"/>
        <v>CBECC 2022.2.0</v>
      </c>
      <c r="C75" s="59" t="s">
        <v>134</v>
      </c>
      <c r="D75" s="50">
        <f>INDEX(Output!$C$5:$BW$192,MATCH($C75,Output!$C$5:$C$192,0),61)</f>
        <v>216.017</v>
      </c>
      <c r="E75" s="102">
        <v>217.51</v>
      </c>
      <c r="F75" s="50">
        <f>(INDEX(Output!$C$5:$BW$192,MATCH($C75,Output!$C$5:$C$192,0),20))/$AP75</f>
        <v>7.1114395169990763</v>
      </c>
      <c r="G75" s="103">
        <v>7.16</v>
      </c>
      <c r="H75" s="50">
        <f>(INDEX(Output!$C$5:$BW$192,MATCH($C75,Output!$C$5:$C$192,0),35))/$AP75</f>
        <v>3.9354885987517865E-2</v>
      </c>
      <c r="I75" s="104">
        <v>0.05</v>
      </c>
      <c r="J75" s="50">
        <f t="shared" ref="J75:J76" si="76">SUM(L75,N75,P75,V75,X75,Z75,AB75)</f>
        <v>28.199800654826145</v>
      </c>
      <c r="K75" s="105">
        <v>29.29</v>
      </c>
      <c r="L75" s="50">
        <f>(((INDEX(Output!$C$5:$BW$192,MATCH($C75,Output!$C$5:$C$192,0),13))*3.4121416)+((INDEX(Output!$C$5:$BW$192,MATCH($C75,Output!$C$5:$C$192,0),28))*99.976))/$AP75</f>
        <v>1.1249869294999413</v>
      </c>
      <c r="M75" s="106">
        <v>4.87</v>
      </c>
      <c r="N75" s="50">
        <f>(((INDEX(Output!$C$5:$BW$192,MATCH($C75,Output!$C$5:$C$192,0),14))*3.4121416)+((INDEX(Output!$C$5:$BW$192,MATCH($C75,Output!$C$5:$C$192,0),29))*99.976))/$AP75</f>
        <v>4.3289277921956106</v>
      </c>
      <c r="O75" s="107">
        <v>4.5599999999999996</v>
      </c>
      <c r="P75" s="50">
        <f>(((INDEX(Output!$C$5:$BW$192,MATCH($C75,Output!$C$5:$C$192,0),19))*3.4121416)+((INDEX(Output!$C$5:$BW$192,MATCH($C75,Output!$C$5:$C$192,0),34))*99.976))/$AP75</f>
        <v>10.133003838427561</v>
      </c>
      <c r="Q75" s="108">
        <v>10.14</v>
      </c>
      <c r="R75" s="50">
        <f>(((INDEX(Output!$C$5:$BW$192,MATCH($C75,Output!$C$5:$C$192,0),36))+(INDEX(Output!$C$5:$BW$192,MATCH($C75,Output!$C$5:$C$192,0),37)))*99.976)/$AP75</f>
        <v>0</v>
      </c>
      <c r="S75" s="109">
        <v>0</v>
      </c>
      <c r="T75" s="50">
        <f>(((INDEX(Output!$C$5:$BW$192,MATCH($C75,Output!$C$5:$C$192,0),21))+(INDEX(Output!$C$5:$BW$192,MATCH($C75,Output!$C$5:$C$192,0),22))+(INDEX(Output!$C$5:$BW$192,MATCH($C75,Output!$C$5:$C$192,0),23))+(INDEX(Output!$C$5:$BW$192,MATCH($C75,Output!$C$5:$C$192,0),24)))*3.4121416)/$AP75</f>
        <v>10.831375100454032</v>
      </c>
      <c r="U75" s="110">
        <v>10.79</v>
      </c>
      <c r="V75" s="50">
        <f>(((INDEX(Output!$C$5:$BW$192,MATCH($C75,Output!$C$5:$C$192,0),15))*3.4121416)+((INDEX(Output!$C$5:$BW$192,MATCH($C75,Output!$C$5:$C$192,0),30))*99.976))/$AP75</f>
        <v>9.8033208725445906</v>
      </c>
      <c r="W75" s="111">
        <v>9.7200000000000006</v>
      </c>
      <c r="X75" s="50">
        <f>(((INDEX(Output!$C$5:$BW$192,MATCH($C75,Output!$C$5:C$192,0),17))*3.4121416)+((INDEX(Output!$C$5:$BW$192,MATCH($C75,Output!$C$5:C$192,0),32))*99.976))/$AP75</f>
        <v>0</v>
      </c>
      <c r="Y75" s="112">
        <v>0</v>
      </c>
      <c r="Z75" s="50">
        <f>(((INDEX(Output!$C$5:$BW$192,MATCH($C75,Output!$C$5:C$192,0),16))*3.4121416)+((INDEX(Output!$C$5:$BW$192,MATCH($C75,Output!$C$5:C$192,0),31))*99.976))/$AP75</f>
        <v>0</v>
      </c>
      <c r="AA75" s="113">
        <v>0</v>
      </c>
      <c r="AB75" s="50">
        <f>(((INDEX(Output!$C$5:$BW$192,MATCH($C75,Output!$C$5:C$192,0),18))*3.4121416)+((INDEX(Output!$C$5:$BW$192,MATCH($C75,Output!$C$5:C$192,0),33))*99.976))/$AP75</f>
        <v>2.809561222158441</v>
      </c>
      <c r="AC75" s="114">
        <v>0</v>
      </c>
      <c r="AD75" s="51">
        <f>INDEX(Output!$C$5:$CA$192,MATCH($C75,Output!$C$5:$C$192,0),74)+INDEX(Output!$C$5:$CA$192,MATCH($C75,Output!$C$5:$C$192,0),77)</f>
        <v>0</v>
      </c>
      <c r="AE75" s="100">
        <v>0</v>
      </c>
      <c r="AF75" s="51">
        <f>INDEX(Output!$C$5:$CA$192,MATCH($C75,Output!$C$5:$C$192,0),72)+INDEX(Output!$C$5:$CA$192,MATCH($C75,Output!$C$5:$C$192,0),75)</f>
        <v>0</v>
      </c>
      <c r="AG75" s="101">
        <v>0</v>
      </c>
      <c r="AH75" s="52"/>
      <c r="AI75" s="50"/>
      <c r="AJ75" s="52"/>
      <c r="AK75" s="96"/>
      <c r="AL75" s="50"/>
      <c r="AM75" s="50"/>
      <c r="AN75" s="72"/>
      <c r="AO75" s="75"/>
      <c r="AP75" s="45">
        <f>IF(ISNUMBER(SEARCH("RetlMed",C75)),Lookup!D$2,IF(ISNUMBER(SEARCH("OffSml",C75)),Lookup!A$2,IF(ISNUMBER(SEARCH("OffMed",C75)),Lookup!B$2,IF(ISNUMBER(SEARCH("OffLrg",C75)),Lookup!C$2,IF(ISNUMBER(SEARCH("RetlStrp",C75)),Lookup!E$2)))))</f>
        <v>24563.1</v>
      </c>
      <c r="AQ75" s="14"/>
    </row>
    <row r="76" spans="1:43" s="2" customFormat="1" ht="25.5" customHeight="1" x14ac:dyDescent="0.3">
      <c r="A76" s="81"/>
      <c r="B76" s="43" t="str">
        <f t="shared" si="70"/>
        <v>CBECC 2022.2.0</v>
      </c>
      <c r="C76" s="61" t="s">
        <v>135</v>
      </c>
      <c r="D76" s="44">
        <f>INDEX(Output!$C$5:$BW$192,MATCH($C76,Output!$C$5:$C$192,0),61)</f>
        <v>163.375</v>
      </c>
      <c r="E76" s="102">
        <v>167.54</v>
      </c>
      <c r="F76" s="6">
        <f>(INDEX(Output!$C$5:$BW$192,MATCH($C76,Output!$C$5:$C$192,0),20))/$AP76</f>
        <v>5.079977690112405</v>
      </c>
      <c r="G76" s="103">
        <v>5.22</v>
      </c>
      <c r="H76" s="6">
        <f>(INDEX(Output!$C$5:$BW$192,MATCH($C76,Output!$C$5:$C$192,0),35))/$AP76</f>
        <v>5.0704512052631795E-2</v>
      </c>
      <c r="I76" s="104">
        <v>7.0000000000000007E-2</v>
      </c>
      <c r="J76" s="6">
        <f t="shared" si="76"/>
        <v>22.402805647645451</v>
      </c>
      <c r="K76" s="105">
        <v>25.03</v>
      </c>
      <c r="L76" s="6">
        <f>(((INDEX(Output!$C$5:$BW$192,MATCH($C76,Output!$C$5:$C$192,0),13))*3.4121416)+((INDEX(Output!$C$5:$BW$192,MATCH($C76,Output!$C$5:$C$192,0),28))*99.976))/$AP76</f>
        <v>2.2596486537936991</v>
      </c>
      <c r="M76" s="106">
        <v>7.21</v>
      </c>
      <c r="N76" s="6">
        <f>(((INDEX(Output!$C$5:$BW$192,MATCH($C76,Output!$C$5:$C$192,0),14))*3.4121416)+((INDEX(Output!$C$5:$BW$192,MATCH($C76,Output!$C$5:$C$192,0),29))*99.976))/$AP76</f>
        <v>5.2847347340295006</v>
      </c>
      <c r="O76" s="107">
        <v>5.6</v>
      </c>
      <c r="P76" s="6">
        <f>(((INDEX(Output!$C$5:$BW$192,MATCH($C76,Output!$C$5:$C$192,0),19))*3.4121416)+((INDEX(Output!$C$5:$BW$192,MATCH($C76,Output!$C$5:$C$192,0),34))*99.976))/$AP76</f>
        <v>10.133003838427561</v>
      </c>
      <c r="Q76" s="108">
        <v>10.14</v>
      </c>
      <c r="R76" s="6">
        <f>(((INDEX(Output!$C$5:$BW$192,MATCH($C76,Output!$C$5:$C$192,0),36))+(INDEX(Output!$C$5:$BW$192,MATCH($C76,Output!$C$5:$C$192,0),37)))*99.976)/$AP76</f>
        <v>0</v>
      </c>
      <c r="S76" s="109">
        <v>0</v>
      </c>
      <c r="T76" s="44">
        <f>(((INDEX(Output!$C$5:$BW$192,MATCH($C76,Output!$C$5:$C$192,0),21))+(INDEX(Output!$C$5:$BW$192,MATCH($C76,Output!$C$5:$C$192,0),22))+(INDEX(Output!$C$5:$BW$192,MATCH($C76,Output!$C$5:$C$192,0),23))+(INDEX(Output!$C$5:$BW$192,MATCH($C76,Output!$C$5:$C$192,0),24)))*3.4121416)/$AP76</f>
        <v>10.831375100454032</v>
      </c>
      <c r="U76" s="110">
        <v>10.79</v>
      </c>
      <c r="V76" s="6">
        <f>(((INDEX(Output!$C$5:$BW$192,MATCH($C76,Output!$C$5:$C$192,0),15))*3.4121416)+((INDEX(Output!$C$5:$BW$192,MATCH($C76,Output!$C$5:$C$192,0),30))*99.976))/$AP76</f>
        <v>1.9158368483847725</v>
      </c>
      <c r="W76" s="111">
        <v>2.09</v>
      </c>
      <c r="X76" s="6">
        <f>(((INDEX(Output!$C$5:$BW$192,MATCH($C76,Output!$C$5:C$192,0),17))*3.4121416)+((INDEX(Output!$C$5:$BW$192,MATCH($C76,Output!$C$5:C$192,0),32))*99.976))/$AP76</f>
        <v>0</v>
      </c>
      <c r="Y76" s="112">
        <v>0</v>
      </c>
      <c r="Z76" s="6">
        <f>(((INDEX(Output!$C$5:$BW$192,MATCH($C76,Output!$C$5:C$192,0),16))*3.4121416)+((INDEX(Output!$C$5:$BW$192,MATCH($C76,Output!$C$5:C$192,0),31))*99.976))/$AP76</f>
        <v>0</v>
      </c>
      <c r="AA76" s="113">
        <v>0</v>
      </c>
      <c r="AB76" s="6">
        <f>(((INDEX(Output!$C$5:$BW$192,MATCH($C76,Output!$C$5:C$192,0),18))*3.4121416)+((INDEX(Output!$C$5:$BW$192,MATCH($C76,Output!$C$5:C$192,0),33))*99.976))/$AP76</f>
        <v>2.8095815730099214</v>
      </c>
      <c r="AC76" s="114">
        <v>0</v>
      </c>
      <c r="AD76" s="9">
        <f>INDEX(Output!$C$5:$CA$192,MATCH($C76,Output!$C$5:$C$192,0),74)+INDEX(Output!$C$5:$CA$192,MATCH($C76,Output!$C$5:$C$192,0),77)</f>
        <v>0</v>
      </c>
      <c r="AE76" s="100">
        <v>0</v>
      </c>
      <c r="AF76" s="9">
        <f>INDEX(Output!$C$5:$CA$192,MATCH($C76,Output!$C$5:$C$192,0),72)+INDEX(Output!$C$5:$CA$192,MATCH($C76,Output!$C$5:$C$192,0),75)</f>
        <v>0</v>
      </c>
      <c r="AG76" s="100">
        <v>0</v>
      </c>
      <c r="AH76" s="46">
        <f>IF($D75=0,"",(D76-$D75)/$D75)</f>
        <v>-0.24369378335964298</v>
      </c>
      <c r="AI76" s="70">
        <f>IF($E75=0,"",(E76-$E75)/$E75)</f>
        <v>-0.22973656383614546</v>
      </c>
      <c r="AJ76" s="46">
        <f>IF($J75=0,"",(J76-J75)/J75)</f>
        <v>-0.2055686519964314</v>
      </c>
      <c r="AK76" s="70">
        <f>IF($K75=0,"",(K76-K75)/K75)</f>
        <v>-0.14544213041993848</v>
      </c>
      <c r="AL76" s="44" t="str">
        <f t="shared" si="73"/>
        <v>No</v>
      </c>
      <c r="AM76" s="44" t="str">
        <f t="shared" si="40"/>
        <v>No</v>
      </c>
      <c r="AN76" s="71" t="str">
        <f>IF((AL76=AM76),(IF(AND(AI76&gt;(-0.5%*D$75),AI76&lt;(0.5%*D$75),AE76&lt;=AD76,AG76&lt;=AF76,(COUNTBLANK(D76:AK76)=0)),"Pass","Fail")),IF(COUNTA(D76:AK76)=0,"","Fail"))</f>
        <v>Pass</v>
      </c>
      <c r="AO76" s="77"/>
      <c r="AP76" s="45">
        <f>IF(ISNUMBER(SEARCH("RetlMed",C76)),Lookup!D$2,IF(ISNUMBER(SEARCH("OffSml",C76)),Lookup!A$2,IF(ISNUMBER(SEARCH("OffMed",C76)),Lookup!B$2,IF(ISNUMBER(SEARCH("OffLrg",C76)),Lookup!C$2,IF(ISNUMBER(SEARCH("RetlStrp",C76)),Lookup!E$2)))))</f>
        <v>24563.1</v>
      </c>
      <c r="AQ76" s="17"/>
    </row>
    <row r="77" spans="1:43" s="3" customFormat="1" ht="26.25" customHeight="1" x14ac:dyDescent="0.3">
      <c r="A77" s="82"/>
      <c r="B77" s="43" t="str">
        <f t="shared" si="70"/>
        <v>CBECC 2022.2.0</v>
      </c>
      <c r="C77" s="59" t="s">
        <v>156</v>
      </c>
      <c r="D77" s="50">
        <f>INDEX(Output!$C$5:$BW$192,MATCH($C77,Output!$C$5:$C$192,0),61)</f>
        <v>101.20699999999999</v>
      </c>
      <c r="E77" s="102">
        <v>102.52</v>
      </c>
      <c r="F77" s="50">
        <f>(INDEX(Output!$C$5:$BW$192,MATCH($C77,Output!$C$5:$C$192,0),20))/$AP77</f>
        <v>2.7882885502889154</v>
      </c>
      <c r="G77" s="103">
        <v>2.73</v>
      </c>
      <c r="H77" s="50">
        <f>(INDEX(Output!$C$5:$BW$192,MATCH($C77,Output!$C$5:$C$192,0),35))/$AP77</f>
        <v>0.11255643425747459</v>
      </c>
      <c r="I77" s="104">
        <v>0.24</v>
      </c>
      <c r="J77" s="50">
        <f t="shared" ref="J77:J79" si="77">SUM(L77,N77,P77,V77,X77,Z77,AB77)</f>
        <v>20.766950360163396</v>
      </c>
      <c r="K77" s="105">
        <v>32.93</v>
      </c>
      <c r="L77" s="50">
        <f>(((INDEX(Output!$C$5:$BW$192,MATCH($C77,Output!$C$5:$C$192,0),13))*3.4121416)+((INDEX(Output!$C$5:$BW$192,MATCH($C77,Output!$C$5:$C$192,0),28))*99.976))/$AP77</f>
        <v>10.01764203486646</v>
      </c>
      <c r="M77" s="106">
        <v>23.59</v>
      </c>
      <c r="N77" s="50">
        <f>(((INDEX(Output!$C$5:$BW$192,MATCH($C77,Output!$C$5:$C$192,0),14))*3.4121416)+((INDEX(Output!$C$5:$BW$192,MATCH($C77,Output!$C$5:$C$192,0),29))*99.976))/$AP77</f>
        <v>1.3072089261881028</v>
      </c>
      <c r="O77" s="107">
        <v>1.21</v>
      </c>
      <c r="P77" s="50">
        <f>(((INDEX(Output!$C$5:$BW$192,MATCH($C77,Output!$C$5:$C$192,0),19))*3.4121416)+((INDEX(Output!$C$5:$BW$192,MATCH($C77,Output!$C$5:$C$192,0),34))*99.976))/$AP77</f>
        <v>4.6127341467926488</v>
      </c>
      <c r="Q77" s="108">
        <v>4.6100000000000003</v>
      </c>
      <c r="R77" s="50">
        <f>(((INDEX(Output!$C$5:$BW$192,MATCH($C77,Output!$C$5:$C$192,0),36))+(INDEX(Output!$C$5:$BW$192,MATCH($C77,Output!$C$5:$C$192,0),37)))*99.976)/$AP77</f>
        <v>0</v>
      </c>
      <c r="S77" s="109">
        <v>0</v>
      </c>
      <c r="T77" s="50">
        <f>(((INDEX(Output!$C$5:$BW$192,MATCH($C77,Output!$C$5:$C$192,0),21))+(INDEX(Output!$C$5:$BW$192,MATCH($C77,Output!$C$5:$C$192,0),22))+(INDEX(Output!$C$5:$BW$192,MATCH($C77,Output!$C$5:$C$192,0),23))+(INDEX(Output!$C$5:$BW$192,MATCH($C77,Output!$C$5:$C$192,0),24)))*3.4121416)/$AP77</f>
        <v>14.615046377132268</v>
      </c>
      <c r="U77" s="110">
        <v>14.62</v>
      </c>
      <c r="V77" s="50">
        <f>(((INDEX(Output!$C$5:$BW$192,MATCH($C77,Output!$C$5:$C$192,0),15))*3.4121416)+((INDEX(Output!$C$5:$BW$192,MATCH($C77,Output!$C$5:$C$192,0),30))*99.976))/$AP77</f>
        <v>1.9592598930293288</v>
      </c>
      <c r="W77" s="111">
        <v>1.92</v>
      </c>
      <c r="X77" s="50">
        <f>(((INDEX(Output!$C$5:$BW$192,MATCH($C77,Output!$C$5:C$192,0),17))*3.4121416)+((INDEX(Output!$C$5:$BW$192,MATCH($C77,Output!$C$5:C$192,0),32))*99.976))/$AP77</f>
        <v>1.6143084453479719</v>
      </c>
      <c r="Y77" s="112">
        <v>1.59</v>
      </c>
      <c r="Z77" s="50">
        <f>(((INDEX(Output!$C$5:$BW$192,MATCH($C77,Output!$C$5:C$192,0),16))*3.4121416)+((INDEX(Output!$C$5:$BW$192,MATCH($C77,Output!$C$5:C$192,0),31))*99.976))/$AP77</f>
        <v>1.8114450667527763E-2</v>
      </c>
      <c r="AA77" s="113">
        <v>0</v>
      </c>
      <c r="AB77" s="50">
        <f>(((INDEX(Output!$C$5:$BW$192,MATCH($C77,Output!$C$5:C$192,0),18))*3.4121416)+((INDEX(Output!$C$5:$BW$192,MATCH($C77,Output!$C$5:C$192,0),33))*99.976))/$AP77</f>
        <v>1.2376824632713517</v>
      </c>
      <c r="AC77" s="114">
        <v>0</v>
      </c>
      <c r="AD77" s="51">
        <f>INDEX(Output!$C$5:$CA$192,MATCH($C77,Output!$C$5:$C$192,0),74)+INDEX(Output!$C$5:$CA$192,MATCH($C77,Output!$C$5:$C$192,0),77)</f>
        <v>12</v>
      </c>
      <c r="AE77" s="100">
        <v>0</v>
      </c>
      <c r="AF77" s="51">
        <f>INDEX(Output!$C$5:$CA$192,MATCH($C77,Output!$C$5:$C$192,0),72)+INDEX(Output!$C$5:$CA$192,MATCH($C77,Output!$C$5:$C$192,0),75)</f>
        <v>395.5</v>
      </c>
      <c r="AG77" s="101">
        <v>395.5</v>
      </c>
      <c r="AH77" s="52"/>
      <c r="AI77" s="50"/>
      <c r="AJ77" s="52"/>
      <c r="AK77" s="96"/>
      <c r="AL77" s="50"/>
      <c r="AM77" s="50"/>
      <c r="AN77" s="72"/>
      <c r="AO77" s="75"/>
      <c r="AP77" s="45">
        <f>IF(ISNUMBER(SEARCH("RetlMed",C77)),Lookup!D$2,IF(ISNUMBER(SEARCH("OffSml",C77)),Lookup!A$2,IF(ISNUMBER(SEARCH("OffMed",C77)),Lookup!B$2,IF(ISNUMBER(SEARCH("OffLrg",C77)),Lookup!C$2,IF(ISNUMBER(SEARCH("RetlStrp",C77)),Lookup!E$2)))))</f>
        <v>498589</v>
      </c>
      <c r="AQ77" s="14"/>
    </row>
    <row r="78" spans="1:43" s="2" customFormat="1" ht="25.5" customHeight="1" x14ac:dyDescent="0.3">
      <c r="A78" s="81"/>
      <c r="B78" s="43" t="str">
        <f t="shared" si="70"/>
        <v>CBECC 2022.2.0</v>
      </c>
      <c r="C78" s="61" t="s">
        <v>157</v>
      </c>
      <c r="D78" s="44">
        <f>INDEX(Output!$C$5:$BW$192,MATCH($C78,Output!$C$5:$C$192,0),61)</f>
        <v>98.921499999999995</v>
      </c>
      <c r="E78" s="102">
        <v>99.51</v>
      </c>
      <c r="F78" s="6">
        <f>(INDEX(Output!$C$5:$BW$192,MATCH($C78,Output!$C$5:$C$192,0),20))/$AP78</f>
        <v>2.6972516441397625</v>
      </c>
      <c r="G78" s="103">
        <v>2.61</v>
      </c>
      <c r="H78" s="6">
        <f>(INDEX(Output!$C$5:$BW$192,MATCH($C78,Output!$C$5:$C$192,0),35))/$AP78</f>
        <v>0.11255763765345805</v>
      </c>
      <c r="I78" s="104">
        <v>0.24</v>
      </c>
      <c r="J78" s="6">
        <f t="shared" si="77"/>
        <v>20.456440082112074</v>
      </c>
      <c r="K78" s="105">
        <v>32.68</v>
      </c>
      <c r="L78" s="6">
        <f>(((INDEX(Output!$C$5:$BW$192,MATCH($C78,Output!$C$5:$C$192,0),13))*3.4121416)+((INDEX(Output!$C$5:$BW$192,MATCH($C78,Output!$C$5:$C$192,0),28))*99.976))/$AP78</f>
        <v>10.017762366114091</v>
      </c>
      <c r="M78" s="106">
        <v>23.78</v>
      </c>
      <c r="N78" s="6">
        <f>(((INDEX(Output!$C$5:$BW$192,MATCH($C78,Output!$C$5:$C$192,0),14))*3.4121416)+((INDEX(Output!$C$5:$BW$192,MATCH($C78,Output!$C$5:$C$192,0),29))*99.976))/$AP78</f>
        <v>1.0368321422381961</v>
      </c>
      <c r="O78" s="107">
        <v>1.06</v>
      </c>
      <c r="P78" s="6">
        <f>(((INDEX(Output!$C$5:$BW$192,MATCH($C78,Output!$C$5:$C$192,0),19))*3.4121416)+((INDEX(Output!$C$5:$BW$192,MATCH($C78,Output!$C$5:$C$192,0),34))*99.976))/$AP78</f>
        <v>4.6127341467926488</v>
      </c>
      <c r="Q78" s="108">
        <v>4.6100000000000003</v>
      </c>
      <c r="R78" s="6">
        <f>(((INDEX(Output!$C$5:$BW$192,MATCH($C78,Output!$C$5:$C$192,0),36))+(INDEX(Output!$C$5:$BW$192,MATCH($C78,Output!$C$5:$C$192,0),37)))*99.976)/$AP78</f>
        <v>0</v>
      </c>
      <c r="S78" s="109">
        <v>0</v>
      </c>
      <c r="T78" s="44">
        <f>(((INDEX(Output!$C$5:$BW$192,MATCH($C78,Output!$C$5:$C$192,0),21))+(INDEX(Output!$C$5:$BW$192,MATCH($C78,Output!$C$5:$C$192,0),22))+(INDEX(Output!$C$5:$BW$192,MATCH($C78,Output!$C$5:$C$192,0),23))+(INDEX(Output!$C$5:$BW$192,MATCH($C78,Output!$C$5:$C$192,0),24)))*3.4121416)/$AP78</f>
        <v>14.615046377132268</v>
      </c>
      <c r="U78" s="110">
        <v>14.62</v>
      </c>
      <c r="V78" s="6">
        <f>(((INDEX(Output!$C$5:$BW$192,MATCH($C78,Output!$C$5:$C$192,0),15))*3.4121416)+((INDEX(Output!$C$5:$BW$192,MATCH($C78,Output!$C$5:$C$192,0),30))*99.976))/$AP78</f>
        <v>1.9587876849172365</v>
      </c>
      <c r="W78" s="111">
        <v>1.92</v>
      </c>
      <c r="X78" s="6">
        <f>(((INDEX(Output!$C$5:$BW$192,MATCH($C78,Output!$C$5:C$192,0),17))*3.4121416)+((INDEX(Output!$C$5:$BW$192,MATCH($C78,Output!$C$5:C$192,0),32))*99.976))/$AP78</f>
        <v>1.5748482718070393</v>
      </c>
      <c r="Y78" s="112">
        <v>1.3</v>
      </c>
      <c r="Z78" s="6">
        <f>(((INDEX(Output!$C$5:$BW$192,MATCH($C78,Output!$C$5:C$192,0),16))*3.4121416)+((INDEX(Output!$C$5:$BW$192,MATCH($C78,Output!$C$5:C$192,0),31))*99.976))/$AP78</f>
        <v>1.7793006971513609E-2</v>
      </c>
      <c r="AA78" s="113">
        <v>0</v>
      </c>
      <c r="AB78" s="6">
        <f>(((INDEX(Output!$C$5:$BW$192,MATCH($C78,Output!$C$5:C$192,0),18))*3.4121416)+((INDEX(Output!$C$5:$BW$192,MATCH($C78,Output!$C$5:C$192,0),33))*99.976))/$AP78</f>
        <v>1.2376824632713517</v>
      </c>
      <c r="AC78" s="114">
        <v>0</v>
      </c>
      <c r="AD78" s="9">
        <f>INDEX(Output!$C$5:$CA$192,MATCH($C78,Output!$C$5:$C$192,0),74)+INDEX(Output!$C$5:$CA$192,MATCH($C78,Output!$C$5:$C$192,0),77)</f>
        <v>12</v>
      </c>
      <c r="AE78" s="100">
        <v>0</v>
      </c>
      <c r="AF78" s="9">
        <f>INDEX(Output!$C$5:$CA$192,MATCH($C78,Output!$C$5:$C$192,0),72)+INDEX(Output!$C$5:$CA$192,MATCH($C78,Output!$C$5:$C$192,0),75)</f>
        <v>396</v>
      </c>
      <c r="AG78" s="100">
        <v>396</v>
      </c>
      <c r="AH78" s="46">
        <f>IF($D$77=0,"",(D78-$D$77)/$D$77)</f>
        <v>-2.2582430069066361E-2</v>
      </c>
      <c r="AI78" s="70">
        <f>IF($E$77=0,"",(E78-$E$77)/$E$77)</f>
        <v>-2.9360124853686997E-2</v>
      </c>
      <c r="AJ78" s="46">
        <f>IF($J$77=0,"",(J78-$J$77)/$J$77)</f>
        <v>-1.4952136575958872E-2</v>
      </c>
      <c r="AK78" s="70">
        <f>IF($K$77=0,"",(K78-$K$77)/$K$77)</f>
        <v>-7.5918615244457942E-3</v>
      </c>
      <c r="AL78" s="44" t="str">
        <f t="shared" si="73"/>
        <v>No</v>
      </c>
      <c r="AM78" s="44" t="str">
        <f t="shared" si="40"/>
        <v>No</v>
      </c>
      <c r="AN78" s="71" t="str">
        <f>IF((AL78=AM78),(IF(AND(AI78&gt;(-0.5%*D$77),AI78&lt;(0.5%*D$77),AE78&lt;=AD78,AG78&lt;=AF78,(COUNTBLANK(D78:AK78)=0)),"Pass","Fail")),IF(COUNTA(D78:AK78)=0,"","Fail"))</f>
        <v>Pass</v>
      </c>
      <c r="AO78" s="77"/>
      <c r="AP78" s="45">
        <f>IF(ISNUMBER(SEARCH("RetlMed",C78)),Lookup!D$2,IF(ISNUMBER(SEARCH("OffSml",C78)),Lookup!A$2,IF(ISNUMBER(SEARCH("OffMed",C78)),Lookup!B$2,IF(ISNUMBER(SEARCH("OffLrg",C78)),Lookup!C$2,IF(ISNUMBER(SEARCH("RetlStrp",C78)),Lookup!E$2)))))</f>
        <v>498589</v>
      </c>
      <c r="AQ78" s="17"/>
    </row>
    <row r="79" spans="1:43" s="2" customFormat="1" ht="25.5" customHeight="1" x14ac:dyDescent="0.3">
      <c r="A79" s="81"/>
      <c r="B79" s="43" t="str">
        <f t="shared" si="70"/>
        <v>CBECC 2022.2.0</v>
      </c>
      <c r="C79" s="61" t="s">
        <v>158</v>
      </c>
      <c r="D79" s="44">
        <f>INDEX(Output!$C$5:$BW$192,MATCH($C79,Output!$C$5:$C$192,0),61)</f>
        <v>100.14700000000001</v>
      </c>
      <c r="E79" s="102">
        <v>101.42</v>
      </c>
      <c r="F79" s="6">
        <f>(INDEX(Output!$C$5:$BW$192,MATCH($C79,Output!$C$5:$C$192,0),20))/$AP79</f>
        <v>2.7476137660477868</v>
      </c>
      <c r="G79" s="103">
        <v>2.69</v>
      </c>
      <c r="H79" s="6">
        <f>(INDEX(Output!$C$5:$BW$192,MATCH($C79,Output!$C$5:$C$192,0),35))/$AP79</f>
        <v>0.11234383430039573</v>
      </c>
      <c r="I79" s="104">
        <v>0.24</v>
      </c>
      <c r="J79" s="6">
        <f t="shared" si="77"/>
        <v>20.606963433585697</v>
      </c>
      <c r="K79" s="105">
        <v>32.75</v>
      </c>
      <c r="L79" s="6">
        <f>(((INDEX(Output!$C$5:$BW$192,MATCH($C79,Output!$C$5:$C$192,0),13))*3.4121416)+((INDEX(Output!$C$5:$BW$192,MATCH($C79,Output!$C$5:$C$192,0),28))*99.976))/$AP79</f>
        <v>9.9963820499222464</v>
      </c>
      <c r="M79" s="106">
        <v>23.57</v>
      </c>
      <c r="N79" s="6">
        <f>(((INDEX(Output!$C$5:$BW$192,MATCH($C79,Output!$C$5:$C$192,0),14))*3.4121416)+((INDEX(Output!$C$5:$BW$192,MATCH($C79,Output!$C$5:$C$192,0),29))*99.976))/$AP79</f>
        <v>1.2006541391550958</v>
      </c>
      <c r="O79" s="107">
        <v>1.1000000000000001</v>
      </c>
      <c r="P79" s="6">
        <f>(((INDEX(Output!$C$5:$BW$192,MATCH($C79,Output!$C$5:$C$192,0),19))*3.4121416)+((INDEX(Output!$C$5:$BW$192,MATCH($C79,Output!$C$5:$C$192,0),34))*99.976))/$AP79</f>
        <v>4.6127341467926488</v>
      </c>
      <c r="Q79" s="108">
        <v>4.6100000000000003</v>
      </c>
      <c r="R79" s="6">
        <f>(((INDEX(Output!$C$5:$BW$192,MATCH($C79,Output!$C$5:$C$192,0),36))+(INDEX(Output!$C$5:$BW$192,MATCH($C79,Output!$C$5:$C$192,0),37)))*99.976)/$AP79</f>
        <v>0</v>
      </c>
      <c r="S79" s="109">
        <v>0</v>
      </c>
      <c r="T79" s="44">
        <f>(((INDEX(Output!$C$5:$BW$192,MATCH($C79,Output!$C$5:$C$192,0),21))+(INDEX(Output!$C$5:$BW$192,MATCH($C79,Output!$C$5:$C$192,0),22))+(INDEX(Output!$C$5:$BW$192,MATCH($C79,Output!$C$5:$C$192,0),23))+(INDEX(Output!$C$5:$BW$192,MATCH($C79,Output!$C$5:$C$192,0),24)))*3.4121416)/$AP79</f>
        <v>14.615046377132268</v>
      </c>
      <c r="U79" s="110">
        <v>14.62</v>
      </c>
      <c r="V79" s="6">
        <f>(((INDEX(Output!$C$5:$BW$192,MATCH($C79,Output!$C$5:$C$192,0),15))*3.4121416)+((INDEX(Output!$C$5:$BW$192,MATCH($C79,Output!$C$5:$C$192,0),30))*99.976))/$AP79</f>
        <v>1.9540929781796228</v>
      </c>
      <c r="W79" s="111">
        <v>1.92</v>
      </c>
      <c r="X79" s="6">
        <f>(((INDEX(Output!$C$5:$BW$192,MATCH($C79,Output!$C$5:C$192,0),17))*3.4121416)+((INDEX(Output!$C$5:$BW$192,MATCH($C79,Output!$C$5:C$192,0),32))*99.976))/$AP79</f>
        <v>1.5879263834332487</v>
      </c>
      <c r="Y79" s="112">
        <v>1.54</v>
      </c>
      <c r="Z79" s="6">
        <f>(((INDEX(Output!$C$5:$BW$192,MATCH($C79,Output!$C$5:C$192,0),16))*3.4121416)+((INDEX(Output!$C$5:$BW$192,MATCH($C79,Output!$C$5:C$192,0),31))*99.976))/$AP79</f>
        <v>1.7491272831482444E-2</v>
      </c>
      <c r="AA79" s="113">
        <v>0</v>
      </c>
      <c r="AB79" s="6">
        <f>(((INDEX(Output!$C$5:$BW$192,MATCH($C79,Output!$C$5:C$192,0),18))*3.4121416)+((INDEX(Output!$C$5:$BW$192,MATCH($C79,Output!$C$5:C$192,0),33))*99.976))/$AP79</f>
        <v>1.2376824632713517</v>
      </c>
      <c r="AC79" s="114">
        <v>0</v>
      </c>
      <c r="AD79" s="9">
        <f>INDEX(Output!$C$5:$CA$192,MATCH($C79,Output!$C$5:$C$192,0),74)+INDEX(Output!$C$5:$CA$192,MATCH($C79,Output!$C$5:$C$192,0),77)</f>
        <v>12</v>
      </c>
      <c r="AE79" s="100">
        <v>0</v>
      </c>
      <c r="AF79" s="9">
        <f>INDEX(Output!$C$5:$CA$192,MATCH($C79,Output!$C$5:$C$192,0),72)+INDEX(Output!$C$5:$CA$192,MATCH($C79,Output!$C$5:$C$192,0),75)</f>
        <v>399.5</v>
      </c>
      <c r="AG79" s="100">
        <v>399.5</v>
      </c>
      <c r="AH79" s="46">
        <f>IF($D$77=0,"",(D79-$D$77)/$D$77)</f>
        <v>-1.0473583843014694E-2</v>
      </c>
      <c r="AI79" s="70">
        <f>IF($E$77=0,"",(E79-$E$77)/$E$77)</f>
        <v>-1.0729613733905524E-2</v>
      </c>
      <c r="AJ79" s="46">
        <f>IF($J$77=0,"",(J79-$J$77)/$J$77)</f>
        <v>-7.7039201135953072E-3</v>
      </c>
      <c r="AK79" s="70">
        <f>IF($K$77=0,"",(K79-$K$77)/$K$77)</f>
        <v>-5.4661402976009634E-3</v>
      </c>
      <c r="AL79" s="44" t="str">
        <f t="shared" si="73"/>
        <v>No</v>
      </c>
      <c r="AM79" s="44" t="str">
        <f t="shared" si="40"/>
        <v>No</v>
      </c>
      <c r="AN79" s="71" t="str">
        <f>IF((AL79=AM79),(IF(AND(AI79&gt;(-0.5%*D$77),AI79&lt;(0.5%*D$77),AE79&lt;=AD79,AG79&lt;=AF79,(COUNTBLANK(D79:AK79)=0)),"Pass","Fail")),IF(COUNTA(D79:AK79)=0,"","Fail"))</f>
        <v>Pass</v>
      </c>
      <c r="AO79" s="77"/>
      <c r="AP79" s="45">
        <f>IF(ISNUMBER(SEARCH("RetlMed",C79)),Lookup!D$2,IF(ISNUMBER(SEARCH("OffSml",C79)),Lookup!A$2,IF(ISNUMBER(SEARCH("OffMed",C79)),Lookup!B$2,IF(ISNUMBER(SEARCH("OffLrg",C79)),Lookup!C$2,IF(ISNUMBER(SEARCH("RetlStrp",C79)),Lookup!E$2)))))</f>
        <v>498589</v>
      </c>
      <c r="AQ79" s="17"/>
    </row>
    <row r="80" spans="1:43" s="3" customFormat="1" ht="26.25" customHeight="1" x14ac:dyDescent="0.3">
      <c r="A80" s="82"/>
      <c r="B80" s="43" t="str">
        <f t="shared" si="70"/>
        <v>CBECC 2022.2.0</v>
      </c>
      <c r="C80" s="59" t="s">
        <v>108</v>
      </c>
      <c r="D80" s="50">
        <f>INDEX(Output!$C$5:$BW$192,MATCH($C80,Output!$C$5:$C$192,0),61)</f>
        <v>99.963700000000003</v>
      </c>
      <c r="E80" s="102">
        <v>96.18</v>
      </c>
      <c r="F80" s="50">
        <f>(INDEX(Output!$C$5:$BW$192,MATCH($C80,Output!$C$5:$C$192,0),20))/$AP80</f>
        <v>3.2204882177504919</v>
      </c>
      <c r="G80" s="103">
        <v>3.15</v>
      </c>
      <c r="H80" s="50">
        <f>(INDEX(Output!$C$5:$BW$192,MATCH($C80,Output!$C$5:$C$192,0),35))/$AP80</f>
        <v>3.5590436210987404E-2</v>
      </c>
      <c r="I80" s="104">
        <v>0.05</v>
      </c>
      <c r="J80" s="50">
        <f t="shared" ref="J80:J82" si="78">SUM(L80,N80,P80,V80,X80,Z80,AB80)</f>
        <v>14.546948632560092</v>
      </c>
      <c r="K80" s="105">
        <v>15.93</v>
      </c>
      <c r="L80" s="50">
        <f>(((INDEX(Output!$C$5:$BW$192,MATCH($C80,Output!$C$5:$C$192,0),13))*3.4121416)+((INDEX(Output!$C$5:$BW$192,MATCH($C80,Output!$C$5:$C$192,0),28))*99.976))/$AP80</f>
        <v>2.4995064714425044</v>
      </c>
      <c r="M80" s="106">
        <v>5.16</v>
      </c>
      <c r="N80" s="50">
        <f>(((INDEX(Output!$C$5:$BW$192,MATCH($C80,Output!$C$5:$C$192,0),14))*3.4121416)+((INDEX(Output!$C$5:$BW$192,MATCH($C80,Output!$C$5:$C$192,0),29))*99.976))/$AP80</f>
        <v>2.8647634313392394</v>
      </c>
      <c r="O80" s="107">
        <v>2.34</v>
      </c>
      <c r="P80" s="50">
        <f>(((INDEX(Output!$C$5:$BW$192,MATCH($C80,Output!$C$5:$C$192,0),19))*3.4121416)+((INDEX(Output!$C$5:$BW$192,MATCH($C80,Output!$C$5:$C$192,0),34))*99.976))/$AP80</f>
        <v>4.6127341467926488</v>
      </c>
      <c r="Q80" s="108">
        <v>4.6100000000000003</v>
      </c>
      <c r="R80" s="50">
        <f>(((INDEX(Output!$C$5:$BW$192,MATCH($C80,Output!$C$5:$C$192,0),36))+(INDEX(Output!$C$5:$BW$192,MATCH($C80,Output!$C$5:$C$192,0),37)))*99.976)/$AP80</f>
        <v>0</v>
      </c>
      <c r="S80" s="109">
        <v>0</v>
      </c>
      <c r="T80" s="50">
        <f>(((INDEX(Output!$C$5:$BW$192,MATCH($C80,Output!$C$5:$C$192,0),21))+(INDEX(Output!$C$5:$BW$192,MATCH($C80,Output!$C$5:$C$192,0),22))+(INDEX(Output!$C$5:$BW$192,MATCH($C80,Output!$C$5:$C$192,0),23))+(INDEX(Output!$C$5:$BW$192,MATCH($C80,Output!$C$5:$C$192,0),24)))*3.4121416)/$AP80</f>
        <v>14.615046377132268</v>
      </c>
      <c r="U80" s="110">
        <v>14.62</v>
      </c>
      <c r="V80" s="50">
        <f>(((INDEX(Output!$C$5:$BW$192,MATCH($C80,Output!$C$5:$C$192,0),15))*3.4121416)+((INDEX(Output!$C$5:$BW$192,MATCH($C80,Output!$C$5:$C$192,0),30))*99.976))/$AP80</f>
        <v>1.6282351628567817</v>
      </c>
      <c r="W80" s="111">
        <v>2.2599999999999998</v>
      </c>
      <c r="X80" s="50">
        <f>(((INDEX(Output!$C$5:$BW$192,MATCH($C80,Output!$C$5:C$192,0),17))*3.4121416)+((INDEX(Output!$C$5:$BW$192,MATCH($C80,Output!$C$5:C$192,0),32))*99.976))/$AP80</f>
        <v>1.8296900932286915</v>
      </c>
      <c r="Y80" s="112">
        <v>1.52</v>
      </c>
      <c r="Z80" s="50">
        <f>(((INDEX(Output!$C$5:$BW$192,MATCH($C80,Output!$C$5:C$192,0),16))*3.4121416)+((INDEX(Output!$C$5:$BW$192,MATCH($C80,Output!$C$5:C$192,0),31))*99.976))/$AP80</f>
        <v>5.2727579027728247E-2</v>
      </c>
      <c r="AA80" s="113">
        <v>0.03</v>
      </c>
      <c r="AB80" s="50">
        <f>(((INDEX(Output!$C$5:$BW$192,MATCH($C80,Output!$C$5:C$192,0),18))*3.4121416)+((INDEX(Output!$C$5:$BW$192,MATCH($C80,Output!$C$5:C$192,0),33))*99.976))/$AP80</f>
        <v>1.0592917478724961</v>
      </c>
      <c r="AC80" s="114">
        <v>0</v>
      </c>
      <c r="AD80" s="51">
        <f>INDEX(Output!$C$5:$CA$192,MATCH($C80,Output!$C$5:$C$192,0),74)+INDEX(Output!$C$5:$CA$192,MATCH($C80,Output!$C$5:$C$192,0),77)</f>
        <v>0</v>
      </c>
      <c r="AE80" s="100">
        <v>0</v>
      </c>
      <c r="AF80" s="51">
        <f>INDEX(Output!$C$5:$CA$192,MATCH($C80,Output!$C$5:$C$192,0),72)+INDEX(Output!$C$5:$CA$192,MATCH($C80,Output!$C$5:$C$192,0),75)</f>
        <v>44.25</v>
      </c>
      <c r="AG80" s="101">
        <v>44.25</v>
      </c>
      <c r="AH80" s="52"/>
      <c r="AI80" s="50"/>
      <c r="AJ80" s="52"/>
      <c r="AK80" s="96"/>
      <c r="AL80" s="50"/>
      <c r="AM80" s="50"/>
      <c r="AN80" s="72"/>
      <c r="AO80" s="75"/>
      <c r="AP80" s="45">
        <f>IF(ISNUMBER(SEARCH("RetlMed",C80)),Lookup!D$2,IF(ISNUMBER(SEARCH("OffSml",C80)),Lookup!A$2,IF(ISNUMBER(SEARCH("OffMed",C80)),Lookup!B$2,IF(ISNUMBER(SEARCH("OffLrg",C80)),Lookup!C$2,IF(ISNUMBER(SEARCH("RetlStrp",C80)),Lookup!E$2)))))</f>
        <v>498589</v>
      </c>
      <c r="AQ80" s="14"/>
    </row>
    <row r="81" spans="1:43" s="2" customFormat="1" ht="25.5" customHeight="1" x14ac:dyDescent="0.3">
      <c r="A81" s="81"/>
      <c r="B81" s="43" t="str">
        <f t="shared" si="70"/>
        <v>CBECC 2022.2.0</v>
      </c>
      <c r="C81" s="61" t="s">
        <v>159</v>
      </c>
      <c r="D81" s="44">
        <f>INDEX(Output!$C$5:$BW$192,MATCH($C81,Output!$C$5:$C$192,0),61)</f>
        <v>94.226200000000006</v>
      </c>
      <c r="E81" s="102">
        <v>95.54</v>
      </c>
      <c r="F81" s="6">
        <f>(INDEX(Output!$C$5:$BW$192,MATCH($C81,Output!$C$5:$C$192,0),20))/$AP81</f>
        <v>3.0336609913174981</v>
      </c>
      <c r="G81" s="103">
        <v>3.07</v>
      </c>
      <c r="H81" s="6">
        <f>(INDEX(Output!$C$5:$BW$192,MATCH($C81,Output!$C$5:$C$192,0),35))/$AP81</f>
        <v>3.5574792063202361E-2</v>
      </c>
      <c r="I81" s="104">
        <v>0.06</v>
      </c>
      <c r="J81" s="6">
        <f t="shared" si="78"/>
        <v>13.907902355265072</v>
      </c>
      <c r="K81" s="105">
        <v>16.579999999999998</v>
      </c>
      <c r="L81" s="6">
        <f>(((INDEX(Output!$C$5:$BW$192,MATCH($C81,Output!$C$5:$C$192,0),13))*3.4121416)+((INDEX(Output!$C$5:$BW$192,MATCH($C81,Output!$C$5:$C$192,0),28))*99.976))/$AP81</f>
        <v>2.4979220039396357</v>
      </c>
      <c r="M81" s="106">
        <v>6.08</v>
      </c>
      <c r="N81" s="6">
        <f>(((INDEX(Output!$C$5:$BW$192,MATCH($C81,Output!$C$5:$C$192,0),14))*3.4121416)+((INDEX(Output!$C$5:$BW$192,MATCH($C81,Output!$C$5:$C$192,0),29))*99.976))/$AP81</f>
        <v>2.2721627814508545</v>
      </c>
      <c r="O81" s="107">
        <v>2.02</v>
      </c>
      <c r="P81" s="6">
        <f>(((INDEX(Output!$C$5:$BW$192,MATCH($C81,Output!$C$5:$C$192,0),19))*3.4121416)+((INDEX(Output!$C$5:$BW$192,MATCH($C81,Output!$C$5:$C$192,0),34))*99.976))/$AP81</f>
        <v>4.6127341467926488</v>
      </c>
      <c r="Q81" s="108">
        <v>4.6100000000000003</v>
      </c>
      <c r="R81" s="6">
        <f>(((INDEX(Output!$C$5:$BW$192,MATCH($C81,Output!$C$5:$C$192,0),36))+(INDEX(Output!$C$5:$BW$192,MATCH($C81,Output!$C$5:$C$192,0),37)))*99.976)/$AP81</f>
        <v>0</v>
      </c>
      <c r="S81" s="109">
        <v>0</v>
      </c>
      <c r="T81" s="44">
        <f>(((INDEX(Output!$C$5:$BW$192,MATCH($C81,Output!$C$5:$C$192,0),21))+(INDEX(Output!$C$5:$BW$192,MATCH($C81,Output!$C$5:$C$192,0),22))+(INDEX(Output!$C$5:$BW$192,MATCH($C81,Output!$C$5:$C$192,0),23))+(INDEX(Output!$C$5:$BW$192,MATCH($C81,Output!$C$5:$C$192,0),24)))*3.4121416)/$AP81</f>
        <v>14.615046377132268</v>
      </c>
      <c r="U81" s="110">
        <v>14.62</v>
      </c>
      <c r="V81" s="6">
        <f>(((INDEX(Output!$C$5:$BW$192,MATCH($C81,Output!$C$5:$C$192,0),15))*3.4121416)+((INDEX(Output!$C$5:$BW$192,MATCH($C81,Output!$C$5:$C$192,0),30))*99.976))/$AP81</f>
        <v>1.6280572293652689</v>
      </c>
      <c r="W81" s="111">
        <v>2.2599999999999998</v>
      </c>
      <c r="X81" s="6">
        <f>(((INDEX(Output!$C$5:$BW$192,MATCH($C81,Output!$C$5:C$192,0),17))*3.4121416)+((INDEX(Output!$C$5:$BW$192,MATCH($C81,Output!$C$5:C$192,0),32))*99.976))/$AP81</f>
        <v>1.786205885341233</v>
      </c>
      <c r="Y81" s="112">
        <v>1.57</v>
      </c>
      <c r="Z81" s="6">
        <f>(((INDEX(Output!$C$5:$BW$192,MATCH($C81,Output!$C$5:C$192,0),16))*3.4121416)+((INDEX(Output!$C$5:$BW$192,MATCH($C81,Output!$C$5:C$192,0),31))*99.976))/$AP81</f>
        <v>5.1530565681553342E-2</v>
      </c>
      <c r="AA81" s="113">
        <v>0.04</v>
      </c>
      <c r="AB81" s="6">
        <f>(((INDEX(Output!$C$5:$BW$192,MATCH($C81,Output!$C$5:C$192,0),18))*3.4121416)+((INDEX(Output!$C$5:$BW$192,MATCH($C81,Output!$C$5:C$192,0),33))*99.976))/$AP81</f>
        <v>1.0592897426938821</v>
      </c>
      <c r="AC81" s="114">
        <v>0</v>
      </c>
      <c r="AD81" s="9">
        <f>INDEX(Output!$C$5:$CA$192,MATCH($C81,Output!$C$5:$C$192,0),74)+INDEX(Output!$C$5:$CA$192,MATCH($C81,Output!$C$5:$C$192,0),77)</f>
        <v>0</v>
      </c>
      <c r="AE81" s="100">
        <v>0</v>
      </c>
      <c r="AF81" s="9">
        <f>INDEX(Output!$C$5:$CA$192,MATCH($C81,Output!$C$5:$C$192,0),72)+INDEX(Output!$C$5:$CA$192,MATCH($C81,Output!$C$5:$C$192,0),75)</f>
        <v>43.75</v>
      </c>
      <c r="AG81" s="100">
        <v>43.75</v>
      </c>
      <c r="AH81" s="46">
        <f>IF($D$80=0,"",(D81-$D$80)/$D$80)</f>
        <v>-5.7395834687991712E-2</v>
      </c>
      <c r="AI81" s="70">
        <f>IF($E$80=0,"",(E81-$E$80)/$E$80)</f>
        <v>-6.6541900603036032E-3</v>
      </c>
      <c r="AJ81" s="46">
        <f>IF($J$80=0,"",(J81-$J$80)/$J$80)</f>
        <v>-4.3929919149137381E-2</v>
      </c>
      <c r="AK81" s="70">
        <f>IF($K$80=0,"",(K81-$K$80)/$K$80)</f>
        <v>4.0803515379786479E-2</v>
      </c>
      <c r="AL81" s="44" t="str">
        <f t="shared" si="73"/>
        <v>No</v>
      </c>
      <c r="AM81" s="44" t="str">
        <f t="shared" si="40"/>
        <v>No</v>
      </c>
      <c r="AN81" s="71" t="str">
        <f>IF((AL81=AM81),(IF(AND(AI81&gt;(-0.5%*D$80),AI81&lt;(0.5%*D$80),AE81&lt;=AD81,AG81&lt;=AF81,(COUNTBLANK(D81:AK81)=0)),"Pass","Fail")),IF(COUNTA(D81:AK81)=0,"","Fail"))</f>
        <v>Pass</v>
      </c>
      <c r="AO81" s="77"/>
      <c r="AP81" s="45">
        <f>IF(ISNUMBER(SEARCH("RetlMed",C81)),Lookup!D$2,IF(ISNUMBER(SEARCH("OffSml",C81)),Lookup!A$2,IF(ISNUMBER(SEARCH("OffMed",C81)),Lookup!B$2,IF(ISNUMBER(SEARCH("OffLrg",C81)),Lookup!C$2,IF(ISNUMBER(SEARCH("RetlStrp",C81)),Lookup!E$2)))))</f>
        <v>498589</v>
      </c>
      <c r="AQ81" s="17"/>
    </row>
    <row r="82" spans="1:43" s="2" customFormat="1" ht="25.5" customHeight="1" x14ac:dyDescent="0.3">
      <c r="A82" s="81"/>
      <c r="B82" s="43" t="str">
        <f t="shared" si="70"/>
        <v>CBECC 2022.2.0</v>
      </c>
      <c r="C82" s="61" t="s">
        <v>160</v>
      </c>
      <c r="D82" s="44">
        <f>INDEX(Output!$C$5:$BW$192,MATCH($C82,Output!$C$5:$C$192,0),61)</f>
        <v>96.601600000000005</v>
      </c>
      <c r="E82" s="102">
        <v>92.36</v>
      </c>
      <c r="F82" s="6">
        <f>(INDEX(Output!$C$5:$BW$192,MATCH($C82,Output!$C$5:$C$192,0),20))/$AP82</f>
        <v>3.1170362763719215</v>
      </c>
      <c r="G82" s="103">
        <v>3.03</v>
      </c>
      <c r="H82" s="6">
        <f>(INDEX(Output!$C$5:$BW$192,MATCH($C82,Output!$C$5:$C$192,0),35))/$AP82</f>
        <v>3.5543704333629501E-2</v>
      </c>
      <c r="I82" s="104">
        <v>0.05</v>
      </c>
      <c r="J82" s="6">
        <f t="shared" si="78"/>
        <v>14.189257428685949</v>
      </c>
      <c r="K82" s="105">
        <v>15.51</v>
      </c>
      <c r="L82" s="6">
        <f>(((INDEX(Output!$C$5:$BW$192,MATCH($C82,Output!$C$5:$C$192,0),13))*3.4121416)+((INDEX(Output!$C$5:$BW$192,MATCH($C82,Output!$C$5:$C$192,0),28))*99.976))/$AP82</f>
        <v>2.4948132304515549</v>
      </c>
      <c r="M82" s="106">
        <v>5.16</v>
      </c>
      <c r="N82" s="6">
        <f>(((INDEX(Output!$C$5:$BW$192,MATCH($C82,Output!$C$5:$C$192,0),14))*3.4121416)+((INDEX(Output!$C$5:$BW$192,MATCH($C82,Output!$C$5:$C$192,0),29))*99.976))/$AP82</f>
        <v>2.4747332179426342</v>
      </c>
      <c r="O82" s="107">
        <v>2.0099999999999998</v>
      </c>
      <c r="P82" s="6">
        <f>(((INDEX(Output!$C$5:$BW$192,MATCH($C82,Output!$C$5:$C$192,0),19))*3.4121416)+((INDEX(Output!$C$5:$BW$192,MATCH($C82,Output!$C$5:$C$192,0),34))*99.976))/$AP82</f>
        <v>4.6127341467926488</v>
      </c>
      <c r="Q82" s="108">
        <v>4.6100000000000003</v>
      </c>
      <c r="R82" s="6">
        <f>(((INDEX(Output!$C$5:$BW$192,MATCH($C82,Output!$C$5:$C$192,0),36))+(INDEX(Output!$C$5:$BW$192,MATCH($C82,Output!$C$5:$C$192,0),37)))*99.976)/$AP82</f>
        <v>0</v>
      </c>
      <c r="S82" s="109">
        <v>0</v>
      </c>
      <c r="T82" s="44">
        <f>(((INDEX(Output!$C$5:$BW$192,MATCH($C82,Output!$C$5:$C$192,0),21))+(INDEX(Output!$C$5:$BW$192,MATCH($C82,Output!$C$5:$C$192,0),22))+(INDEX(Output!$C$5:$BW$192,MATCH($C82,Output!$C$5:$C$192,0),23))+(INDEX(Output!$C$5:$BW$192,MATCH($C82,Output!$C$5:$C$192,0),24)))*3.4121416)/$AP82</f>
        <v>14.615046377132268</v>
      </c>
      <c r="U82" s="110">
        <v>14.62</v>
      </c>
      <c r="V82" s="6">
        <f>(((INDEX(Output!$C$5:$BW$192,MATCH($C82,Output!$C$5:$C$192,0),15))*3.4121416)+((INDEX(Output!$C$5:$BW$192,MATCH($C82,Output!$C$5:$C$192,0),30))*99.976))/$AP82</f>
        <v>1.6270717515661195</v>
      </c>
      <c r="W82" s="111">
        <v>2.27</v>
      </c>
      <c r="X82" s="6">
        <f>(((INDEX(Output!$C$5:$BW$192,MATCH($C82,Output!$C$5:C$192,0),17))*3.4121416)+((INDEX(Output!$C$5:$BW$192,MATCH($C82,Output!$C$5:C$192,0),32))*99.976))/$AP82</f>
        <v>1.8713881226051918</v>
      </c>
      <c r="Y82" s="112">
        <v>1.43</v>
      </c>
      <c r="Z82" s="6">
        <f>(((INDEX(Output!$C$5:$BW$192,MATCH($C82,Output!$C$5:C$192,0),16))*3.4121416)+((INDEX(Output!$C$5:$BW$192,MATCH($C82,Output!$C$5:C$192,0),31))*99.976))/$AP82</f>
        <v>4.9227216633916916E-2</v>
      </c>
      <c r="AA82" s="113">
        <v>0.03</v>
      </c>
      <c r="AB82" s="6">
        <f>(((INDEX(Output!$C$5:$BW$192,MATCH($C82,Output!$C$5:C$192,0),18))*3.4121416)+((INDEX(Output!$C$5:$BW$192,MATCH($C82,Output!$C$5:C$192,0),33))*99.976))/$AP82</f>
        <v>1.0592897426938821</v>
      </c>
      <c r="AC82" s="114">
        <v>0</v>
      </c>
      <c r="AD82" s="9">
        <f>INDEX(Output!$C$5:$CA$192,MATCH($C82,Output!$C$5:$C$192,0),74)+INDEX(Output!$C$5:$CA$192,MATCH($C82,Output!$C$5:$C$192,0),77)</f>
        <v>0</v>
      </c>
      <c r="AE82" s="100">
        <v>0</v>
      </c>
      <c r="AF82" s="9">
        <f>INDEX(Output!$C$5:$CA$192,MATCH($C82,Output!$C$5:$C$192,0),72)+INDEX(Output!$C$5:$CA$192,MATCH($C82,Output!$C$5:$C$192,0),75)</f>
        <v>44</v>
      </c>
      <c r="AG82" s="100">
        <v>44</v>
      </c>
      <c r="AH82" s="46">
        <f>IF($D$80=0,"",(D82-$D$80)/$D$80)</f>
        <v>-3.363320885481428E-2</v>
      </c>
      <c r="AI82" s="70">
        <f>IF($E$80=0,"",(E82-$E$80)/$E$80)</f>
        <v>-3.9717196922437172E-2</v>
      </c>
      <c r="AJ82" s="46">
        <f>IF($J$80=0,"",(J82-$J$80)/$J$80)</f>
        <v>-2.4588744547673149E-2</v>
      </c>
      <c r="AK82" s="70">
        <f>IF($K$80=0,"",(K82-$K$80)/$K$80)</f>
        <v>-2.6365348399246702E-2</v>
      </c>
      <c r="AL82" s="44" t="str">
        <f t="shared" si="73"/>
        <v>No</v>
      </c>
      <c r="AM82" s="44" t="str">
        <f t="shared" si="40"/>
        <v>No</v>
      </c>
      <c r="AN82" s="71" t="str">
        <f>IF((AL82=AM82),(IF(AND(AI82&gt;(-0.5%*D$80),AI82&lt;(0.5%*D$80),AE82&lt;=AD82,AG82&lt;=AF82,(COUNTBLANK(D82:AK82)=0)),"Pass","Fail")),IF(COUNTA(D82:AK82)=0,"","Fail"))</f>
        <v>Pass</v>
      </c>
      <c r="AO82" s="77"/>
      <c r="AP82" s="45">
        <f>IF(ISNUMBER(SEARCH("RetlMed",C82)),Lookup!D$2,IF(ISNUMBER(SEARCH("OffSml",C82)),Lookup!A$2,IF(ISNUMBER(SEARCH("OffMed",C82)),Lookup!B$2,IF(ISNUMBER(SEARCH("OffLrg",C82)),Lookup!C$2,IF(ISNUMBER(SEARCH("RetlStrp",C82)),Lookup!E$2)))))</f>
        <v>498589</v>
      </c>
      <c r="AQ82" s="17"/>
    </row>
    <row r="83" spans="1:43" s="3" customFormat="1" ht="26.25" customHeight="1" x14ac:dyDescent="0.3">
      <c r="A83" s="82"/>
      <c r="B83" s="43" t="str">
        <f t="shared" si="70"/>
        <v>CBECC 2022.2.0</v>
      </c>
      <c r="C83" s="59" t="s">
        <v>161</v>
      </c>
      <c r="D83" s="50">
        <f>INDEX(Output!$C$5:$BW$192,MATCH($C83,Output!$C$5:$C$192,0),61)</f>
        <v>359.37099999999998</v>
      </c>
      <c r="E83" s="102">
        <v>367.61</v>
      </c>
      <c r="F83" s="50">
        <f>(INDEX(Output!$C$5:$BW$192,MATCH($C83,Output!$C$5:$C$192,0),20))/$AP83</f>
        <v>11.648088888888889</v>
      </c>
      <c r="G83" s="103">
        <v>11.96</v>
      </c>
      <c r="H83" s="50">
        <f>(INDEX(Output!$C$5:$BW$192,MATCH($C83,Output!$C$5:$C$192,0),35))/$AP83</f>
        <v>4.1715555555555554E-2</v>
      </c>
      <c r="I83" s="104">
        <v>0.04</v>
      </c>
      <c r="J83" s="50">
        <f t="shared" ref="J83:J87" si="79">SUM(L83,N83,P83,V83,X83,Z83,AB83)</f>
        <v>43.915498205571545</v>
      </c>
      <c r="K83" s="105">
        <v>44.79</v>
      </c>
      <c r="L83" s="50">
        <f>(((INDEX(Output!$C$5:$BW$192,MATCH($C83,Output!$C$5:$C$192,0),13))*3.4121416)+((INDEX(Output!$C$5:$BW$192,MATCH($C83,Output!$C$5:$C$192,0),28))*99.976))/$AP83</f>
        <v>1.2214134570666666</v>
      </c>
      <c r="M83" s="106">
        <v>3.96</v>
      </c>
      <c r="N83" s="50">
        <f>(((INDEX(Output!$C$5:$BW$192,MATCH($C83,Output!$C$5:$C$192,0),14))*3.4121416)+((INDEX(Output!$C$5:$BW$192,MATCH($C83,Output!$C$5:$C$192,0),29))*99.976))/$AP83</f>
        <v>15.780169170204443</v>
      </c>
      <c r="O83" s="107">
        <v>16.34</v>
      </c>
      <c r="P83" s="50">
        <f>(((INDEX(Output!$C$5:$BW$192,MATCH($C83,Output!$C$5:$C$192,0),19))*3.4121416)+((INDEX(Output!$C$5:$BW$192,MATCH($C83,Output!$C$5:$C$192,0),34))*99.976))/$AP83</f>
        <v>11.213768309756443</v>
      </c>
      <c r="Q83" s="108">
        <v>11.22</v>
      </c>
      <c r="R83" s="50">
        <f>(((INDEX(Output!$C$5:$BW$192,MATCH($C83,Output!$C$5:$C$192,0),36))+(INDEX(Output!$C$5:$BW$192,MATCH($C83,Output!$C$5:$C$192,0),37)))*99.976)/$AP83</f>
        <v>0</v>
      </c>
      <c r="S83" s="109">
        <v>0</v>
      </c>
      <c r="T83" s="50">
        <f>(((INDEX(Output!$C$5:$BW$192,MATCH($C83,Output!$C$5:$C$192,0),21))+(INDEX(Output!$C$5:$BW$192,MATCH($C83,Output!$C$5:$C$192,0),22))+(INDEX(Output!$C$5:$BW$192,MATCH($C83,Output!$C$5:$C$192,0),23))+(INDEX(Output!$C$5:$BW$192,MATCH($C83,Output!$C$5:$C$192,0),24)))*3.4121416)/$AP83</f>
        <v>12.407744898428444</v>
      </c>
      <c r="U83" s="110">
        <v>12.41</v>
      </c>
      <c r="V83" s="50">
        <f>(((INDEX(Output!$C$5:$BW$192,MATCH($C83,Output!$C$5:$C$192,0),15))*3.4121416)+((INDEX(Output!$C$5:$BW$192,MATCH($C83,Output!$C$5:$C$192,0),30))*99.976))/$AP83</f>
        <v>12.751006343388443</v>
      </c>
      <c r="W83" s="111">
        <v>13.28</v>
      </c>
      <c r="X83" s="50">
        <f>(((INDEX(Output!$C$5:$BW$192,MATCH($C83,Output!$C$5:C$192,0),17))*3.4121416)+((INDEX(Output!$C$5:$BW$192,MATCH($C83,Output!$C$5:C$192,0),32))*99.976))/$AP83</f>
        <v>0</v>
      </c>
      <c r="Y83" s="112">
        <v>0</v>
      </c>
      <c r="Z83" s="50">
        <f>(((INDEX(Output!$C$5:$BW$192,MATCH($C83,Output!$C$5:C$192,0),16))*3.4121416)+((INDEX(Output!$C$5:$BW$192,MATCH($C83,Output!$C$5:C$192,0),31))*99.976))/$AP83</f>
        <v>0</v>
      </c>
      <c r="AA83" s="113">
        <v>0</v>
      </c>
      <c r="AB83" s="50">
        <f>(((INDEX(Output!$C$5:$BW$192,MATCH($C83,Output!$C$5:C$192,0),18))*3.4121416)+((INDEX(Output!$C$5:$BW$192,MATCH($C83,Output!$C$5:C$192,0),33))*99.976))/$AP83</f>
        <v>2.9491409251555556</v>
      </c>
      <c r="AC83" s="114">
        <v>0</v>
      </c>
      <c r="AD83" s="51">
        <f>INDEX(Output!$C$5:$CA$192,MATCH($C83,Output!$C$5:$C$192,0),74)+INDEX(Output!$C$5:$CA$192,MATCH($C83,Output!$C$5:$C$192,0),77)</f>
        <v>0</v>
      </c>
      <c r="AE83" s="100">
        <v>0</v>
      </c>
      <c r="AF83" s="51">
        <f>INDEX(Output!$C$5:$CA$192,MATCH($C83,Output!$C$5:$C$192,0),72)+INDEX(Output!$C$5:$CA$192,MATCH($C83,Output!$C$5:$C$192,0),75)</f>
        <v>0</v>
      </c>
      <c r="AG83" s="101">
        <v>0</v>
      </c>
      <c r="AH83" s="52"/>
      <c r="AI83" s="50"/>
      <c r="AJ83" s="52"/>
      <c r="AK83" s="96"/>
      <c r="AL83" s="50"/>
      <c r="AM83" s="50"/>
      <c r="AN83" s="72"/>
      <c r="AO83" s="75"/>
      <c r="AP83" s="45">
        <f>IF(ISNUMBER(SEARCH("RetlMed",C83)),Lookup!D$2,IF(ISNUMBER(SEARCH("OffSml",C83)),Lookup!A$2,IF(ISNUMBER(SEARCH("OffMed",C83)),Lookup!B$2,IF(ISNUMBER(SEARCH("OffLrg",C83)),Lookup!C$2,IF(ISNUMBER(SEARCH("RetlStrp",C83)),Lookup!E$2)))))</f>
        <v>22500</v>
      </c>
      <c r="AQ83" s="14"/>
    </row>
    <row r="84" spans="1:43" s="2" customFormat="1" ht="25.5" customHeight="1" x14ac:dyDescent="0.3">
      <c r="A84" s="81"/>
      <c r="B84" s="43" t="str">
        <f t="shared" si="70"/>
        <v>CBECC 2022.2.0</v>
      </c>
      <c r="C84" s="61" t="s">
        <v>162</v>
      </c>
      <c r="D84" s="44">
        <f>INDEX(Output!$C$5:$BW$192,MATCH($C84,Output!$C$5:$C$192,0),61)</f>
        <v>334.20499999999998</v>
      </c>
      <c r="E84" s="102">
        <v>341.45</v>
      </c>
      <c r="F84" s="6">
        <f>(INDEX(Output!$C$5:$BW$192,MATCH($C84,Output!$C$5:$C$192,0),20))/$AP84</f>
        <v>10.9016</v>
      </c>
      <c r="G84" s="103">
        <v>11.19</v>
      </c>
      <c r="H84" s="6">
        <f>(INDEX(Output!$C$5:$BW$192,MATCH($C84,Output!$C$5:$C$192,0),35))/$AP84</f>
        <v>4.1715555555555554E-2</v>
      </c>
      <c r="I84" s="104">
        <v>0.04</v>
      </c>
      <c r="J84" s="6">
        <f t="shared" si="79"/>
        <v>41.36841790907733</v>
      </c>
      <c r="K84" s="105">
        <v>42.15</v>
      </c>
      <c r="L84" s="6">
        <f>(((INDEX(Output!$C$5:$BW$192,MATCH($C84,Output!$C$5:$C$192,0),13))*3.4121416)+((INDEX(Output!$C$5:$BW$192,MATCH($C84,Output!$C$5:$C$192,0),28))*99.976))/$AP84</f>
        <v>1.2214134570666666</v>
      </c>
      <c r="M84" s="106">
        <v>3.96</v>
      </c>
      <c r="N84" s="6">
        <f>(((INDEX(Output!$C$5:$BW$192,MATCH($C84,Output!$C$5:$C$192,0),14))*3.4121416)+((INDEX(Output!$C$5:$BW$192,MATCH($C84,Output!$C$5:$C$192,0),29))*99.976))/$AP84</f>
        <v>13.233088873710223</v>
      </c>
      <c r="O84" s="107">
        <v>13.7</v>
      </c>
      <c r="P84" s="6">
        <f>(((INDEX(Output!$C$5:$BW$192,MATCH($C84,Output!$C$5:$C$192,0),19))*3.4121416)+((INDEX(Output!$C$5:$BW$192,MATCH($C84,Output!$C$5:$C$192,0),34))*99.976))/$AP84</f>
        <v>11.213768309756443</v>
      </c>
      <c r="Q84" s="108">
        <v>11.22</v>
      </c>
      <c r="R84" s="6">
        <f>(((INDEX(Output!$C$5:$BW$192,MATCH($C84,Output!$C$5:$C$192,0),36))+(INDEX(Output!$C$5:$BW$192,MATCH($C84,Output!$C$5:$C$192,0),37)))*99.976)/$AP84</f>
        <v>0</v>
      </c>
      <c r="S84" s="109">
        <v>0</v>
      </c>
      <c r="T84" s="44">
        <f>(((INDEX(Output!$C$5:$BW$192,MATCH($C84,Output!$C$5:$C$192,0),21))+(INDEX(Output!$C$5:$BW$192,MATCH($C84,Output!$C$5:$C$192,0),22))+(INDEX(Output!$C$5:$BW$192,MATCH($C84,Output!$C$5:$C$192,0),23))+(INDEX(Output!$C$5:$BW$192,MATCH($C84,Output!$C$5:$C$192,0),24)))*3.4121416)/$AP84</f>
        <v>12.407744898428444</v>
      </c>
      <c r="U84" s="110">
        <v>12.41</v>
      </c>
      <c r="V84" s="6">
        <f>(((INDEX(Output!$C$5:$BW$192,MATCH($C84,Output!$C$5:$C$192,0),15))*3.4121416)+((INDEX(Output!$C$5:$BW$192,MATCH($C84,Output!$C$5:$C$192,0),30))*99.976))/$AP84</f>
        <v>12.751006343388443</v>
      </c>
      <c r="W84" s="111">
        <v>13.28</v>
      </c>
      <c r="X84" s="6">
        <f>(((INDEX(Output!$C$5:$BW$192,MATCH($C84,Output!$C$5:C$192,0),17))*3.4121416)+((INDEX(Output!$C$5:$BW$192,MATCH($C84,Output!$C$5:C$192,0),32))*99.976))/$AP84</f>
        <v>0</v>
      </c>
      <c r="Y84" s="112">
        <v>0</v>
      </c>
      <c r="Z84" s="6">
        <f>(((INDEX(Output!$C$5:$BW$192,MATCH($C84,Output!$C$5:C$192,0),16))*3.4121416)+((INDEX(Output!$C$5:$BW$192,MATCH($C84,Output!$C$5:C$192,0),31))*99.976))/$AP84</f>
        <v>0</v>
      </c>
      <c r="AA84" s="113">
        <v>0</v>
      </c>
      <c r="AB84" s="6">
        <f>(((INDEX(Output!$C$5:$BW$192,MATCH($C84,Output!$C$5:C$192,0),18))*3.4121416)+((INDEX(Output!$C$5:$BW$192,MATCH($C84,Output!$C$5:C$192,0),33))*99.976))/$AP84</f>
        <v>2.9491409251555556</v>
      </c>
      <c r="AC84" s="114">
        <v>0</v>
      </c>
      <c r="AD84" s="9">
        <f>INDEX(Output!$C$5:$CA$192,MATCH($C84,Output!$C$5:$C$192,0),74)+INDEX(Output!$C$5:$CA$192,MATCH($C84,Output!$C$5:$C$192,0),77)</f>
        <v>0</v>
      </c>
      <c r="AE84" s="100">
        <v>0</v>
      </c>
      <c r="AF84" s="9">
        <f>INDEX(Output!$C$5:$CA$192,MATCH($C84,Output!$C$5:$C$192,0),72)+INDEX(Output!$C$5:$CA$192,MATCH($C84,Output!$C$5:$C$192,0),75)</f>
        <v>0</v>
      </c>
      <c r="AG84" s="100">
        <v>0</v>
      </c>
      <c r="AH84" s="46">
        <f>IF($D$83=0,"",(D84-$D$83)/$D$83)</f>
        <v>-7.0027909875866434E-2</v>
      </c>
      <c r="AI84" s="70">
        <f>IF($E$83=0,"",(E84-$E$83)/$E$83)</f>
        <v>-7.1162373167215326E-2</v>
      </c>
      <c r="AJ84" s="46">
        <f>IF($J$83=0,"",(J84-$J$83)/$J$83)</f>
        <v>-5.7999576472323108E-2</v>
      </c>
      <c r="AK84" s="70">
        <f>IF($K$83=0,"",(K84-$K$83)/$K$83)</f>
        <v>-5.8941728064300078E-2</v>
      </c>
      <c r="AL84" s="44" t="str">
        <f t="shared" si="73"/>
        <v>No</v>
      </c>
      <c r="AM84" s="44" t="str">
        <f t="shared" si="40"/>
        <v>No</v>
      </c>
      <c r="AN84" s="71" t="str">
        <f>IF((AL84=AM84),(IF(AND(AI84&gt;(-0.5%*D$83),AI84&lt;(0.5%*D$83),AE84&lt;=AD84,AG84&lt;=AF84,(COUNTBLANK(D84:AK84)=0)),"Pass","Fail")),IF(COUNTA(D84:AK84)=0,"","Fail"))</f>
        <v>Pass</v>
      </c>
      <c r="AO84" s="77"/>
      <c r="AP84" s="45">
        <f>IF(ISNUMBER(SEARCH("RetlMed",C84)),Lookup!D$2,IF(ISNUMBER(SEARCH("OffSml",C84)),Lookup!A$2,IF(ISNUMBER(SEARCH("OffMed",C84)),Lookup!B$2,IF(ISNUMBER(SEARCH("OffLrg",C84)),Lookup!C$2,IF(ISNUMBER(SEARCH("RetlStrp",C84)),Lookup!E$2)))))</f>
        <v>22500</v>
      </c>
      <c r="AQ84" s="17"/>
    </row>
    <row r="85" spans="1:43" s="2" customFormat="1" ht="25.5" customHeight="1" x14ac:dyDescent="0.3">
      <c r="A85" s="81"/>
      <c r="B85" s="43" t="str">
        <f t="shared" si="70"/>
        <v>CBECC 2022.2.0</v>
      </c>
      <c r="C85" s="61" t="s">
        <v>163</v>
      </c>
      <c r="D85" s="44">
        <f>INDEX(Output!$C$5:$BW$192,MATCH($C85,Output!$C$5:$C$192,0),61)</f>
        <v>359.37099999999998</v>
      </c>
      <c r="E85" s="102">
        <v>367.61</v>
      </c>
      <c r="F85" s="6">
        <f>(INDEX(Output!$C$5:$BW$192,MATCH($C85,Output!$C$5:$C$192,0),20))/$AP85</f>
        <v>11.648088888888889</v>
      </c>
      <c r="G85" s="103">
        <v>11.96</v>
      </c>
      <c r="H85" s="6">
        <f>(INDEX(Output!$C$5:$BW$192,MATCH($C85,Output!$C$5:$C$192,0),35))/$AP85</f>
        <v>4.1715555555555554E-2</v>
      </c>
      <c r="I85" s="104">
        <v>0.04</v>
      </c>
      <c r="J85" s="6">
        <f t="shared" si="79"/>
        <v>43.915498205571545</v>
      </c>
      <c r="K85" s="105">
        <v>44.79</v>
      </c>
      <c r="L85" s="6">
        <f>(((INDEX(Output!$C$5:$BW$192,MATCH($C85,Output!$C$5:$C$192,0),13))*3.4121416)+((INDEX(Output!$C$5:$BW$192,MATCH($C85,Output!$C$5:$C$192,0),28))*99.976))/$AP85</f>
        <v>1.2214134570666666</v>
      </c>
      <c r="M85" s="106">
        <v>3.96</v>
      </c>
      <c r="N85" s="6">
        <f>(((INDEX(Output!$C$5:$BW$192,MATCH($C85,Output!$C$5:$C$192,0),14))*3.4121416)+((INDEX(Output!$C$5:$BW$192,MATCH($C85,Output!$C$5:$C$192,0),29))*99.976))/$AP85</f>
        <v>15.780169170204443</v>
      </c>
      <c r="O85" s="107">
        <v>16.34</v>
      </c>
      <c r="P85" s="6">
        <f>(((INDEX(Output!$C$5:$BW$192,MATCH($C85,Output!$C$5:$C$192,0),19))*3.4121416)+((INDEX(Output!$C$5:$BW$192,MATCH($C85,Output!$C$5:$C$192,0),34))*99.976))/$AP85</f>
        <v>11.213768309756443</v>
      </c>
      <c r="Q85" s="108">
        <v>11.22</v>
      </c>
      <c r="R85" s="6">
        <f>(((INDEX(Output!$C$5:$BW$192,MATCH($C85,Output!$C$5:$C$192,0),36))+(INDEX(Output!$C$5:$BW$192,MATCH($C85,Output!$C$5:$C$192,0),37)))*99.976)/$AP85</f>
        <v>0</v>
      </c>
      <c r="S85" s="109">
        <v>0</v>
      </c>
      <c r="T85" s="44">
        <f>(((INDEX(Output!$C$5:$BW$192,MATCH($C85,Output!$C$5:$C$192,0),21))+(INDEX(Output!$C$5:$BW$192,MATCH($C85,Output!$C$5:$C$192,0),22))+(INDEX(Output!$C$5:$BW$192,MATCH($C85,Output!$C$5:$C$192,0),23))+(INDEX(Output!$C$5:$BW$192,MATCH($C85,Output!$C$5:$C$192,0),24)))*3.4121416)/$AP85</f>
        <v>12.407744898428444</v>
      </c>
      <c r="U85" s="110">
        <v>12.41</v>
      </c>
      <c r="V85" s="6">
        <f>(((INDEX(Output!$C$5:$BW$192,MATCH($C85,Output!$C$5:$C$192,0),15))*3.4121416)+((INDEX(Output!$C$5:$BW$192,MATCH($C85,Output!$C$5:$C$192,0),30))*99.976))/$AP85</f>
        <v>12.751006343388443</v>
      </c>
      <c r="W85" s="111">
        <v>13.28</v>
      </c>
      <c r="X85" s="6">
        <f>(((INDEX(Output!$C$5:$BW$192,MATCH($C85,Output!$C$5:C$192,0),17))*3.4121416)+((INDEX(Output!$C$5:$BW$192,MATCH($C85,Output!$C$5:C$192,0),32))*99.976))/$AP85</f>
        <v>0</v>
      </c>
      <c r="Y85" s="112">
        <v>0</v>
      </c>
      <c r="Z85" s="6">
        <f>(((INDEX(Output!$C$5:$BW$192,MATCH($C85,Output!$C$5:C$192,0),16))*3.4121416)+((INDEX(Output!$C$5:$BW$192,MATCH($C85,Output!$C$5:C$192,0),31))*99.976))/$AP85</f>
        <v>0</v>
      </c>
      <c r="AA85" s="113">
        <v>0</v>
      </c>
      <c r="AB85" s="6">
        <f>(((INDEX(Output!$C$5:$BW$192,MATCH($C85,Output!$C$5:C$192,0),18))*3.4121416)+((INDEX(Output!$C$5:$BW$192,MATCH($C85,Output!$C$5:C$192,0),33))*99.976))/$AP85</f>
        <v>2.9491409251555556</v>
      </c>
      <c r="AC85" s="114">
        <v>0</v>
      </c>
      <c r="AD85" s="9">
        <f>INDEX(Output!$C$5:$CA$192,MATCH($C85,Output!$C$5:$C$192,0),74)+INDEX(Output!$C$5:$CA$192,MATCH($C85,Output!$C$5:$C$192,0),77)</f>
        <v>0</v>
      </c>
      <c r="AE85" s="100">
        <v>0</v>
      </c>
      <c r="AF85" s="9">
        <f>INDEX(Output!$C$5:$CA$192,MATCH($C85,Output!$C$5:$C$192,0),72)+INDEX(Output!$C$5:$CA$192,MATCH($C85,Output!$C$5:$C$192,0),75)</f>
        <v>0</v>
      </c>
      <c r="AG85" s="100">
        <v>0</v>
      </c>
      <c r="AH85" s="46">
        <f t="shared" ref="AH85:AH87" si="80">IF($D$83=0,"",(D85-$D$83)/$D$83)</f>
        <v>0</v>
      </c>
      <c r="AI85" s="70">
        <f t="shared" ref="AI85:AI87" si="81">IF($E$83=0,"",(E85-$E$83)/$E$83)</f>
        <v>0</v>
      </c>
      <c r="AJ85" s="46">
        <f t="shared" ref="AJ85:AJ87" si="82">IF($J$83=0,"",(J85-$J$83)/$J$83)</f>
        <v>0</v>
      </c>
      <c r="AK85" s="70">
        <f t="shared" ref="AK85:AK87" si="83">IF($K$83=0,"",(K85-$K$83)/$K$83)</f>
        <v>0</v>
      </c>
      <c r="AL85" s="44" t="str">
        <f t="shared" si="73"/>
        <v>Yes</v>
      </c>
      <c r="AM85" s="44" t="str">
        <f t="shared" si="40"/>
        <v>Yes</v>
      </c>
      <c r="AN85" s="71" t="str">
        <f>IF((AL85=AM85),(IF(AND(AI85&gt;(-0.5%*D$83),AI85&lt;(0.5%*D$83),AE85&lt;=AD85,AG85&lt;=AF85,(COUNTBLANK(D85:AK85)=0)),"Pass","Fail")),IF(COUNTA(D85:AK85)=0,"","Fail"))</f>
        <v>Pass</v>
      </c>
      <c r="AO85" s="77"/>
      <c r="AP85" s="45">
        <f>IF(ISNUMBER(SEARCH("RetlMed",C85)),Lookup!D$2,IF(ISNUMBER(SEARCH("OffSml",C85)),Lookup!A$2,IF(ISNUMBER(SEARCH("OffMed",C85)),Lookup!B$2,IF(ISNUMBER(SEARCH("OffLrg",C85)),Lookup!C$2,IF(ISNUMBER(SEARCH("RetlStrp",C85)),Lookup!E$2)))))</f>
        <v>22500</v>
      </c>
      <c r="AQ85" s="17"/>
    </row>
    <row r="86" spans="1:43" s="2" customFormat="1" ht="25.5" customHeight="1" x14ac:dyDescent="0.3">
      <c r="A86" s="81"/>
      <c r="B86" s="43" t="str">
        <f t="shared" si="70"/>
        <v>CBECC 2022.2.0</v>
      </c>
      <c r="C86" s="61" t="s">
        <v>164</v>
      </c>
      <c r="D86" s="44">
        <f>INDEX(Output!$C$5:$BW$192,MATCH($C86,Output!$C$5:$C$192,0),61)</f>
        <v>364.66500000000002</v>
      </c>
      <c r="E86" s="102">
        <v>371.32</v>
      </c>
      <c r="F86" s="6">
        <f>(INDEX(Output!$C$5:$BW$192,MATCH($C86,Output!$C$5:$C$192,0),20))/$AP86</f>
        <v>11.9072</v>
      </c>
      <c r="G86" s="103">
        <v>12.12</v>
      </c>
      <c r="H86" s="6">
        <f>(INDEX(Output!$C$5:$BW$192,MATCH($C86,Output!$C$5:$C$192,0),35))/$AP86</f>
        <v>4.0048355555555554E-2</v>
      </c>
      <c r="I86" s="104">
        <v>0.04</v>
      </c>
      <c r="J86" s="6">
        <f t="shared" si="79"/>
        <v>44.632942019616003</v>
      </c>
      <c r="K86" s="105">
        <v>45.27</v>
      </c>
      <c r="L86" s="6">
        <f>(((INDEX(Output!$C$5:$BW$192,MATCH($C86,Output!$C$5:$C$192,0),13))*3.4121416)+((INDEX(Output!$C$5:$BW$192,MATCH($C86,Output!$C$5:$C$192,0),28))*99.976))/$AP86</f>
        <v>1.0547379132444443</v>
      </c>
      <c r="M86" s="106">
        <v>3.9</v>
      </c>
      <c r="N86" s="6">
        <f>(((INDEX(Output!$C$5:$BW$192,MATCH($C86,Output!$C$5:$C$192,0),14))*3.4121416)+((INDEX(Output!$C$5:$BW$192,MATCH($C86,Output!$C$5:$C$192,0),29))*99.976))/$AP86</f>
        <v>16.664292971448891</v>
      </c>
      <c r="O86" s="107">
        <v>16.86</v>
      </c>
      <c r="P86" s="6">
        <f>(((INDEX(Output!$C$5:$BW$192,MATCH($C86,Output!$C$5:$C$192,0),19))*3.4121416)+((INDEX(Output!$C$5:$BW$192,MATCH($C86,Output!$C$5:$C$192,0),34))*99.976))/$AP86</f>
        <v>11.213768309756443</v>
      </c>
      <c r="Q86" s="108">
        <v>11.22</v>
      </c>
      <c r="R86" s="6">
        <f>(((INDEX(Output!$C$5:$BW$192,MATCH($C86,Output!$C$5:$C$192,0),36))+(INDEX(Output!$C$5:$BW$192,MATCH($C86,Output!$C$5:$C$192,0),37)))*99.976)/$AP86</f>
        <v>0</v>
      </c>
      <c r="S86" s="109">
        <v>0</v>
      </c>
      <c r="T86" s="44">
        <f>(((INDEX(Output!$C$5:$BW$192,MATCH($C86,Output!$C$5:$C$192,0),21))+(INDEX(Output!$C$5:$BW$192,MATCH($C86,Output!$C$5:$C$192,0),22))+(INDEX(Output!$C$5:$BW$192,MATCH($C86,Output!$C$5:$C$192,0),23))+(INDEX(Output!$C$5:$BW$192,MATCH($C86,Output!$C$5:$C$192,0),24)))*3.4121416)/$AP86</f>
        <v>12.407744898428444</v>
      </c>
      <c r="U86" s="110">
        <v>12.41</v>
      </c>
      <c r="V86" s="6">
        <f>(((INDEX(Output!$C$5:$BW$192,MATCH($C86,Output!$C$5:$C$192,0),15))*3.4121416)+((INDEX(Output!$C$5:$BW$192,MATCH($C86,Output!$C$5:$C$192,0),30))*99.976))/$AP86</f>
        <v>12.751006343388443</v>
      </c>
      <c r="W86" s="111">
        <v>13.29</v>
      </c>
      <c r="X86" s="6">
        <f>(((INDEX(Output!$C$5:$BW$192,MATCH($C86,Output!$C$5:C$192,0),17))*3.4121416)+((INDEX(Output!$C$5:$BW$192,MATCH($C86,Output!$C$5:C$192,0),32))*99.976))/$AP86</f>
        <v>0</v>
      </c>
      <c r="Y86" s="112">
        <v>0</v>
      </c>
      <c r="Z86" s="6">
        <f>(((INDEX(Output!$C$5:$BW$192,MATCH($C86,Output!$C$5:C$192,0),16))*3.4121416)+((INDEX(Output!$C$5:$BW$192,MATCH($C86,Output!$C$5:C$192,0),31))*99.976))/$AP86</f>
        <v>0</v>
      </c>
      <c r="AA86" s="113">
        <v>0</v>
      </c>
      <c r="AB86" s="6">
        <f>(((INDEX(Output!$C$5:$BW$192,MATCH($C86,Output!$C$5:C$192,0),18))*3.4121416)+((INDEX(Output!$C$5:$BW$192,MATCH($C86,Output!$C$5:C$192,0),33))*99.976))/$AP86</f>
        <v>2.9491364817777779</v>
      </c>
      <c r="AC86" s="114">
        <v>0</v>
      </c>
      <c r="AD86" s="9">
        <f>INDEX(Output!$C$5:$CA$192,MATCH($C86,Output!$C$5:$C$192,0),74)+INDEX(Output!$C$5:$CA$192,MATCH($C86,Output!$C$5:$C$192,0),77)</f>
        <v>0</v>
      </c>
      <c r="AE86" s="100">
        <v>0</v>
      </c>
      <c r="AF86" s="9">
        <f>INDEX(Output!$C$5:$CA$192,MATCH($C86,Output!$C$5:$C$192,0),72)+INDEX(Output!$C$5:$CA$192,MATCH($C86,Output!$C$5:$C$192,0),75)</f>
        <v>0</v>
      </c>
      <c r="AG86" s="100">
        <v>0</v>
      </c>
      <c r="AH86" s="46">
        <f t="shared" si="80"/>
        <v>1.4731294400494309E-2</v>
      </c>
      <c r="AI86" s="70">
        <f t="shared" si="81"/>
        <v>1.0092217295503331E-2</v>
      </c>
      <c r="AJ86" s="46">
        <f t="shared" si="82"/>
        <v>1.6336916199516917E-2</v>
      </c>
      <c r="AK86" s="70">
        <f t="shared" si="83"/>
        <v>1.0716677829872829E-2</v>
      </c>
      <c r="AL86" s="44" t="str">
        <f t="shared" si="73"/>
        <v>Yes</v>
      </c>
      <c r="AM86" s="44" t="str">
        <f t="shared" si="40"/>
        <v>Yes</v>
      </c>
      <c r="AN86" s="71" t="str">
        <f>IF((AL86=AM86),(IF(AND(AI86&gt;(-0.5%*D$83),AI86&lt;(0.5%*D$83),AE86&lt;=AD86,AG86&lt;=AF86,(COUNTBLANK(D86:AK86)=0)),"Pass","Fail")),IF(COUNTA(D86:AK86)=0,"","Fail"))</f>
        <v>Pass</v>
      </c>
      <c r="AO86" s="77"/>
      <c r="AP86" s="45">
        <f>IF(ISNUMBER(SEARCH("RetlMed",C86)),Lookup!D$2,IF(ISNUMBER(SEARCH("OffSml",C86)),Lookup!A$2,IF(ISNUMBER(SEARCH("OffMed",C86)),Lookup!B$2,IF(ISNUMBER(SEARCH("OffLrg",C86)),Lookup!C$2,IF(ISNUMBER(SEARCH("RetlStrp",C86)),Lookup!E$2)))))</f>
        <v>22500</v>
      </c>
      <c r="AQ86" s="17"/>
    </row>
    <row r="87" spans="1:43" s="2" customFormat="1" ht="25.5" customHeight="1" x14ac:dyDescent="0.3">
      <c r="A87" s="81"/>
      <c r="B87" s="43" t="str">
        <f t="shared" si="70"/>
        <v>CBECC 2022.2.0</v>
      </c>
      <c r="C87" s="61" t="s">
        <v>165</v>
      </c>
      <c r="D87" s="44">
        <f>INDEX(Output!$C$5:$BW$192,MATCH($C87,Output!$C$5:$C$192,0),61)</f>
        <v>291.21800000000002</v>
      </c>
      <c r="E87" s="102">
        <v>311.55</v>
      </c>
      <c r="F87" s="6">
        <f>(INDEX(Output!$C$5:$BW$192,MATCH($C87,Output!$C$5:$C$192,0),20))/$AP87</f>
        <v>9.2919555555555551</v>
      </c>
      <c r="G87" s="103">
        <v>10.08</v>
      </c>
      <c r="H87" s="6">
        <f>(INDEX(Output!$C$5:$BW$192,MATCH($C87,Output!$C$5:$C$192,0),35))/$AP87</f>
        <v>4.1721822222222218E-2</v>
      </c>
      <c r="I87" s="104">
        <v>0.04</v>
      </c>
      <c r="J87" s="6">
        <f t="shared" si="79"/>
        <v>35.876698933550223</v>
      </c>
      <c r="K87" s="105">
        <v>38.520000000000003</v>
      </c>
      <c r="L87" s="6">
        <f>(((INDEX(Output!$C$5:$BW$192,MATCH($C87,Output!$C$5:$C$192,0),13))*3.4121416)+((INDEX(Output!$C$5:$BW$192,MATCH($C87,Output!$C$5:$C$192,0),28))*99.976))/$AP87</f>
        <v>1.2220444167111111</v>
      </c>
      <c r="M87" s="106">
        <v>4.1100000000000003</v>
      </c>
      <c r="N87" s="6">
        <f>(((INDEX(Output!$C$5:$BW$192,MATCH($C87,Output!$C$5:$C$192,0),14))*3.4121416)+((INDEX(Output!$C$5:$BW$192,MATCH($C87,Output!$C$5:$C$192,0),29))*99.976))/$AP87</f>
        <v>7.7407389385386667</v>
      </c>
      <c r="O87" s="107">
        <v>9.77</v>
      </c>
      <c r="P87" s="6">
        <f>(((INDEX(Output!$C$5:$BW$192,MATCH($C87,Output!$C$5:$C$192,0),19))*3.4121416)+((INDEX(Output!$C$5:$BW$192,MATCH($C87,Output!$C$5:$C$192,0),34))*99.976))/$AP87</f>
        <v>11.213768309756443</v>
      </c>
      <c r="Q87" s="108">
        <v>11.22</v>
      </c>
      <c r="R87" s="6">
        <f>(((INDEX(Output!$C$5:$BW$192,MATCH($C87,Output!$C$5:$C$192,0),36))+(INDEX(Output!$C$5:$BW$192,MATCH($C87,Output!$C$5:$C$192,0),37)))*99.976)/$AP87</f>
        <v>0</v>
      </c>
      <c r="S87" s="109">
        <v>0</v>
      </c>
      <c r="T87" s="44">
        <f>(((INDEX(Output!$C$5:$BW$192,MATCH($C87,Output!$C$5:$C$192,0),21))+(INDEX(Output!$C$5:$BW$192,MATCH($C87,Output!$C$5:$C$192,0),22))+(INDEX(Output!$C$5:$BW$192,MATCH($C87,Output!$C$5:$C$192,0),23))+(INDEX(Output!$C$5:$BW$192,MATCH($C87,Output!$C$5:$C$192,0),24)))*3.4121416)/$AP87</f>
        <v>12.407744898428444</v>
      </c>
      <c r="U87" s="110">
        <v>12.41</v>
      </c>
      <c r="V87" s="6">
        <f>(((INDEX(Output!$C$5:$BW$192,MATCH($C87,Output!$C$5:$C$192,0),15))*3.4121416)+((INDEX(Output!$C$5:$BW$192,MATCH($C87,Output!$C$5:$C$192,0),30))*99.976))/$AP87</f>
        <v>12.751006343388443</v>
      </c>
      <c r="W87" s="111">
        <v>13.42</v>
      </c>
      <c r="X87" s="6">
        <f>(((INDEX(Output!$C$5:$BW$192,MATCH($C87,Output!$C$5:C$192,0),17))*3.4121416)+((INDEX(Output!$C$5:$BW$192,MATCH($C87,Output!$C$5:C$192,0),32))*99.976))/$AP87</f>
        <v>0</v>
      </c>
      <c r="Y87" s="112">
        <v>0</v>
      </c>
      <c r="Z87" s="6">
        <f>(((INDEX(Output!$C$5:$BW$192,MATCH($C87,Output!$C$5:C$192,0),16))*3.4121416)+((INDEX(Output!$C$5:$BW$192,MATCH($C87,Output!$C$5:C$192,0),31))*99.976))/$AP87</f>
        <v>0</v>
      </c>
      <c r="AA87" s="113">
        <v>0</v>
      </c>
      <c r="AB87" s="6">
        <f>(((INDEX(Output!$C$5:$BW$192,MATCH($C87,Output!$C$5:C$192,0),18))*3.4121416)+((INDEX(Output!$C$5:$BW$192,MATCH($C87,Output!$C$5:C$192,0),33))*99.976))/$AP87</f>
        <v>2.9491409251555556</v>
      </c>
      <c r="AC87" s="114">
        <v>0</v>
      </c>
      <c r="AD87" s="9">
        <f>INDEX(Output!$C$5:$CA$192,MATCH($C87,Output!$C$5:$C$192,0),74)+INDEX(Output!$C$5:$CA$192,MATCH($C87,Output!$C$5:$C$192,0),77)</f>
        <v>0</v>
      </c>
      <c r="AE87" s="100">
        <v>0</v>
      </c>
      <c r="AF87" s="9">
        <f>INDEX(Output!$C$5:$CA$192,MATCH($C87,Output!$C$5:$C$192,0),72)+INDEX(Output!$C$5:$CA$192,MATCH($C87,Output!$C$5:$C$192,0),75)</f>
        <v>0</v>
      </c>
      <c r="AG87" s="100">
        <v>0</v>
      </c>
      <c r="AH87" s="46">
        <f t="shared" si="80"/>
        <v>-0.1896452412687723</v>
      </c>
      <c r="AI87" s="70">
        <f t="shared" si="81"/>
        <v>-0.1524985718560431</v>
      </c>
      <c r="AJ87" s="46">
        <f t="shared" si="82"/>
        <v>-0.18305153306905766</v>
      </c>
      <c r="AK87" s="70">
        <f t="shared" si="83"/>
        <v>-0.13998660415271258</v>
      </c>
      <c r="AL87" s="44" t="str">
        <f t="shared" si="73"/>
        <v>No</v>
      </c>
      <c r="AM87" s="44" t="str">
        <f t="shared" si="40"/>
        <v>No</v>
      </c>
      <c r="AN87" s="71" t="str">
        <f>IF((AL87=AM87),(IF(AND(AI87&gt;(-0.5%*D$83),AI87&lt;(0.5%*D$83),AE87&lt;=AD87,AG87&lt;=AF87,(COUNTBLANK(D87:AK87)=0)),"Pass","Fail")),IF(COUNTA(D87:AK87)=0,"","Fail"))</f>
        <v>Pass</v>
      </c>
      <c r="AO87" s="77"/>
      <c r="AP87" s="45">
        <f>IF(ISNUMBER(SEARCH("RetlMed",C87)),Lookup!D$2,IF(ISNUMBER(SEARCH("OffSml",C87)),Lookup!A$2,IF(ISNUMBER(SEARCH("OffMed",C87)),Lookup!B$2,IF(ISNUMBER(SEARCH("OffLrg",C87)),Lookup!C$2,IF(ISNUMBER(SEARCH("RetlStrp",C87)),Lookup!E$2)))))</f>
        <v>22500</v>
      </c>
      <c r="AQ87" s="17"/>
    </row>
    <row r="88" spans="1:43" s="3" customFormat="1" ht="26.25" customHeight="1" x14ac:dyDescent="0.3">
      <c r="A88" s="82"/>
      <c r="B88" s="43" t="str">
        <f t="shared" si="70"/>
        <v>CBECC 2022.2.0</v>
      </c>
      <c r="C88" s="59" t="s">
        <v>166</v>
      </c>
      <c r="D88" s="50">
        <f>INDEX(Output!$C$5:$BW$192,MATCH($C88,Output!$C$5:$C$192,0),61)</f>
        <v>230.94800000000001</v>
      </c>
      <c r="E88" s="102">
        <v>231.38</v>
      </c>
      <c r="F88" s="50">
        <f>(INDEX(Output!$C$5:$BW$192,MATCH($C88,Output!$C$5:$C$192,0),20))/$AP88</f>
        <v>7.4264000000000001</v>
      </c>
      <c r="G88" s="103">
        <v>7.67</v>
      </c>
      <c r="H88" s="50">
        <f>(INDEX(Output!$C$5:$BW$192,MATCH($C88,Output!$C$5:$C$192,0),35))/$AP88</f>
        <v>5.4139111111111117E-2</v>
      </c>
      <c r="I88" s="104">
        <v>0.05</v>
      </c>
      <c r="J88" s="50">
        <f t="shared" ref="J88:J92" si="84">SUM(L88,N88,P88,V88,X88,Z88,AB88)</f>
        <v>30.752526820551111</v>
      </c>
      <c r="K88" s="105">
        <v>31.07</v>
      </c>
      <c r="L88" s="50">
        <f>(((INDEX(Output!$C$5:$BW$192,MATCH($C88,Output!$C$5:$C$192,0),13))*3.4121416)+((INDEX(Output!$C$5:$BW$192,MATCH($C88,Output!$C$5:$C$192,0),28))*99.976))/$AP88</f>
        <v>2.0827933429333334</v>
      </c>
      <c r="M88" s="106">
        <v>4.88</v>
      </c>
      <c r="N88" s="50">
        <f>(((INDEX(Output!$C$5:$BW$192,MATCH($C88,Output!$C$5:$C$192,0),14))*3.4121416)+((INDEX(Output!$C$5:$BW$192,MATCH($C88,Output!$C$5:$C$192,0),29))*99.976))/$AP88</f>
        <v>4.3228346105031115</v>
      </c>
      <c r="O88" s="107">
        <v>4.88</v>
      </c>
      <c r="P88" s="50">
        <f>(((INDEX(Output!$C$5:$BW$192,MATCH($C88,Output!$C$5:$C$192,0),19))*3.4121416)+((INDEX(Output!$C$5:$BW$192,MATCH($C88,Output!$C$5:$C$192,0),34))*99.976))/$AP88</f>
        <v>11.213768309756443</v>
      </c>
      <c r="Q88" s="108">
        <v>11.22</v>
      </c>
      <c r="R88" s="50">
        <f>(((INDEX(Output!$C$5:$BW$192,MATCH($C88,Output!$C$5:$C$192,0),36))+(INDEX(Output!$C$5:$BW$192,MATCH($C88,Output!$C$5:$C$192,0),37)))*99.976)/$AP88</f>
        <v>0</v>
      </c>
      <c r="S88" s="109">
        <v>0</v>
      </c>
      <c r="T88" s="50">
        <f>(((INDEX(Output!$C$5:$BW$192,MATCH($C88,Output!$C$5:$C$192,0),21))+(INDEX(Output!$C$5:$BW$192,MATCH($C88,Output!$C$5:$C$192,0),22))+(INDEX(Output!$C$5:$BW$192,MATCH($C88,Output!$C$5:$C$192,0),23))+(INDEX(Output!$C$5:$BW$192,MATCH($C88,Output!$C$5:$C$192,0),24)))*3.4121416)/$AP88</f>
        <v>12.407744898428444</v>
      </c>
      <c r="U88" s="110">
        <v>12.41</v>
      </c>
      <c r="V88" s="50">
        <f>(((INDEX(Output!$C$5:$BW$192,MATCH($C88,Output!$C$5:$C$192,0),15))*3.4121416)+((INDEX(Output!$C$5:$BW$192,MATCH($C88,Output!$C$5:$C$192,0),30))*99.976))/$AP88</f>
        <v>9.8033254579804439</v>
      </c>
      <c r="W88" s="111">
        <v>10.09</v>
      </c>
      <c r="X88" s="50">
        <f>(((INDEX(Output!$C$5:$BW$192,MATCH($C88,Output!$C$5:C$192,0),17))*3.4121416)+((INDEX(Output!$C$5:$BW$192,MATCH($C88,Output!$C$5:C$192,0),32))*99.976))/$AP88</f>
        <v>0</v>
      </c>
      <c r="Y88" s="112">
        <v>0</v>
      </c>
      <c r="Z88" s="50">
        <f>(((INDEX(Output!$C$5:$BW$192,MATCH($C88,Output!$C$5:C$192,0),16))*3.4121416)+((INDEX(Output!$C$5:$BW$192,MATCH($C88,Output!$C$5:C$192,0),31))*99.976))/$AP88</f>
        <v>0</v>
      </c>
      <c r="AA88" s="113">
        <v>0</v>
      </c>
      <c r="AB88" s="50">
        <f>(((INDEX(Output!$C$5:$BW$192,MATCH($C88,Output!$C$5:C$192,0),18))*3.4121416)+((INDEX(Output!$C$5:$BW$192,MATCH($C88,Output!$C$5:C$192,0),33))*99.976))/$AP88</f>
        <v>3.3298050993777779</v>
      </c>
      <c r="AC88" s="114">
        <v>0</v>
      </c>
      <c r="AD88" s="51">
        <f>INDEX(Output!$C$5:$CA$192,MATCH($C88,Output!$C$5:$C$192,0),74)+INDEX(Output!$C$5:$CA$192,MATCH($C88,Output!$C$5:$C$192,0),77)</f>
        <v>0</v>
      </c>
      <c r="AE88" s="100">
        <v>0</v>
      </c>
      <c r="AF88" s="51">
        <f>INDEX(Output!$C$5:$CA$192,MATCH($C88,Output!$C$5:$C$192,0),72)+INDEX(Output!$C$5:$CA$192,MATCH($C88,Output!$C$5:$C$192,0),75)</f>
        <v>0</v>
      </c>
      <c r="AG88" s="101">
        <v>0</v>
      </c>
      <c r="AH88" s="52"/>
      <c r="AI88" s="50"/>
      <c r="AJ88" s="52"/>
      <c r="AK88" s="96"/>
      <c r="AL88" s="50"/>
      <c r="AM88" s="50"/>
      <c r="AN88" s="72"/>
      <c r="AO88" s="75"/>
      <c r="AP88" s="45">
        <f>IF(ISNUMBER(SEARCH("RetlMed",C88)),Lookup!D$2,IF(ISNUMBER(SEARCH("OffSml",C88)),Lookup!A$2,IF(ISNUMBER(SEARCH("OffMed",C88)),Lookup!B$2,IF(ISNUMBER(SEARCH("OffLrg",C88)),Lookup!C$2,IF(ISNUMBER(SEARCH("RetlStrp",C88)),Lookup!E$2)))))</f>
        <v>22500</v>
      </c>
      <c r="AQ88" s="14"/>
    </row>
    <row r="89" spans="1:43" s="2" customFormat="1" ht="25.5" customHeight="1" x14ac:dyDescent="0.3">
      <c r="A89" s="81"/>
      <c r="B89" s="43" t="str">
        <f t="shared" si="70"/>
        <v>CBECC 2022.2.0</v>
      </c>
      <c r="C89" s="61" t="s">
        <v>167</v>
      </c>
      <c r="D89" s="44">
        <f>INDEX(Output!$C$5:$BW$192,MATCH($C89,Output!$C$5:$C$192,0),61)</f>
        <v>227.661</v>
      </c>
      <c r="E89" s="102">
        <v>227.8</v>
      </c>
      <c r="F89" s="6">
        <f>(INDEX(Output!$C$5:$BW$192,MATCH($C89,Output!$C$5:$C$192,0),20))/$AP89</f>
        <v>7.350711111111111</v>
      </c>
      <c r="G89" s="103">
        <v>7.59</v>
      </c>
      <c r="H89" s="6">
        <f>(INDEX(Output!$C$5:$BW$192,MATCH($C89,Output!$C$5:$C$192,0),35))/$AP89</f>
        <v>5.4139111111111117E-2</v>
      </c>
      <c r="I89" s="104">
        <v>0.05</v>
      </c>
      <c r="J89" s="6">
        <f t="shared" si="84"/>
        <v>30.494265614115555</v>
      </c>
      <c r="K89" s="105">
        <v>30.71</v>
      </c>
      <c r="L89" s="6">
        <f>(((INDEX(Output!$C$5:$BW$192,MATCH($C89,Output!$C$5:$C$192,0),13))*3.4121416)+((INDEX(Output!$C$5:$BW$192,MATCH($C89,Output!$C$5:$C$192,0),28))*99.976))/$AP89</f>
        <v>2.0827933429333334</v>
      </c>
      <c r="M89" s="106">
        <v>4.8099999999999996</v>
      </c>
      <c r="N89" s="6">
        <f>(((INDEX(Output!$C$5:$BW$192,MATCH($C89,Output!$C$5:$C$192,0),14))*3.4121416)+((INDEX(Output!$C$5:$BW$192,MATCH($C89,Output!$C$5:$C$192,0),29))*99.976))/$AP89</f>
        <v>4.0645734040675556</v>
      </c>
      <c r="O89" s="107">
        <v>4.5999999999999996</v>
      </c>
      <c r="P89" s="6">
        <f>(((INDEX(Output!$C$5:$BW$192,MATCH($C89,Output!$C$5:$C$192,0),19))*3.4121416)+((INDEX(Output!$C$5:$BW$192,MATCH($C89,Output!$C$5:$C$192,0),34))*99.976))/$AP89</f>
        <v>11.213768309756443</v>
      </c>
      <c r="Q89" s="108">
        <v>11.22</v>
      </c>
      <c r="R89" s="6">
        <f>(((INDEX(Output!$C$5:$BW$192,MATCH($C89,Output!$C$5:$C$192,0),36))+(INDEX(Output!$C$5:$BW$192,MATCH($C89,Output!$C$5:$C$192,0),37)))*99.976)/$AP89</f>
        <v>0</v>
      </c>
      <c r="S89" s="109">
        <v>0</v>
      </c>
      <c r="T89" s="44">
        <f>(((INDEX(Output!$C$5:$BW$192,MATCH($C89,Output!$C$5:$C$192,0),21))+(INDEX(Output!$C$5:$BW$192,MATCH($C89,Output!$C$5:$C$192,0),22))+(INDEX(Output!$C$5:$BW$192,MATCH($C89,Output!$C$5:$C$192,0),23))+(INDEX(Output!$C$5:$BW$192,MATCH($C89,Output!$C$5:$C$192,0),24)))*3.4121416)/$AP89</f>
        <v>12.407744898428444</v>
      </c>
      <c r="U89" s="110">
        <v>12.41</v>
      </c>
      <c r="V89" s="6">
        <f>(((INDEX(Output!$C$5:$BW$192,MATCH($C89,Output!$C$5:$C$192,0),15))*3.4121416)+((INDEX(Output!$C$5:$BW$192,MATCH($C89,Output!$C$5:$C$192,0),30))*99.976))/$AP89</f>
        <v>9.8033254579804439</v>
      </c>
      <c r="W89" s="111">
        <v>10.09</v>
      </c>
      <c r="X89" s="6">
        <f>(((INDEX(Output!$C$5:$BW$192,MATCH($C89,Output!$C$5:C$192,0),17))*3.4121416)+((INDEX(Output!$C$5:$BW$192,MATCH($C89,Output!$C$5:C$192,0),32))*99.976))/$AP89</f>
        <v>0</v>
      </c>
      <c r="Y89" s="112">
        <v>0</v>
      </c>
      <c r="Z89" s="6">
        <f>(((INDEX(Output!$C$5:$BW$192,MATCH($C89,Output!$C$5:C$192,0),16))*3.4121416)+((INDEX(Output!$C$5:$BW$192,MATCH($C89,Output!$C$5:C$192,0),31))*99.976))/$AP89</f>
        <v>0</v>
      </c>
      <c r="AA89" s="113">
        <v>0</v>
      </c>
      <c r="AB89" s="6">
        <f>(((INDEX(Output!$C$5:$BW$192,MATCH($C89,Output!$C$5:C$192,0),18))*3.4121416)+((INDEX(Output!$C$5:$BW$192,MATCH($C89,Output!$C$5:C$192,0),33))*99.976))/$AP89</f>
        <v>3.3298050993777779</v>
      </c>
      <c r="AC89" s="114">
        <v>0</v>
      </c>
      <c r="AD89" s="9">
        <f>INDEX(Output!$C$5:$CA$192,MATCH($C89,Output!$C$5:$C$192,0),74)+INDEX(Output!$C$5:$CA$192,MATCH($C89,Output!$C$5:$C$192,0),77)</f>
        <v>0</v>
      </c>
      <c r="AE89" s="100">
        <v>0</v>
      </c>
      <c r="AF89" s="9">
        <f>INDEX(Output!$C$5:$CA$192,MATCH($C89,Output!$C$5:$C$192,0),72)+INDEX(Output!$C$5:$CA$192,MATCH($C89,Output!$C$5:$C$192,0),75)</f>
        <v>0</v>
      </c>
      <c r="AG89" s="100">
        <v>0</v>
      </c>
      <c r="AH89" s="46">
        <f>IF($D$88=0,"",(D89-$D$88)/$D$88)</f>
        <v>-1.4232641114017034E-2</v>
      </c>
      <c r="AI89" s="70">
        <f>IF($E$88=0,"",(E89-$E$88)/$E$88)</f>
        <v>-1.5472383092747791E-2</v>
      </c>
      <c r="AJ89" s="46">
        <f>IF($J$88=0,"",(J89-$J$88)/$J$88)</f>
        <v>-8.3980483276244675E-3</v>
      </c>
      <c r="AK89" s="70">
        <f>IF($K$88=0,"",(K89-$K$88)/$K$88)</f>
        <v>-1.1586739620212404E-2</v>
      </c>
      <c r="AL89" s="44" t="str">
        <f t="shared" si="73"/>
        <v>No</v>
      </c>
      <c r="AM89" s="44" t="str">
        <f t="shared" si="40"/>
        <v>No</v>
      </c>
      <c r="AN89" s="71" t="str">
        <f>IF((AL89=AM89),(IF(AND(AI89&gt;(-0.5%*D$88),AI89&lt;(0.5%*D$88),AE89&lt;=AD89,AG89&lt;=AF89,(COUNTBLANK(D89:AK89)=0)),"Pass","Fail")),IF(COUNTA(D89:AK89)=0,"","Fail"))</f>
        <v>Pass</v>
      </c>
      <c r="AO89" s="77"/>
      <c r="AP89" s="45">
        <f>IF(ISNUMBER(SEARCH("RetlMed",C89)),Lookup!D$2,IF(ISNUMBER(SEARCH("OffSml",C89)),Lookup!A$2,IF(ISNUMBER(SEARCH("OffMed",C89)),Lookup!B$2,IF(ISNUMBER(SEARCH("OffLrg",C89)),Lookup!C$2,IF(ISNUMBER(SEARCH("RetlStrp",C89)),Lookup!E$2)))))</f>
        <v>22500</v>
      </c>
      <c r="AQ89" s="17"/>
    </row>
    <row r="90" spans="1:43" s="2" customFormat="1" ht="25.5" customHeight="1" x14ac:dyDescent="0.3">
      <c r="A90" s="81"/>
      <c r="B90" s="43" t="str">
        <f t="shared" si="70"/>
        <v>CBECC 2022.2.0</v>
      </c>
      <c r="C90" s="61" t="s">
        <v>168</v>
      </c>
      <c r="D90" s="44">
        <f>INDEX(Output!$C$5:$BW$192,MATCH($C90,Output!$C$5:$C$192,0),61)</f>
        <v>230.80099999999999</v>
      </c>
      <c r="E90" s="102">
        <v>231.32</v>
      </c>
      <c r="F90" s="6">
        <f>(INDEX(Output!$C$5:$BW$192,MATCH($C90,Output!$C$5:$C$192,0),20))/$AP90</f>
        <v>7.4264000000000001</v>
      </c>
      <c r="G90" s="103">
        <v>7.67</v>
      </c>
      <c r="H90" s="6">
        <f>(INDEX(Output!$C$5:$BW$192,MATCH($C90,Output!$C$5:$C$192,0),35))/$AP90</f>
        <v>5.3616888888888894E-2</v>
      </c>
      <c r="I90" s="104">
        <v>0.05</v>
      </c>
      <c r="J90" s="6">
        <f t="shared" si="84"/>
        <v>30.700317131662224</v>
      </c>
      <c r="K90" s="105">
        <v>31.03</v>
      </c>
      <c r="L90" s="6">
        <f>(((INDEX(Output!$C$5:$BW$192,MATCH($C90,Output!$C$5:$C$192,0),13))*3.4121416)+((INDEX(Output!$C$5:$BW$192,MATCH($C90,Output!$C$5:$C$192,0),28))*99.976))/$AP90</f>
        <v>2.0305836540444444</v>
      </c>
      <c r="M90" s="106">
        <v>4.84</v>
      </c>
      <c r="N90" s="6">
        <f>(((INDEX(Output!$C$5:$BW$192,MATCH($C90,Output!$C$5:$C$192,0),14))*3.4121416)+((INDEX(Output!$C$5:$BW$192,MATCH($C90,Output!$C$5:$C$192,0),29))*99.976))/$AP90</f>
        <v>4.3228346105031115</v>
      </c>
      <c r="O90" s="107">
        <v>4.88</v>
      </c>
      <c r="P90" s="6">
        <f>(((INDEX(Output!$C$5:$BW$192,MATCH($C90,Output!$C$5:$C$192,0),19))*3.4121416)+((INDEX(Output!$C$5:$BW$192,MATCH($C90,Output!$C$5:$C$192,0),34))*99.976))/$AP90</f>
        <v>11.213768309756443</v>
      </c>
      <c r="Q90" s="108">
        <v>11.22</v>
      </c>
      <c r="R90" s="6">
        <f>(((INDEX(Output!$C$5:$BW$192,MATCH($C90,Output!$C$5:$C$192,0),36))+(INDEX(Output!$C$5:$BW$192,MATCH($C90,Output!$C$5:$C$192,0),37)))*99.976)/$AP90</f>
        <v>0</v>
      </c>
      <c r="S90" s="109">
        <v>0</v>
      </c>
      <c r="T90" s="44">
        <f>(((INDEX(Output!$C$5:$BW$192,MATCH($C90,Output!$C$5:$C$192,0),21))+(INDEX(Output!$C$5:$BW$192,MATCH($C90,Output!$C$5:$C$192,0),22))+(INDEX(Output!$C$5:$BW$192,MATCH($C90,Output!$C$5:$C$192,0),23))+(INDEX(Output!$C$5:$BW$192,MATCH($C90,Output!$C$5:$C$192,0),24)))*3.4121416)/$AP90</f>
        <v>12.407744898428444</v>
      </c>
      <c r="U90" s="110">
        <v>12.41</v>
      </c>
      <c r="V90" s="6">
        <f>(((INDEX(Output!$C$5:$BW$192,MATCH($C90,Output!$C$5:$C$192,0),15))*3.4121416)+((INDEX(Output!$C$5:$BW$192,MATCH($C90,Output!$C$5:$C$192,0),30))*99.976))/$AP90</f>
        <v>9.8033254579804439</v>
      </c>
      <c r="W90" s="111">
        <v>10.09</v>
      </c>
      <c r="X90" s="6">
        <f>(((INDEX(Output!$C$5:$BW$192,MATCH($C90,Output!$C$5:C$192,0),17))*3.4121416)+((INDEX(Output!$C$5:$BW$192,MATCH($C90,Output!$C$5:C$192,0),32))*99.976))/$AP90</f>
        <v>0</v>
      </c>
      <c r="Y90" s="112">
        <v>0</v>
      </c>
      <c r="Z90" s="6">
        <f>(((INDEX(Output!$C$5:$BW$192,MATCH($C90,Output!$C$5:C$192,0),16))*3.4121416)+((INDEX(Output!$C$5:$BW$192,MATCH($C90,Output!$C$5:C$192,0),31))*99.976))/$AP90</f>
        <v>0</v>
      </c>
      <c r="AA90" s="113">
        <v>0</v>
      </c>
      <c r="AB90" s="6">
        <f>(((INDEX(Output!$C$5:$BW$192,MATCH($C90,Output!$C$5:C$192,0),18))*3.4121416)+((INDEX(Output!$C$5:$BW$192,MATCH($C90,Output!$C$5:C$192,0),33))*99.976))/$AP90</f>
        <v>3.3298050993777779</v>
      </c>
      <c r="AC90" s="114">
        <v>0</v>
      </c>
      <c r="AD90" s="9">
        <f>INDEX(Output!$C$5:$CA$192,MATCH($C90,Output!$C$5:$C$192,0),74)+INDEX(Output!$C$5:$CA$192,MATCH($C90,Output!$C$5:$C$192,0),77)</f>
        <v>0</v>
      </c>
      <c r="AE90" s="100">
        <v>0</v>
      </c>
      <c r="AF90" s="9">
        <f>INDEX(Output!$C$5:$CA$192,MATCH($C90,Output!$C$5:$C$192,0),72)+INDEX(Output!$C$5:$CA$192,MATCH($C90,Output!$C$5:$C$192,0),75)</f>
        <v>0</v>
      </c>
      <c r="AG90" s="100">
        <v>0</v>
      </c>
      <c r="AH90" s="46">
        <f t="shared" ref="AH90:AH92" si="85">IF($D$88=0,"",(D90-$D$88)/$D$88)</f>
        <v>-6.3650691930659624E-4</v>
      </c>
      <c r="AI90" s="70">
        <f t="shared" ref="AI90:AI92" si="86">IF($E$88=0,"",(E90-$E$88)/$E$88)</f>
        <v>-2.5931368311868906E-4</v>
      </c>
      <c r="AJ90" s="46">
        <f t="shared" ref="AJ90:AJ92" si="87">IF($J$88=0,"",(J90-$J$88)/$J$88)</f>
        <v>-1.6977365532771895E-3</v>
      </c>
      <c r="AK90" s="70">
        <f t="shared" ref="AK90:AK92" si="88">IF($K$88=0,"",(K90-$K$88)/$K$88)</f>
        <v>-1.2874155133569085E-3</v>
      </c>
      <c r="AL90" s="44" t="str">
        <f t="shared" si="73"/>
        <v>No</v>
      </c>
      <c r="AM90" s="44" t="str">
        <f t="shared" si="40"/>
        <v>No</v>
      </c>
      <c r="AN90" s="71" t="str">
        <f>IF((AL90=AM90),(IF(AND(AI90&gt;(-0.5%*D$88),AI90&lt;(0.5%*D$88),AE90&lt;=AD90,AG90&lt;=AF90,(COUNTBLANK(D90:AK90)=0)),"Pass","Fail")),IF(COUNTA(D90:AK90)=0,"","Fail"))</f>
        <v>Pass</v>
      </c>
      <c r="AO90" s="77"/>
      <c r="AP90" s="45">
        <f>IF(ISNUMBER(SEARCH("RetlMed",C90)),Lookup!D$2,IF(ISNUMBER(SEARCH("OffSml",C90)),Lookup!A$2,IF(ISNUMBER(SEARCH("OffMed",C90)),Lookup!B$2,IF(ISNUMBER(SEARCH("OffLrg",C90)),Lookup!C$2,IF(ISNUMBER(SEARCH("RetlStrp",C90)),Lookup!E$2)))))</f>
        <v>22500</v>
      </c>
      <c r="AQ90" s="17"/>
    </row>
    <row r="91" spans="1:43" s="2" customFormat="1" ht="25.5" customHeight="1" x14ac:dyDescent="0.3">
      <c r="A91" s="81"/>
      <c r="B91" s="43" t="str">
        <f t="shared" si="70"/>
        <v>CBECC 2022.2.0</v>
      </c>
      <c r="C91" s="61" t="s">
        <v>169</v>
      </c>
      <c r="D91" s="44">
        <f>INDEX(Output!$C$5:$BW$192,MATCH($C91,Output!$C$5:$C$192,0),61)</f>
        <v>244.273</v>
      </c>
      <c r="E91" s="102">
        <v>247.81</v>
      </c>
      <c r="F91" s="6">
        <f>(INDEX(Output!$C$5:$BW$192,MATCH($C91,Output!$C$5:$C$192,0),20))/$AP91</f>
        <v>8.0670666666666673</v>
      </c>
      <c r="G91" s="103">
        <v>8.34</v>
      </c>
      <c r="H91" s="6">
        <f>(INDEX(Output!$C$5:$BW$192,MATCH($C91,Output!$C$5:$C$192,0),35))/$AP91</f>
        <v>5.058E-2</v>
      </c>
      <c r="I91" s="104">
        <v>0.05</v>
      </c>
      <c r="J91" s="6">
        <f t="shared" si="84"/>
        <v>32.582824946979557</v>
      </c>
      <c r="K91" s="105">
        <v>33.14</v>
      </c>
      <c r="L91" s="6">
        <f>(((INDEX(Output!$C$5:$BW$192,MATCH($C91,Output!$C$5:$C$192,0),13))*3.4121416)+((INDEX(Output!$C$5:$BW$192,MATCH($C91,Output!$C$5:$C$192,0),28))*99.976))/$AP91</f>
        <v>1.7269898673777779</v>
      </c>
      <c r="M91" s="106">
        <v>4.68</v>
      </c>
      <c r="N91" s="6">
        <f>(((INDEX(Output!$C$5:$BW$192,MATCH($C91,Output!$C$5:$C$192,0),14))*3.4121416)+((INDEX(Output!$C$5:$BW$192,MATCH($C91,Output!$C$5:$C$192,0),29))*99.976))/$AP91</f>
        <v>6.5089406558648886</v>
      </c>
      <c r="O91" s="107">
        <v>5.81</v>
      </c>
      <c r="P91" s="6">
        <f>(((INDEX(Output!$C$5:$BW$192,MATCH($C91,Output!$C$5:$C$192,0),19))*3.4121416)+((INDEX(Output!$C$5:$BW$192,MATCH($C91,Output!$C$5:$C$192,0),34))*99.976))/$AP91</f>
        <v>11.213768309756443</v>
      </c>
      <c r="Q91" s="108">
        <v>11.22</v>
      </c>
      <c r="R91" s="6">
        <f>(((INDEX(Output!$C$5:$BW$192,MATCH($C91,Output!$C$5:$C$192,0),36))+(INDEX(Output!$C$5:$BW$192,MATCH($C91,Output!$C$5:$C$192,0),37)))*99.976)/$AP91</f>
        <v>0</v>
      </c>
      <c r="S91" s="109">
        <v>0</v>
      </c>
      <c r="T91" s="44">
        <f>(((INDEX(Output!$C$5:$BW$192,MATCH($C91,Output!$C$5:$C$192,0),21))+(INDEX(Output!$C$5:$BW$192,MATCH($C91,Output!$C$5:$C$192,0),22))+(INDEX(Output!$C$5:$BW$192,MATCH($C91,Output!$C$5:$C$192,0),23))+(INDEX(Output!$C$5:$BW$192,MATCH($C91,Output!$C$5:$C$192,0),24)))*3.4121416)/$AP91</f>
        <v>12.407744898428444</v>
      </c>
      <c r="U91" s="110">
        <v>12.41</v>
      </c>
      <c r="V91" s="6">
        <f>(((INDEX(Output!$C$5:$BW$192,MATCH($C91,Output!$C$5:$C$192,0),15))*3.4121416)+((INDEX(Output!$C$5:$BW$192,MATCH($C91,Output!$C$5:$C$192,0),30))*99.976))/$AP91</f>
        <v>9.8033254579804439</v>
      </c>
      <c r="W91" s="111">
        <v>11.45</v>
      </c>
      <c r="X91" s="6">
        <f>(((INDEX(Output!$C$5:$BW$192,MATCH($C91,Output!$C$5:C$192,0),17))*3.4121416)+((INDEX(Output!$C$5:$BW$192,MATCH($C91,Output!$C$5:C$192,0),32))*99.976))/$AP91</f>
        <v>0</v>
      </c>
      <c r="Y91" s="112">
        <v>0</v>
      </c>
      <c r="Z91" s="6">
        <f>(((INDEX(Output!$C$5:$BW$192,MATCH($C91,Output!$C$5:C$192,0),16))*3.4121416)+((INDEX(Output!$C$5:$BW$192,MATCH($C91,Output!$C$5:C$192,0),31))*99.976))/$AP91</f>
        <v>0</v>
      </c>
      <c r="AA91" s="113">
        <v>0</v>
      </c>
      <c r="AB91" s="6">
        <f>(((INDEX(Output!$C$5:$BW$192,MATCH($C91,Output!$C$5:C$192,0),18))*3.4121416)+((INDEX(Output!$C$5:$BW$192,MATCH($C91,Output!$C$5:C$192,0),33))*99.976))/$AP91</f>
        <v>3.3298006560000002</v>
      </c>
      <c r="AC91" s="114">
        <v>0</v>
      </c>
      <c r="AD91" s="9">
        <f>INDEX(Output!$C$5:$CA$192,MATCH($C91,Output!$C$5:$C$192,0),74)+INDEX(Output!$C$5:$CA$192,MATCH($C91,Output!$C$5:$C$192,0),77)</f>
        <v>0</v>
      </c>
      <c r="AE91" s="100">
        <v>0</v>
      </c>
      <c r="AF91" s="9">
        <f>INDEX(Output!$C$5:$CA$192,MATCH($C91,Output!$C$5:$C$192,0),72)+INDEX(Output!$C$5:$CA$192,MATCH($C91,Output!$C$5:$C$192,0),75)</f>
        <v>0</v>
      </c>
      <c r="AG91" s="100">
        <v>0</v>
      </c>
      <c r="AH91" s="46">
        <f t="shared" si="85"/>
        <v>5.7696970746661538E-2</v>
      </c>
      <c r="AI91" s="70">
        <f t="shared" si="86"/>
        <v>7.1008730227331687E-2</v>
      </c>
      <c r="AJ91" s="46">
        <f t="shared" si="87"/>
        <v>5.9516999598397388E-2</v>
      </c>
      <c r="AK91" s="70">
        <f t="shared" si="88"/>
        <v>6.6623752816221446E-2</v>
      </c>
      <c r="AL91" s="44" t="str">
        <f t="shared" si="73"/>
        <v>Yes</v>
      </c>
      <c r="AM91" s="44" t="str">
        <f t="shared" si="40"/>
        <v>Yes</v>
      </c>
      <c r="AN91" s="71" t="str">
        <f>IF((AL91=AM91),(IF(AND(AI91&gt;(-0.5%*D$88),AI91&lt;(0.5%*D$88),AE91&lt;=AD91,AG91&lt;=AF91,(COUNTBLANK(D91:AK91)=0)),"Pass","Fail")),IF(COUNTA(D91:AK91)=0,"","Fail"))</f>
        <v>Pass</v>
      </c>
      <c r="AO91" s="77"/>
      <c r="AP91" s="45">
        <f>IF(ISNUMBER(SEARCH("RetlMed",C91)),Lookup!D$2,IF(ISNUMBER(SEARCH("OffSml",C91)),Lookup!A$2,IF(ISNUMBER(SEARCH("OffMed",C91)),Lookup!B$2,IF(ISNUMBER(SEARCH("OffLrg",C91)),Lookup!C$2,IF(ISNUMBER(SEARCH("RetlStrp",C91)),Lookup!E$2)))))</f>
        <v>22500</v>
      </c>
      <c r="AQ91" s="17"/>
    </row>
    <row r="92" spans="1:43" s="2" customFormat="1" ht="25.5" customHeight="1" x14ac:dyDescent="0.3">
      <c r="A92" s="81"/>
      <c r="B92" s="43" t="str">
        <f t="shared" si="70"/>
        <v>CBECC 2022.2.0</v>
      </c>
      <c r="C92" s="61" t="s">
        <v>170</v>
      </c>
      <c r="D92" s="44">
        <f>INDEX(Output!$C$5:$BW$192,MATCH($C92,Output!$C$5:$C$192,0),61)</f>
        <v>209.666</v>
      </c>
      <c r="E92" s="102">
        <v>220.32</v>
      </c>
      <c r="F92" s="6">
        <f>(INDEX(Output!$C$5:$BW$192,MATCH($C92,Output!$C$5:$C$192,0),20))/$AP92</f>
        <v>6.7812000000000001</v>
      </c>
      <c r="G92" s="103">
        <v>7.37</v>
      </c>
      <c r="H92" s="6">
        <f>(INDEX(Output!$C$5:$BW$192,MATCH($C92,Output!$C$5:$C$192,0),35))/$AP92</f>
        <v>5.4139555555555559E-2</v>
      </c>
      <c r="I92" s="104">
        <v>0.05</v>
      </c>
      <c r="J92" s="6">
        <f t="shared" si="84"/>
        <v>28.551085989215998</v>
      </c>
      <c r="K92" s="105">
        <v>30.02</v>
      </c>
      <c r="L92" s="6">
        <f>(((INDEX(Output!$C$5:$BW$192,MATCH($C92,Output!$C$5:$C$192,0),13))*3.4121416)+((INDEX(Output!$C$5:$BW$192,MATCH($C92,Output!$C$5:$C$192,0),28))*99.976))/$AP92</f>
        <v>2.0828511068444442</v>
      </c>
      <c r="M92" s="106">
        <v>4.88</v>
      </c>
      <c r="N92" s="6">
        <f>(((INDEX(Output!$C$5:$BW$192,MATCH($C92,Output!$C$5:$C$192,0),14))*3.4121416)+((INDEX(Output!$C$5:$BW$192,MATCH($C92,Output!$C$5:$C$192,0),29))*99.976))/$AP92</f>
        <v>2.121336015256889</v>
      </c>
      <c r="O92" s="107">
        <v>2.48</v>
      </c>
      <c r="P92" s="6">
        <f>(((INDEX(Output!$C$5:$BW$192,MATCH($C92,Output!$C$5:$C$192,0),19))*3.4121416)+((INDEX(Output!$C$5:$BW$192,MATCH($C92,Output!$C$5:$C$192,0),34))*99.976))/$AP92</f>
        <v>11.213768309756443</v>
      </c>
      <c r="Q92" s="108">
        <v>11.22</v>
      </c>
      <c r="R92" s="6">
        <f>(((INDEX(Output!$C$5:$BW$192,MATCH($C92,Output!$C$5:$C$192,0),36))+(INDEX(Output!$C$5:$BW$192,MATCH($C92,Output!$C$5:$C$192,0),37)))*99.976)/$AP92</f>
        <v>0</v>
      </c>
      <c r="S92" s="109">
        <v>0</v>
      </c>
      <c r="T92" s="44">
        <f>(((INDEX(Output!$C$5:$BW$192,MATCH($C92,Output!$C$5:$C$192,0),21))+(INDEX(Output!$C$5:$BW$192,MATCH($C92,Output!$C$5:$C$192,0),22))+(INDEX(Output!$C$5:$BW$192,MATCH($C92,Output!$C$5:$C$192,0),23))+(INDEX(Output!$C$5:$BW$192,MATCH($C92,Output!$C$5:$C$192,0),24)))*3.4121416)/$AP92</f>
        <v>12.407744898428444</v>
      </c>
      <c r="U92" s="110">
        <v>12.41</v>
      </c>
      <c r="V92" s="6">
        <f>(((INDEX(Output!$C$5:$BW$192,MATCH($C92,Output!$C$5:$C$192,0),15))*3.4121416)+((INDEX(Output!$C$5:$BW$192,MATCH($C92,Output!$C$5:$C$192,0),30))*99.976))/$AP92</f>
        <v>9.8033254579804439</v>
      </c>
      <c r="W92" s="111">
        <v>11.45</v>
      </c>
      <c r="X92" s="6">
        <f>(((INDEX(Output!$C$5:$BW$192,MATCH($C92,Output!$C$5:C$192,0),17))*3.4121416)+((INDEX(Output!$C$5:$BW$192,MATCH($C92,Output!$C$5:C$192,0),32))*99.976))/$AP92</f>
        <v>0</v>
      </c>
      <c r="Y92" s="112">
        <v>0</v>
      </c>
      <c r="Z92" s="6">
        <f>(((INDEX(Output!$C$5:$BW$192,MATCH($C92,Output!$C$5:C$192,0),16))*3.4121416)+((INDEX(Output!$C$5:$BW$192,MATCH($C92,Output!$C$5:C$192,0),31))*99.976))/$AP92</f>
        <v>0</v>
      </c>
      <c r="AA92" s="113">
        <v>0</v>
      </c>
      <c r="AB92" s="6">
        <f>(((INDEX(Output!$C$5:$BW$192,MATCH($C92,Output!$C$5:C$192,0),18))*3.4121416)+((INDEX(Output!$C$5:$BW$192,MATCH($C92,Output!$C$5:C$192,0),33))*99.976))/$AP92</f>
        <v>3.3298050993777779</v>
      </c>
      <c r="AC92" s="114">
        <v>0</v>
      </c>
      <c r="AD92" s="9">
        <f>INDEX(Output!$C$5:$CA$192,MATCH($C92,Output!$C$5:$C$192,0),74)+INDEX(Output!$C$5:$CA$192,MATCH($C92,Output!$C$5:$C$192,0),77)</f>
        <v>0</v>
      </c>
      <c r="AE92" s="100">
        <v>0</v>
      </c>
      <c r="AF92" s="9">
        <f>INDEX(Output!$C$5:$CA$192,MATCH($C92,Output!$C$5:$C$192,0),72)+INDEX(Output!$C$5:$CA$192,MATCH($C92,Output!$C$5:$C$192,0),75)</f>
        <v>0</v>
      </c>
      <c r="AG92" s="100">
        <v>0</v>
      </c>
      <c r="AH92" s="46">
        <f t="shared" si="85"/>
        <v>-9.2150613991028321E-2</v>
      </c>
      <c r="AI92" s="70">
        <f t="shared" si="86"/>
        <v>-4.7800155588209881E-2</v>
      </c>
      <c r="AJ92" s="46">
        <f t="shared" si="87"/>
        <v>-7.1585689338020411E-2</v>
      </c>
      <c r="AK92" s="70">
        <f t="shared" si="88"/>
        <v>-3.3794657225619591E-2</v>
      </c>
      <c r="AL92" s="44" t="str">
        <f t="shared" si="73"/>
        <v>No</v>
      </c>
      <c r="AM92" s="44" t="str">
        <f t="shared" si="40"/>
        <v>No</v>
      </c>
      <c r="AN92" s="71" t="str">
        <f>IF((AL92=AM92),(IF(AND(AI92&gt;(-0.5%*D$88),AI92&lt;(0.5%*D$88),AE92&lt;=AD92,AG92&lt;=AF92,(COUNTBLANK(D92:AK92)=0)),"Pass","Fail")),IF(COUNTA(D92:AK92)=0,"","Fail"))</f>
        <v>Pass</v>
      </c>
      <c r="AO92" s="77"/>
      <c r="AP92" s="45">
        <f>IF(ISNUMBER(SEARCH("RetlMed",C92)),Lookup!D$2,IF(ISNUMBER(SEARCH("OffSml",C92)),Lookup!A$2,IF(ISNUMBER(SEARCH("OffMed",C92)),Lookup!B$2,IF(ISNUMBER(SEARCH("OffLrg",C92)),Lookup!C$2,IF(ISNUMBER(SEARCH("RetlStrp",C92)),Lookup!E$2)))))</f>
        <v>22500</v>
      </c>
      <c r="AQ92" s="17"/>
    </row>
    <row r="93" spans="1:43" s="3" customFormat="1" ht="26.25" customHeight="1" x14ac:dyDescent="0.3">
      <c r="A93" s="82"/>
      <c r="B93" s="43" t="str">
        <f t="shared" si="70"/>
        <v>CBECC 2022.2.0</v>
      </c>
      <c r="C93" s="59" t="s">
        <v>171</v>
      </c>
      <c r="D93" s="50">
        <f>INDEX(Output!$C$5:$BW$192,MATCH($C93,Output!$C$5:$C$192,0),61)</f>
        <v>317.75200000000001</v>
      </c>
      <c r="E93" s="102">
        <v>310.89999999999998</v>
      </c>
      <c r="F93" s="50">
        <f>(INDEX(Output!$C$5:$BW$192,MATCH($C93,Output!$C$5:$C$192,0),20))/$AP93</f>
        <v>10.127866666666666</v>
      </c>
      <c r="G93" s="103">
        <v>9.92</v>
      </c>
      <c r="H93" s="50">
        <f>(INDEX(Output!$C$5:$BW$192,MATCH($C93,Output!$C$5:$C$192,0),35))/$AP93</f>
        <v>2.9498488888888889E-2</v>
      </c>
      <c r="I93" s="104">
        <v>0.03</v>
      </c>
      <c r="J93" s="50">
        <f t="shared" ref="J93:J96" si="89">SUM(L93,N93,P93,V93,X93,Z93,AB93)</f>
        <v>37.506813635535643</v>
      </c>
      <c r="K93" s="105">
        <v>37.18</v>
      </c>
      <c r="L93" s="50">
        <f>(((INDEX(Output!$C$5:$BW$192,MATCH($C93,Output!$C$5:$C$192,0),13))*3.4121416)+((INDEX(Output!$C$5:$BW$192,MATCH($C93,Output!$C$5:$C$192,0),28))*99.976))/$AP93</f>
        <v>1.3790693471445332</v>
      </c>
      <c r="M93" s="106">
        <v>3.32</v>
      </c>
      <c r="N93" s="50">
        <f>(((INDEX(Output!$C$5:$BW$192,MATCH($C93,Output!$C$5:$C$192,0),14))*3.4121416)+((INDEX(Output!$C$5:$BW$192,MATCH($C93,Output!$C$5:$C$192,0),29))*99.976))/$AP93</f>
        <v>14.691589844288</v>
      </c>
      <c r="O93" s="107">
        <v>15.09</v>
      </c>
      <c r="P93" s="50">
        <f>(((INDEX(Output!$C$5:$BW$192,MATCH($C93,Output!$C$5:$C$192,0),19))*3.4121416)+((INDEX(Output!$C$5:$BW$192,MATCH($C93,Output!$C$5:$C$192,0),34))*99.976))/$AP93</f>
        <v>11.213768309756443</v>
      </c>
      <c r="Q93" s="108">
        <v>11.22</v>
      </c>
      <c r="R93" s="50">
        <f>(((INDEX(Output!$C$5:$BW$192,MATCH($C93,Output!$C$5:$C$192,0),36))+(INDEX(Output!$C$5:$BW$192,MATCH($C93,Output!$C$5:$C$192,0),37)))*99.976)/$AP93</f>
        <v>0</v>
      </c>
      <c r="S93" s="109">
        <v>0</v>
      </c>
      <c r="T93" s="50">
        <f>(((INDEX(Output!$C$5:$BW$192,MATCH($C93,Output!$C$5:$C$192,0),21))+(INDEX(Output!$C$5:$BW$192,MATCH($C93,Output!$C$5:$C$192,0),22))+(INDEX(Output!$C$5:$BW$192,MATCH($C93,Output!$C$5:$C$192,0),23))+(INDEX(Output!$C$5:$BW$192,MATCH($C93,Output!$C$5:$C$192,0),24)))*3.4121416)/$AP93</f>
        <v>12.407744898428444</v>
      </c>
      <c r="U93" s="110">
        <v>12.41</v>
      </c>
      <c r="V93" s="50">
        <f>(((INDEX(Output!$C$5:$BW$192,MATCH($C93,Output!$C$5:$C$192,0),15))*3.4121416)+((INDEX(Output!$C$5:$BW$192,MATCH($C93,Output!$C$5:$C$192,0),30))*99.976))/$AP93</f>
        <v>7.2732452091911108</v>
      </c>
      <c r="W93" s="111">
        <v>7.56</v>
      </c>
      <c r="X93" s="50">
        <f>(((INDEX(Output!$C$5:$BW$192,MATCH($C93,Output!$C$5:C$192,0),17))*3.4121416)+((INDEX(Output!$C$5:$BW$192,MATCH($C93,Output!$C$5:C$192,0),32))*99.976))/$AP93</f>
        <v>0</v>
      </c>
      <c r="Y93" s="112">
        <v>0</v>
      </c>
      <c r="Z93" s="50">
        <f>(((INDEX(Output!$C$5:$BW$192,MATCH($C93,Output!$C$5:C$192,0),16))*3.4121416)+((INDEX(Output!$C$5:$BW$192,MATCH($C93,Output!$C$5:C$192,0),31))*99.976))/$AP93</f>
        <v>0</v>
      </c>
      <c r="AA93" s="113">
        <v>0</v>
      </c>
      <c r="AB93" s="50">
        <f>(((INDEX(Output!$C$5:$BW$192,MATCH($C93,Output!$C$5:C$192,0),18))*3.4121416)+((INDEX(Output!$C$5:$BW$192,MATCH($C93,Output!$C$5:C$192,0),33))*99.976))/$AP93</f>
        <v>2.9491409251555556</v>
      </c>
      <c r="AC93" s="114">
        <v>0</v>
      </c>
      <c r="AD93" s="51">
        <f>INDEX(Output!$C$5:$CA$192,MATCH($C93,Output!$C$5:$C$192,0),74)+INDEX(Output!$C$5:$CA$192,MATCH($C93,Output!$C$5:$C$192,0),77)</f>
        <v>0</v>
      </c>
      <c r="AE93" s="100">
        <v>0</v>
      </c>
      <c r="AF93" s="51">
        <f>INDEX(Output!$C$5:$CA$192,MATCH($C93,Output!$C$5:$C$192,0),72)+INDEX(Output!$C$5:$CA$192,MATCH($C93,Output!$C$5:$C$192,0),75)</f>
        <v>0</v>
      </c>
      <c r="AG93" s="101">
        <v>0</v>
      </c>
      <c r="AH93" s="52"/>
      <c r="AI93" s="50"/>
      <c r="AJ93" s="52"/>
      <c r="AK93" s="96"/>
      <c r="AL93" s="50"/>
      <c r="AM93" s="50"/>
      <c r="AN93" s="72"/>
      <c r="AO93" s="75"/>
      <c r="AP93" s="45">
        <f>IF(ISNUMBER(SEARCH("RetlMed",C93)),Lookup!D$2,IF(ISNUMBER(SEARCH("OffSml",C93)),Lookup!A$2,IF(ISNUMBER(SEARCH("OffMed",C93)),Lookup!B$2,IF(ISNUMBER(SEARCH("OffLrg",C93)),Lookup!C$2,IF(ISNUMBER(SEARCH("RetlStrp",C93)),Lookup!E$2)))))</f>
        <v>22500</v>
      </c>
      <c r="AQ93" s="14"/>
    </row>
    <row r="94" spans="1:43" s="2" customFormat="1" ht="25.5" customHeight="1" x14ac:dyDescent="0.3">
      <c r="A94" s="81"/>
      <c r="B94" s="43" t="str">
        <f t="shared" si="70"/>
        <v>CBECC 2022.2.0</v>
      </c>
      <c r="C94" s="61" t="s">
        <v>172</v>
      </c>
      <c r="D94" s="44">
        <f>INDEX(Output!$C$5:$BW$192,MATCH($C94,Output!$C$5:$C$192,0),61)</f>
        <v>293.85399999999998</v>
      </c>
      <c r="E94" s="102">
        <v>300.16000000000003</v>
      </c>
      <c r="F94" s="6">
        <f>(INDEX(Output!$C$5:$BW$192,MATCH($C94,Output!$C$5:$C$192,0),20))/$AP94</f>
        <v>9.4328888888888898</v>
      </c>
      <c r="G94" s="103">
        <v>9.6</v>
      </c>
      <c r="H94" s="6">
        <f>(INDEX(Output!$C$5:$BW$192,MATCH($C94,Output!$C$5:$C$192,0),35))/$AP94</f>
        <v>2.9498488888888889E-2</v>
      </c>
      <c r="I94" s="104">
        <v>0.03</v>
      </c>
      <c r="J94" s="6">
        <f t="shared" si="89"/>
        <v>35.135420718756976</v>
      </c>
      <c r="K94" s="105">
        <v>36.08</v>
      </c>
      <c r="L94" s="6">
        <f>(((INDEX(Output!$C$5:$BW$192,MATCH($C94,Output!$C$5:$C$192,0),13))*3.4121416)+((INDEX(Output!$C$5:$BW$192,MATCH($C94,Output!$C$5:$C$192,0),28))*99.976))/$AP94</f>
        <v>1.3790693471445332</v>
      </c>
      <c r="M94" s="106">
        <v>3.32</v>
      </c>
      <c r="N94" s="6">
        <f>(((INDEX(Output!$C$5:$BW$192,MATCH($C94,Output!$C$5:$C$192,0),14))*3.4121416)+((INDEX(Output!$C$5:$BW$192,MATCH($C94,Output!$C$5:$C$192,0),29))*99.976))/$AP94</f>
        <v>12.320196927509336</v>
      </c>
      <c r="O94" s="107">
        <v>13.99</v>
      </c>
      <c r="P94" s="6">
        <f>(((INDEX(Output!$C$5:$BW$192,MATCH($C94,Output!$C$5:$C$192,0),19))*3.4121416)+((INDEX(Output!$C$5:$BW$192,MATCH($C94,Output!$C$5:$C$192,0),34))*99.976))/$AP94</f>
        <v>11.213768309756443</v>
      </c>
      <c r="Q94" s="108">
        <v>11.22</v>
      </c>
      <c r="R94" s="6">
        <f>(((INDEX(Output!$C$5:$BW$192,MATCH($C94,Output!$C$5:$C$192,0),36))+(INDEX(Output!$C$5:$BW$192,MATCH($C94,Output!$C$5:$C$192,0),37)))*99.976)/$AP94</f>
        <v>0</v>
      </c>
      <c r="S94" s="109">
        <v>0</v>
      </c>
      <c r="T94" s="44">
        <f>(((INDEX(Output!$C$5:$BW$192,MATCH($C94,Output!$C$5:$C$192,0),21))+(INDEX(Output!$C$5:$BW$192,MATCH($C94,Output!$C$5:$C$192,0),22))+(INDEX(Output!$C$5:$BW$192,MATCH($C94,Output!$C$5:$C$192,0),23))+(INDEX(Output!$C$5:$BW$192,MATCH($C94,Output!$C$5:$C$192,0),24)))*3.4121416)/$AP94</f>
        <v>12.407744898428444</v>
      </c>
      <c r="U94" s="110">
        <v>12.41</v>
      </c>
      <c r="V94" s="6">
        <f>(((INDEX(Output!$C$5:$BW$192,MATCH($C94,Output!$C$5:$C$192,0),15))*3.4121416)+((INDEX(Output!$C$5:$BW$192,MATCH($C94,Output!$C$5:$C$192,0),30))*99.976))/$AP94</f>
        <v>7.2732452091911108</v>
      </c>
      <c r="W94" s="111">
        <v>7.56</v>
      </c>
      <c r="X94" s="6">
        <f>(((INDEX(Output!$C$5:$BW$192,MATCH($C94,Output!$C$5:C$192,0),17))*3.4121416)+((INDEX(Output!$C$5:$BW$192,MATCH($C94,Output!$C$5:C$192,0),32))*99.976))/$AP94</f>
        <v>0</v>
      </c>
      <c r="Y94" s="112">
        <v>0</v>
      </c>
      <c r="Z94" s="6">
        <f>(((INDEX(Output!$C$5:$BW$192,MATCH($C94,Output!$C$5:C$192,0),16))*3.4121416)+((INDEX(Output!$C$5:$BW$192,MATCH($C94,Output!$C$5:C$192,0),31))*99.976))/$AP94</f>
        <v>0</v>
      </c>
      <c r="AA94" s="113">
        <v>0</v>
      </c>
      <c r="AB94" s="6">
        <f>(((INDEX(Output!$C$5:$BW$192,MATCH($C94,Output!$C$5:C$192,0),18))*3.4121416)+((INDEX(Output!$C$5:$BW$192,MATCH($C94,Output!$C$5:C$192,0),33))*99.976))/$AP94</f>
        <v>2.9491409251555556</v>
      </c>
      <c r="AC94" s="114">
        <v>0</v>
      </c>
      <c r="AD94" s="9">
        <f>INDEX(Output!$C$5:$CA$192,MATCH($C94,Output!$C$5:$C$192,0),74)+INDEX(Output!$C$5:$CA$192,MATCH($C94,Output!$C$5:$C$192,0),77)</f>
        <v>0</v>
      </c>
      <c r="AE94" s="100">
        <v>0</v>
      </c>
      <c r="AF94" s="9">
        <f>INDEX(Output!$C$5:$CA$192,MATCH($C94,Output!$C$5:$C$192,0),72)+INDEX(Output!$C$5:$CA$192,MATCH($C94,Output!$C$5:$C$192,0),75)</f>
        <v>0</v>
      </c>
      <c r="AG94" s="100">
        <v>0</v>
      </c>
      <c r="AH94" s="46">
        <f>IF($D$93=0,"",(D94-$D$93)/$D$93)</f>
        <v>-7.5209597421888846E-2</v>
      </c>
      <c r="AI94" s="70">
        <f>IF($E$93=0,"",(E94-$E$93)/$E$93)</f>
        <v>-3.454486973303298E-2</v>
      </c>
      <c r="AJ94" s="46">
        <f>IF($J$93=0,"",(J94-$J$93)/$J$93)</f>
        <v>-6.3225656538626968E-2</v>
      </c>
      <c r="AK94" s="70">
        <f>IF($K$93=0,"",(K94-$K$93)/$K$93)</f>
        <v>-2.9585798816568087E-2</v>
      </c>
      <c r="AL94" s="44" t="str">
        <f t="shared" si="73"/>
        <v>No</v>
      </c>
      <c r="AM94" s="44" t="str">
        <f t="shared" si="40"/>
        <v>No</v>
      </c>
      <c r="AN94" s="71" t="str">
        <f>IF((AL94=AM94),(IF(AND(AI94&gt;(-0.5%*D$93),AI94&lt;(0.5%*D$93),AE94&lt;=AD94,AG94&lt;=AF94,(COUNTBLANK(D94:AK94)=0)),"Pass","Fail")),IF(COUNTA(D94:AK94)=0,"","Fail"))</f>
        <v>Pass</v>
      </c>
      <c r="AO94" s="77"/>
      <c r="AP94" s="45">
        <f>IF(ISNUMBER(SEARCH("RetlMed",C94)),Lookup!D$2,IF(ISNUMBER(SEARCH("OffSml",C94)),Lookup!A$2,IF(ISNUMBER(SEARCH("OffMed",C94)),Lookup!B$2,IF(ISNUMBER(SEARCH("OffLrg",C94)),Lookup!C$2,IF(ISNUMBER(SEARCH("RetlStrp",C94)),Lookup!E$2)))))</f>
        <v>22500</v>
      </c>
      <c r="AQ94" s="17"/>
    </row>
    <row r="95" spans="1:43" s="2" customFormat="1" ht="25.5" customHeight="1" x14ac:dyDescent="0.3">
      <c r="A95" s="81"/>
      <c r="B95" s="43" t="str">
        <f t="shared" si="70"/>
        <v>CBECC 2022.2.0</v>
      </c>
      <c r="C95" s="61" t="s">
        <v>173</v>
      </c>
      <c r="D95" s="44">
        <f>INDEX(Output!$C$5:$BW$192,MATCH($C95,Output!$C$5:$C$192,0),61)</f>
        <v>293.49200000000002</v>
      </c>
      <c r="E95" s="102">
        <v>286.07</v>
      </c>
      <c r="F95" s="6">
        <f>(INDEX(Output!$C$5:$BW$192,MATCH($C95,Output!$C$5:$C$192,0),20))/$AP95</f>
        <v>9.9672000000000001</v>
      </c>
      <c r="G95" s="103">
        <v>9.85</v>
      </c>
      <c r="H95" s="6">
        <f>(INDEX(Output!$C$5:$BW$192,MATCH($C95,Output!$C$5:$C$192,0),35))/$AP95</f>
        <v>4.806266666666667E-2</v>
      </c>
      <c r="I95" s="104">
        <v>0.05</v>
      </c>
      <c r="J95" s="6">
        <f t="shared" si="89"/>
        <v>38.814579315644771</v>
      </c>
      <c r="K95" s="105">
        <v>38.17</v>
      </c>
      <c r="L95" s="6">
        <f>(((INDEX(Output!$C$5:$BW$192,MATCH($C95,Output!$C$5:$C$192,0),13))*3.4121416)+((INDEX(Output!$C$5:$BW$192,MATCH($C95,Output!$C$5:$C$192,0),28))*99.976))/$AP95</f>
        <v>1.8563080847068576</v>
      </c>
      <c r="M95" s="106">
        <v>4.5599999999999996</v>
      </c>
      <c r="N95" s="6">
        <f>(((INDEX(Output!$C$5:$BW$192,MATCH($C95,Output!$C$5:$C$192,0),14))*3.4121416)+((INDEX(Output!$C$5:$BW$192,MATCH($C95,Output!$C$5:$C$192,0),29))*99.976))/$AP95</f>
        <v>10.471483443555556</v>
      </c>
      <c r="O95" s="107">
        <v>10.9</v>
      </c>
      <c r="P95" s="6">
        <f>(((INDEX(Output!$C$5:$BW$192,MATCH($C95,Output!$C$5:$C$192,0),19))*3.4121416)+((INDEX(Output!$C$5:$BW$192,MATCH($C95,Output!$C$5:$C$192,0),34))*99.976))/$AP95</f>
        <v>11.213768309756443</v>
      </c>
      <c r="Q95" s="108">
        <v>11.22</v>
      </c>
      <c r="R95" s="6">
        <f>(((INDEX(Output!$C$5:$BW$192,MATCH($C95,Output!$C$5:$C$192,0),36))+(INDEX(Output!$C$5:$BW$192,MATCH($C95,Output!$C$5:$C$192,0),37)))*99.976)/$AP95</f>
        <v>0</v>
      </c>
      <c r="S95" s="109">
        <v>0</v>
      </c>
      <c r="T95" s="44">
        <f>(((INDEX(Output!$C$5:$BW$192,MATCH($C95,Output!$C$5:$C$192,0),21))+(INDEX(Output!$C$5:$BW$192,MATCH($C95,Output!$C$5:$C$192,0),22))+(INDEX(Output!$C$5:$BW$192,MATCH($C95,Output!$C$5:$C$192,0),23))+(INDEX(Output!$C$5:$BW$192,MATCH($C95,Output!$C$5:$C$192,0),24)))*3.4121416)/$AP95</f>
        <v>12.407744898428444</v>
      </c>
      <c r="U95" s="110">
        <v>12.41</v>
      </c>
      <c r="V95" s="6">
        <f>(((INDEX(Output!$C$5:$BW$192,MATCH($C95,Output!$C$5:$C$192,0),15))*3.4121416)+((INDEX(Output!$C$5:$BW$192,MATCH($C95,Output!$C$5:$C$192,0),30))*99.976))/$AP95</f>
        <v>9.0581895579093334</v>
      </c>
      <c r="W95" s="111">
        <v>7.73</v>
      </c>
      <c r="X95" s="6">
        <f>(((INDEX(Output!$C$5:$BW$192,MATCH($C95,Output!$C$5:C$192,0),17))*3.4121416)+((INDEX(Output!$C$5:$BW$192,MATCH($C95,Output!$C$5:C$192,0),32))*99.976))/$AP95</f>
        <v>3.1763853630506667</v>
      </c>
      <c r="Y95" s="112">
        <v>3.55</v>
      </c>
      <c r="Z95" s="6">
        <f>(((INDEX(Output!$C$5:$BW$192,MATCH($C95,Output!$C$5:C$192,0),16))*3.4121416)+((INDEX(Output!$C$5:$BW$192,MATCH($C95,Output!$C$5:C$192,0),31))*99.976))/$AP95</f>
        <v>8.930363151036444E-2</v>
      </c>
      <c r="AA95" s="113">
        <v>0.22</v>
      </c>
      <c r="AB95" s="6">
        <f>(((INDEX(Output!$C$5:$BW$192,MATCH($C95,Output!$C$5:C$192,0),18))*3.4121416)+((INDEX(Output!$C$5:$BW$192,MATCH($C95,Output!$C$5:C$192,0),33))*99.976))/$AP95</f>
        <v>2.9491409251555556</v>
      </c>
      <c r="AC95" s="114">
        <v>0</v>
      </c>
      <c r="AD95" s="9">
        <f>INDEX(Output!$C$5:$CA$192,MATCH($C95,Output!$C$5:$C$192,0),74)+INDEX(Output!$C$5:$CA$192,MATCH($C95,Output!$C$5:$C$192,0),77)</f>
        <v>0</v>
      </c>
      <c r="AE95" s="100">
        <v>0</v>
      </c>
      <c r="AF95" s="9">
        <f>INDEX(Output!$C$5:$CA$192,MATCH($C95,Output!$C$5:$C$192,0),72)+INDEX(Output!$C$5:$CA$192,MATCH($C95,Output!$C$5:$C$192,0),75)</f>
        <v>0</v>
      </c>
      <c r="AG95" s="100">
        <v>0</v>
      </c>
      <c r="AH95" s="46">
        <f>IF($D$93=0,"",(D95-$D$93)/$D$93)</f>
        <v>-7.6348850675998864E-2</v>
      </c>
      <c r="AI95" s="70">
        <f>IF($E$93=0,"",(E95-$E$93)/$E$93)</f>
        <v>-7.9864908330652892E-2</v>
      </c>
      <c r="AJ95" s="46">
        <f>IF($J$93=0,"",(J95-$J$93)/$J$93)</f>
        <v>3.4867416166487995E-2</v>
      </c>
      <c r="AK95" s="70">
        <f>IF($K$93=0,"",(K95-$K$93)/$K$93)</f>
        <v>2.6627218934911295E-2</v>
      </c>
      <c r="AL95" s="44" t="str">
        <f t="shared" si="73"/>
        <v>No</v>
      </c>
      <c r="AM95" s="44" t="str">
        <f t="shared" si="40"/>
        <v>No</v>
      </c>
      <c r="AN95" s="71" t="str">
        <f>IF((AL95=AM95),(IF(AND(AI95&gt;(-0.5%*D$93),AI95&lt;(0.5%*D$93),AE95&lt;=AD95,AG95&lt;=AF95,(COUNTBLANK(D95:AK95)=0)),"Pass","Fail")),IF(COUNTA(D95:AK95)=0,"","Fail"))</f>
        <v>Pass</v>
      </c>
      <c r="AO95" s="77"/>
      <c r="AP95" s="45">
        <f>IF(ISNUMBER(SEARCH("RetlMed",C95)),Lookup!D$2,IF(ISNUMBER(SEARCH("OffSml",C95)),Lookup!A$2,IF(ISNUMBER(SEARCH("OffMed",C95)),Lookup!B$2,IF(ISNUMBER(SEARCH("OffLrg",C95)),Lookup!C$2,IF(ISNUMBER(SEARCH("RetlStrp",C95)),Lookup!E$2)))))</f>
        <v>22500</v>
      </c>
      <c r="AQ95" s="17"/>
    </row>
    <row r="96" spans="1:43" s="2" customFormat="1" ht="25.5" customHeight="1" x14ac:dyDescent="0.3">
      <c r="A96" s="81"/>
      <c r="B96" s="43" t="str">
        <f t="shared" si="70"/>
        <v>CBECC 2022.2.0</v>
      </c>
      <c r="C96" s="61" t="s">
        <v>174</v>
      </c>
      <c r="D96" s="44">
        <f>INDEX(Output!$C$5:$BW$192,MATCH($C96,Output!$C$5:$C$192,0),61)</f>
        <v>298.69799999999998</v>
      </c>
      <c r="E96" s="102">
        <v>289.13</v>
      </c>
      <c r="F96" s="6">
        <f>(INDEX(Output!$C$5:$BW$192,MATCH($C96,Output!$C$5:$C$192,0),20))/$AP96</f>
        <v>9.3468</v>
      </c>
      <c r="G96" s="103">
        <v>9.11</v>
      </c>
      <c r="H96" s="6">
        <f>(INDEX(Output!$C$5:$BW$192,MATCH($C96,Output!$C$5:$C$192,0),35))/$AP96</f>
        <v>5.0812888888888887E-2</v>
      </c>
      <c r="I96" s="104">
        <v>0.05</v>
      </c>
      <c r="J96" s="6">
        <f t="shared" si="89"/>
        <v>36.972623287585328</v>
      </c>
      <c r="K96" s="105">
        <v>35.729999999999997</v>
      </c>
      <c r="L96" s="6">
        <f>(((INDEX(Output!$C$5:$BW$192,MATCH($C96,Output!$C$5:$C$192,0),13))*3.4121416)+((INDEX(Output!$C$5:$BW$192,MATCH($C96,Output!$C$5:$C$192,0),28))*99.976))/$AP96</f>
        <v>2.1996920246587379</v>
      </c>
      <c r="M96" s="106">
        <v>4.6500000000000004</v>
      </c>
      <c r="N96" s="6">
        <f>(((INDEX(Output!$C$5:$BW$192,MATCH($C96,Output!$C$5:$C$192,0),14))*3.4121416)+((INDEX(Output!$C$5:$BW$192,MATCH($C96,Output!$C$5:$C$192,0),29))*99.976))/$AP96</f>
        <v>14.390638955167999</v>
      </c>
      <c r="O96" s="107">
        <v>13.35</v>
      </c>
      <c r="P96" s="6">
        <f>(((INDEX(Output!$C$5:$BW$192,MATCH($C96,Output!$C$5:$C$192,0),19))*3.4121416)+((INDEX(Output!$C$5:$BW$192,MATCH($C96,Output!$C$5:$C$192,0),34))*99.976))/$AP96</f>
        <v>11.213768309756443</v>
      </c>
      <c r="Q96" s="108">
        <v>11.22</v>
      </c>
      <c r="R96" s="6">
        <f>(((INDEX(Output!$C$5:$BW$192,MATCH($C96,Output!$C$5:$C$192,0),36))+(INDEX(Output!$C$5:$BW$192,MATCH($C96,Output!$C$5:$C$192,0),37)))*99.976)/$AP96</f>
        <v>0</v>
      </c>
      <c r="S96" s="109">
        <v>0</v>
      </c>
      <c r="T96" s="44">
        <f>(((INDEX(Output!$C$5:$BW$192,MATCH($C96,Output!$C$5:$C$192,0),21))+(INDEX(Output!$C$5:$BW$192,MATCH($C96,Output!$C$5:$C$192,0),22))+(INDEX(Output!$C$5:$BW$192,MATCH($C96,Output!$C$5:$C$192,0),23))+(INDEX(Output!$C$5:$BW$192,MATCH($C96,Output!$C$5:$C$192,0),24)))*3.4121416)/$AP96</f>
        <v>12.407744898428444</v>
      </c>
      <c r="U96" s="110">
        <v>12.41</v>
      </c>
      <c r="V96" s="6">
        <f>(((INDEX(Output!$C$5:$BW$192,MATCH($C96,Output!$C$5:$C$192,0),15))*3.4121416)+((INDEX(Output!$C$5:$BW$192,MATCH($C96,Output!$C$5:$C$192,0),30))*99.976))/$AP96</f>
        <v>5.6249988355057781</v>
      </c>
      <c r="W96" s="111">
        <v>5.7</v>
      </c>
      <c r="X96" s="6">
        <f>(((INDEX(Output!$C$5:$BW$192,MATCH($C96,Output!$C$5:C$192,0),17))*3.4121416)+((INDEX(Output!$C$5:$BW$192,MATCH($C96,Output!$C$5:C$192,0),32))*99.976))/$AP96</f>
        <v>0.59382334343857779</v>
      </c>
      <c r="Y96" s="112">
        <v>0.82</v>
      </c>
      <c r="Z96" s="6">
        <f>(((INDEX(Output!$C$5:$BW$192,MATCH($C96,Output!$C$5:C$192,0),16))*3.4121416)+((INDEX(Output!$C$5:$BW$192,MATCH($C96,Output!$C$5:C$192,0),31))*99.976))/$AP96</f>
        <v>5.6089390223751107E-4</v>
      </c>
      <c r="AA96" s="113">
        <v>0</v>
      </c>
      <c r="AB96" s="6">
        <f>(((INDEX(Output!$C$5:$BW$192,MATCH($C96,Output!$C$5:C$192,0),18))*3.4121416)+((INDEX(Output!$C$5:$BW$192,MATCH($C96,Output!$C$5:C$192,0),33))*99.976))/$AP96</f>
        <v>2.9491409251555556</v>
      </c>
      <c r="AC96" s="114">
        <v>0</v>
      </c>
      <c r="AD96" s="9">
        <f>INDEX(Output!$C$5:$CA$192,MATCH($C96,Output!$C$5:$C$192,0),74)+INDEX(Output!$C$5:$CA$192,MATCH($C96,Output!$C$5:$C$192,0),77)</f>
        <v>0</v>
      </c>
      <c r="AE96" s="100">
        <v>0</v>
      </c>
      <c r="AF96" s="9">
        <f>INDEX(Output!$C$5:$CA$192,MATCH($C96,Output!$C$5:$C$192,0),72)+INDEX(Output!$C$5:$CA$192,MATCH($C96,Output!$C$5:$C$192,0),75)</f>
        <v>0</v>
      </c>
      <c r="AG96" s="100">
        <v>0</v>
      </c>
      <c r="AH96" s="46">
        <f>IF($D$93=0,"",(D96-$D$93)/$D$93)</f>
        <v>-5.9965004154183231E-2</v>
      </c>
      <c r="AI96" s="70">
        <f>IF($E$93=0,"",(E96-$E$93)/$E$93)</f>
        <v>-7.0022515278224451E-2</v>
      </c>
      <c r="AJ96" s="46">
        <f>IF($J$93=0,"",(J96-$J$93)/$J$93)</f>
        <v>-1.4242488128722258E-2</v>
      </c>
      <c r="AK96" s="70">
        <f>IF($K$93=0,"",(K96-$K$93)/$K$93)</f>
        <v>-3.899946207638523E-2</v>
      </c>
      <c r="AL96" s="44" t="str">
        <f t="shared" si="73"/>
        <v>No</v>
      </c>
      <c r="AM96" s="44" t="str">
        <f t="shared" si="40"/>
        <v>No</v>
      </c>
      <c r="AN96" s="71" t="str">
        <f>IF((AL96=AM96),(IF(AND(AI96&gt;(-0.5%*D$93),AI96&lt;(0.5%*D$93),AE96&lt;=AD96,AG96&lt;=AF96,(COUNTBLANK(D96:AK96)=0)),"Pass","Fail")),IF(COUNTA(D96:AK96)=0,"","Fail"))</f>
        <v>Pass</v>
      </c>
      <c r="AO96" s="77"/>
      <c r="AP96" s="45">
        <f>IF(ISNUMBER(SEARCH("RetlMed",C96)),Lookup!D$2,IF(ISNUMBER(SEARCH("OffSml",C96)),Lookup!A$2,IF(ISNUMBER(SEARCH("OffMed",C96)),Lookup!B$2,IF(ISNUMBER(SEARCH("OffLrg",C96)),Lookup!C$2,IF(ISNUMBER(SEARCH("RetlStrp",C96)),Lookup!E$2)))))</f>
        <v>22500</v>
      </c>
      <c r="AQ96" s="17"/>
    </row>
    <row r="97" spans="1:43" s="3" customFormat="1" ht="26.25" customHeight="1" x14ac:dyDescent="0.3">
      <c r="A97" s="82"/>
      <c r="B97" s="43" t="str">
        <f t="shared" si="70"/>
        <v>CBECC 2022.2.0</v>
      </c>
      <c r="C97" s="59" t="s">
        <v>175</v>
      </c>
      <c r="D97" s="50">
        <f>INDEX(Output!$C$5:$BW$192,MATCH($C97,Output!$C$5:$C$192,0),61)</f>
        <v>209.88800000000001</v>
      </c>
      <c r="E97" s="102">
        <v>203.11</v>
      </c>
      <c r="F97" s="50">
        <f>(INDEX(Output!$C$5:$BW$192,MATCH($C97,Output!$C$5:$C$192,0),20))/$AP97</f>
        <v>6.7364444444444445</v>
      </c>
      <c r="G97" s="103">
        <v>6.42</v>
      </c>
      <c r="H97" s="50">
        <f>(INDEX(Output!$C$5:$BW$192,MATCH($C97,Output!$C$5:$C$192,0),35))/$AP97</f>
        <v>3.3306044444444446E-2</v>
      </c>
      <c r="I97" s="104">
        <v>0.04</v>
      </c>
      <c r="J97" s="50">
        <f t="shared" ref="J97:J100" si="90">SUM(L97,N97,P97,V97,X97,Z97,AB97)</f>
        <v>26.315537754503112</v>
      </c>
      <c r="K97" s="105">
        <v>25.88</v>
      </c>
      <c r="L97" s="50">
        <f>(((INDEX(Output!$C$5:$BW$192,MATCH($C97,Output!$C$5:$C$192,0),13))*3.4121416)+((INDEX(Output!$C$5:$BW$192,MATCH($C97,Output!$C$5:$C$192,0),28))*99.976))/$AP97</f>
        <v>2.4127784031182222</v>
      </c>
      <c r="M97" s="106">
        <v>3.99</v>
      </c>
      <c r="N97" s="50">
        <f>(((INDEX(Output!$C$5:$BW$192,MATCH($C97,Output!$C$5:$C$192,0),14))*3.4121416)+((INDEX(Output!$C$5:$BW$192,MATCH($C97,Output!$C$5:$C$192,0),29))*99.976))/$AP97</f>
        <v>3.7579811075022223</v>
      </c>
      <c r="O97" s="107">
        <v>4.83</v>
      </c>
      <c r="P97" s="50">
        <f>(((INDEX(Output!$C$5:$BW$192,MATCH($C97,Output!$C$5:$C$192,0),19))*3.4121416)+((INDEX(Output!$C$5:$BW$192,MATCH($C97,Output!$C$5:$C$192,0),34))*99.976))/$AP97</f>
        <v>11.213768309756443</v>
      </c>
      <c r="Q97" s="108">
        <v>11.22</v>
      </c>
      <c r="R97" s="50">
        <f>(((INDEX(Output!$C$5:$BW$192,MATCH($C97,Output!$C$5:$C$192,0),36))+(INDEX(Output!$C$5:$BW$192,MATCH($C97,Output!$C$5:$C$192,0),37)))*99.976)/$AP97</f>
        <v>0</v>
      </c>
      <c r="S97" s="109">
        <v>0</v>
      </c>
      <c r="T97" s="50">
        <f>(((INDEX(Output!$C$5:$BW$192,MATCH($C97,Output!$C$5:$C$192,0),21))+(INDEX(Output!$C$5:$BW$192,MATCH($C97,Output!$C$5:$C$192,0),22))+(INDEX(Output!$C$5:$BW$192,MATCH($C97,Output!$C$5:$C$192,0),23))+(INDEX(Output!$C$5:$BW$192,MATCH($C97,Output!$C$5:$C$192,0),24)))*3.4121416)/$AP97</f>
        <v>12.407744898428444</v>
      </c>
      <c r="U97" s="110">
        <v>12.41</v>
      </c>
      <c r="V97" s="50">
        <f>(((INDEX(Output!$C$5:$BW$192,MATCH($C97,Output!$C$5:$C$192,0),15))*3.4121416)+((INDEX(Output!$C$5:$BW$192,MATCH($C97,Output!$C$5:$C$192,0),30))*99.976))/$AP97</f>
        <v>5.6012048347484447</v>
      </c>
      <c r="W97" s="111">
        <v>5.85</v>
      </c>
      <c r="X97" s="50">
        <f>(((INDEX(Output!$C$5:$BW$192,MATCH($C97,Output!$C$5:C$192,0),17))*3.4121416)+((INDEX(Output!$C$5:$BW$192,MATCH($C97,Output!$C$5:C$192,0),32))*99.976))/$AP97</f>
        <v>0</v>
      </c>
      <c r="Y97" s="112">
        <v>0</v>
      </c>
      <c r="Z97" s="50">
        <f>(((INDEX(Output!$C$5:$BW$192,MATCH($C97,Output!$C$5:C$192,0),16))*3.4121416)+((INDEX(Output!$C$5:$BW$192,MATCH($C97,Output!$C$5:C$192,0),31))*99.976))/$AP97</f>
        <v>0</v>
      </c>
      <c r="AA97" s="113">
        <v>0</v>
      </c>
      <c r="AB97" s="50">
        <f>(((INDEX(Output!$C$5:$BW$192,MATCH($C97,Output!$C$5:C$192,0),18))*3.4121416)+((INDEX(Output!$C$5:$BW$192,MATCH($C97,Output!$C$5:C$192,0),33))*99.976))/$AP97</f>
        <v>3.3298050993777779</v>
      </c>
      <c r="AC97" s="114">
        <v>0</v>
      </c>
      <c r="AD97" s="51">
        <f>INDEX(Output!$C$5:$CA$192,MATCH($C97,Output!$C$5:$C$192,0),74)+INDEX(Output!$C$5:$CA$192,MATCH($C97,Output!$C$5:$C$192,0),77)</f>
        <v>0</v>
      </c>
      <c r="AE97" s="100">
        <v>0</v>
      </c>
      <c r="AF97" s="51">
        <f>INDEX(Output!$C$5:$CA$192,MATCH($C97,Output!$C$5:$C$192,0),72)+INDEX(Output!$C$5:$CA$192,MATCH($C97,Output!$C$5:$C$192,0),75)</f>
        <v>0</v>
      </c>
      <c r="AG97" s="101">
        <v>0</v>
      </c>
      <c r="AH97" s="52"/>
      <c r="AI97" s="50"/>
      <c r="AJ97" s="52"/>
      <c r="AK97" s="96"/>
      <c r="AL97" s="50"/>
      <c r="AM97" s="50"/>
      <c r="AN97" s="72"/>
      <c r="AO97" s="75"/>
      <c r="AP97" s="45">
        <f>IF(ISNUMBER(SEARCH("RetlMed",C97)),Lookup!D$2,IF(ISNUMBER(SEARCH("OffSml",C97)),Lookup!A$2,IF(ISNUMBER(SEARCH("OffMed",C97)),Lookup!B$2,IF(ISNUMBER(SEARCH("OffLrg",C97)),Lookup!C$2,IF(ISNUMBER(SEARCH("RetlStrp",C97)),Lookup!E$2)))))</f>
        <v>22500</v>
      </c>
      <c r="AQ97" s="14"/>
    </row>
    <row r="98" spans="1:43" s="2" customFormat="1" ht="25.5" customHeight="1" x14ac:dyDescent="0.3">
      <c r="A98" s="81"/>
      <c r="B98" s="43" t="str">
        <f t="shared" si="70"/>
        <v>CBECC 2022.2.0</v>
      </c>
      <c r="C98" s="61" t="s">
        <v>176</v>
      </c>
      <c r="D98" s="44">
        <f>INDEX(Output!$C$5:$BW$192,MATCH($C98,Output!$C$5:$C$192,0),61)</f>
        <v>202.679</v>
      </c>
      <c r="E98" s="102">
        <v>195.04</v>
      </c>
      <c r="F98" s="6">
        <f>(INDEX(Output!$C$5:$BW$192,MATCH($C98,Output!$C$5:$C$192,0),20))/$AP98</f>
        <v>6.5586666666666664</v>
      </c>
      <c r="G98" s="103">
        <v>6.19</v>
      </c>
      <c r="H98" s="6">
        <f>(INDEX(Output!$C$5:$BW$192,MATCH($C98,Output!$C$5:$C$192,0),35))/$AP98</f>
        <v>3.3306044444444446E-2</v>
      </c>
      <c r="I98" s="104">
        <v>0.04</v>
      </c>
      <c r="J98" s="6">
        <f t="shared" si="90"/>
        <v>25.708965133539554</v>
      </c>
      <c r="K98" s="105">
        <v>25.1</v>
      </c>
      <c r="L98" s="6">
        <f>(((INDEX(Output!$C$5:$BW$192,MATCH($C98,Output!$C$5:$C$192,0),13))*3.4121416)+((INDEX(Output!$C$5:$BW$192,MATCH($C98,Output!$C$5:$C$192,0),28))*99.976))/$AP98</f>
        <v>2.4127784031182222</v>
      </c>
      <c r="M98" s="106">
        <v>3.99</v>
      </c>
      <c r="N98" s="6">
        <f>(((INDEX(Output!$C$5:$BW$192,MATCH($C98,Output!$C$5:$C$192,0),14))*3.4121416)+((INDEX(Output!$C$5:$BW$192,MATCH($C98,Output!$C$5:$C$192,0),29))*99.976))/$AP98</f>
        <v>3.1514084865386667</v>
      </c>
      <c r="O98" s="107">
        <v>4.05</v>
      </c>
      <c r="P98" s="6">
        <f>(((INDEX(Output!$C$5:$BW$192,MATCH($C98,Output!$C$5:$C$192,0),19))*3.4121416)+((INDEX(Output!$C$5:$BW$192,MATCH($C98,Output!$C$5:$C$192,0),34))*99.976))/$AP98</f>
        <v>11.213768309756443</v>
      </c>
      <c r="Q98" s="108">
        <v>11.22</v>
      </c>
      <c r="R98" s="6">
        <f>(((INDEX(Output!$C$5:$BW$192,MATCH($C98,Output!$C$5:$C$192,0),36))+(INDEX(Output!$C$5:$BW$192,MATCH($C98,Output!$C$5:$C$192,0),37)))*99.976)/$AP98</f>
        <v>0</v>
      </c>
      <c r="S98" s="109">
        <v>0</v>
      </c>
      <c r="T98" s="44">
        <f>(((INDEX(Output!$C$5:$BW$192,MATCH($C98,Output!$C$5:$C$192,0),21))+(INDEX(Output!$C$5:$BW$192,MATCH($C98,Output!$C$5:$C$192,0),22))+(INDEX(Output!$C$5:$BW$192,MATCH($C98,Output!$C$5:$C$192,0),23))+(INDEX(Output!$C$5:$BW$192,MATCH($C98,Output!$C$5:$C$192,0),24)))*3.4121416)/$AP98</f>
        <v>12.407744898428444</v>
      </c>
      <c r="U98" s="110">
        <v>12.41</v>
      </c>
      <c r="V98" s="6">
        <f>(((INDEX(Output!$C$5:$BW$192,MATCH($C98,Output!$C$5:$C$192,0),15))*3.4121416)+((INDEX(Output!$C$5:$BW$192,MATCH($C98,Output!$C$5:$C$192,0),30))*99.976))/$AP98</f>
        <v>5.6012048347484447</v>
      </c>
      <c r="W98" s="111">
        <v>5.85</v>
      </c>
      <c r="X98" s="6">
        <f>(((INDEX(Output!$C$5:$BW$192,MATCH($C98,Output!$C$5:C$192,0),17))*3.4121416)+((INDEX(Output!$C$5:$BW$192,MATCH($C98,Output!$C$5:C$192,0),32))*99.976))/$AP98</f>
        <v>0</v>
      </c>
      <c r="Y98" s="112">
        <v>0</v>
      </c>
      <c r="Z98" s="6">
        <f>(((INDEX(Output!$C$5:$BW$192,MATCH($C98,Output!$C$5:C$192,0),16))*3.4121416)+((INDEX(Output!$C$5:$BW$192,MATCH($C98,Output!$C$5:C$192,0),31))*99.976))/$AP98</f>
        <v>0</v>
      </c>
      <c r="AA98" s="113">
        <v>0</v>
      </c>
      <c r="AB98" s="6">
        <f>(((INDEX(Output!$C$5:$BW$192,MATCH($C98,Output!$C$5:C$192,0),18))*3.4121416)+((INDEX(Output!$C$5:$BW$192,MATCH($C98,Output!$C$5:C$192,0),33))*99.976))/$AP98</f>
        <v>3.3298050993777779</v>
      </c>
      <c r="AC98" s="114">
        <v>0</v>
      </c>
      <c r="AD98" s="9">
        <f>INDEX(Output!$C$5:$CA$192,MATCH($C98,Output!$C$5:$C$192,0),74)+INDEX(Output!$C$5:$CA$192,MATCH($C98,Output!$C$5:$C$192,0),77)</f>
        <v>0</v>
      </c>
      <c r="AE98" s="100">
        <v>0</v>
      </c>
      <c r="AF98" s="9">
        <f>INDEX(Output!$C$5:$CA$192,MATCH($C98,Output!$C$5:$C$192,0),72)+INDEX(Output!$C$5:$CA$192,MATCH($C98,Output!$C$5:$C$192,0),75)</f>
        <v>0</v>
      </c>
      <c r="AG98" s="100">
        <v>0</v>
      </c>
      <c r="AH98" s="46">
        <f>IF($D$97=0,"",(D98-$D$97)/$D$97)</f>
        <v>-3.4346889769781994E-2</v>
      </c>
      <c r="AI98" s="70">
        <f>IF($E$97=0,"",(E98-$E$97)/$E$97)</f>
        <v>-3.9732164836788049E-2</v>
      </c>
      <c r="AJ98" s="46">
        <f>IF($J$97=0,"",(J98-$J$97)/$J$97)</f>
        <v>-2.3049980077255353E-2</v>
      </c>
      <c r="AK98" s="70">
        <f>IF($K$97=0,"",(K98-$K$97)/$K$97)</f>
        <v>-3.0139103554868533E-2</v>
      </c>
      <c r="AL98" s="44" t="str">
        <f t="shared" si="73"/>
        <v>No</v>
      </c>
      <c r="AM98" s="44" t="str">
        <f t="shared" si="40"/>
        <v>No</v>
      </c>
      <c r="AN98" s="71" t="str">
        <f>IF((AL98=AM98),(IF(AND(AI98&gt;(-0.5%*D$97),AI98&lt;(0.5%*D$97),AE98&lt;=AD98,AG98&lt;=AF98,(COUNTBLANK(D98:AK98)=0)),"Pass","Fail")),IF(COUNTA(D98:AK98)=0,"","Fail"))</f>
        <v>Pass</v>
      </c>
      <c r="AO98" s="77"/>
      <c r="AP98" s="45">
        <f>IF(ISNUMBER(SEARCH("RetlMed",C98)),Lookup!D$2,IF(ISNUMBER(SEARCH("OffSml",C98)),Lookup!A$2,IF(ISNUMBER(SEARCH("OffMed",C98)),Lookup!B$2,IF(ISNUMBER(SEARCH("OffLrg",C98)),Lookup!C$2,IF(ISNUMBER(SEARCH("RetlStrp",C98)),Lookup!E$2)))))</f>
        <v>22500</v>
      </c>
      <c r="AQ98" s="17"/>
    </row>
    <row r="99" spans="1:43" s="2" customFormat="1" ht="25.5" customHeight="1" x14ac:dyDescent="0.3">
      <c r="A99" s="81"/>
      <c r="B99" s="43" t="str">
        <f t="shared" si="70"/>
        <v>CBECC 2022.2.0</v>
      </c>
      <c r="C99" s="61" t="s">
        <v>177</v>
      </c>
      <c r="D99" s="44">
        <f>INDEX(Output!$C$5:$BW$192,MATCH($C99,Output!$C$5:$C$192,0),61)</f>
        <v>198.87799999999999</v>
      </c>
      <c r="E99" s="102">
        <v>194.73</v>
      </c>
      <c r="F99" s="6">
        <f>(INDEX(Output!$C$5:$BW$192,MATCH($C99,Output!$C$5:$C$192,0),20))/$AP99</f>
        <v>6.2209777777777777</v>
      </c>
      <c r="G99" s="103">
        <v>6.43</v>
      </c>
      <c r="H99" s="6">
        <f>(INDEX(Output!$C$5:$BW$192,MATCH($C99,Output!$C$5:$C$192,0),35))/$AP99</f>
        <v>6.8781777777777775E-2</v>
      </c>
      <c r="I99" s="104">
        <v>0.06</v>
      </c>
      <c r="J99" s="6">
        <f t="shared" si="90"/>
        <v>28.103412637614991</v>
      </c>
      <c r="K99" s="105">
        <v>27.74</v>
      </c>
      <c r="L99" s="6">
        <f>(((INDEX(Output!$C$5:$BW$192,MATCH($C99,Output!$C$5:$C$192,0),13))*3.4121416)+((INDEX(Output!$C$5:$BW$192,MATCH($C99,Output!$C$5:$C$192,0),28))*99.976))/$AP99</f>
        <v>3.5473860837545148</v>
      </c>
      <c r="M99" s="106">
        <v>5.79</v>
      </c>
      <c r="N99" s="6">
        <f>(((INDEX(Output!$C$5:$BW$192,MATCH($C99,Output!$C$5:$C$192,0),14))*3.4121416)+((INDEX(Output!$C$5:$BW$192,MATCH($C99,Output!$C$5:$C$192,0),29))*99.976))/$AP99</f>
        <v>3.0459657285617783</v>
      </c>
      <c r="O99" s="107">
        <v>3.08</v>
      </c>
      <c r="P99" s="6">
        <f>(((INDEX(Output!$C$5:$BW$192,MATCH($C99,Output!$C$5:$C$192,0),19))*3.4121416)+((INDEX(Output!$C$5:$BW$192,MATCH($C99,Output!$C$5:$C$192,0),34))*99.976))/$AP99</f>
        <v>11.213768309756443</v>
      </c>
      <c r="Q99" s="108">
        <v>11.22</v>
      </c>
      <c r="R99" s="6">
        <f>(((INDEX(Output!$C$5:$BW$192,MATCH($C99,Output!$C$5:$C$192,0),36))+(INDEX(Output!$C$5:$BW$192,MATCH($C99,Output!$C$5:$C$192,0),37)))*99.976)/$AP99</f>
        <v>0</v>
      </c>
      <c r="S99" s="109">
        <v>0</v>
      </c>
      <c r="T99" s="44">
        <f>(((INDEX(Output!$C$5:$BW$192,MATCH($C99,Output!$C$5:$C$192,0),21))+(INDEX(Output!$C$5:$BW$192,MATCH($C99,Output!$C$5:$C$192,0),22))+(INDEX(Output!$C$5:$BW$192,MATCH($C99,Output!$C$5:$C$192,0),23))+(INDEX(Output!$C$5:$BW$192,MATCH($C99,Output!$C$5:$C$192,0),24)))*3.4121416)/$AP99</f>
        <v>12.407744898428444</v>
      </c>
      <c r="U99" s="110">
        <v>12.41</v>
      </c>
      <c r="V99" s="6">
        <f>(((INDEX(Output!$C$5:$BW$192,MATCH($C99,Output!$C$5:$C$192,0),15))*3.4121416)+((INDEX(Output!$C$5:$BW$192,MATCH($C99,Output!$C$5:$C$192,0),30))*99.976))/$AP99</f>
        <v>5.6783495650560001</v>
      </c>
      <c r="W99" s="111">
        <v>5.94</v>
      </c>
      <c r="X99" s="6">
        <f>(((INDEX(Output!$C$5:$BW$192,MATCH($C99,Output!$C$5:C$192,0),17))*3.4121416)+((INDEX(Output!$C$5:$BW$192,MATCH($C99,Output!$C$5:C$192,0),32))*99.976))/$AP99</f>
        <v>1.2492199194296889</v>
      </c>
      <c r="Y99" s="112">
        <v>1.67</v>
      </c>
      <c r="Z99" s="6">
        <f>(((INDEX(Output!$C$5:$BW$192,MATCH($C99,Output!$C$5:C$192,0),16))*3.4121416)+((INDEX(Output!$C$5:$BW$192,MATCH($C99,Output!$C$5:C$192,0),31))*99.976))/$AP99</f>
        <v>3.8922375056568891E-2</v>
      </c>
      <c r="AA99" s="113">
        <v>0.05</v>
      </c>
      <c r="AB99" s="6">
        <f>(((INDEX(Output!$C$5:$BW$192,MATCH($C99,Output!$C$5:C$192,0),18))*3.4121416)+((INDEX(Output!$C$5:$BW$192,MATCH($C99,Output!$C$5:C$192,0),33))*99.976))/$AP99</f>
        <v>3.3298006560000002</v>
      </c>
      <c r="AC99" s="114">
        <v>0</v>
      </c>
      <c r="AD99" s="9">
        <f>INDEX(Output!$C$5:$CA$192,MATCH($C99,Output!$C$5:$C$192,0),74)+INDEX(Output!$C$5:$CA$192,MATCH($C99,Output!$C$5:$C$192,0),77)</f>
        <v>0</v>
      </c>
      <c r="AE99" s="100">
        <v>0</v>
      </c>
      <c r="AF99" s="9">
        <f>INDEX(Output!$C$5:$CA$192,MATCH($C99,Output!$C$5:$C$192,0),72)+INDEX(Output!$C$5:$CA$192,MATCH($C99,Output!$C$5:$C$192,0),75)</f>
        <v>0</v>
      </c>
      <c r="AG99" s="100">
        <v>0</v>
      </c>
      <c r="AH99" s="46">
        <f>IF($D$97=0,"",(D99-$D$97)/$D$97)</f>
        <v>-5.245654825430715E-2</v>
      </c>
      <c r="AI99" s="70">
        <f>IF($E$97=0,"",(E99-$E$97)/$E$97)</f>
        <v>-4.1258431391856747E-2</v>
      </c>
      <c r="AJ99" s="46">
        <f>IF($J$97=0,"",(J99-$J$97)/$J$97)</f>
        <v>6.793989542569534E-2</v>
      </c>
      <c r="AK99" s="70">
        <f>IF($K$97=0,"",(K99-$K$97)/$K$97)</f>
        <v>7.1870170015455925E-2</v>
      </c>
      <c r="AL99" s="44" t="str">
        <f t="shared" si="73"/>
        <v>No</v>
      </c>
      <c r="AM99" s="44" t="str">
        <f t="shared" si="40"/>
        <v>No</v>
      </c>
      <c r="AN99" s="71" t="str">
        <f>IF((AL99=AM99),(IF(AND(AI99&gt;(-0.5%*D$97),AI99&lt;(0.5%*D$97),AE99&lt;=AD99,AG99&lt;=AF99,(COUNTBLANK(D99:AK99)=0)),"Pass","Fail")),IF(COUNTA(D99:AK99)=0,"","Fail"))</f>
        <v>Pass</v>
      </c>
      <c r="AO99" s="77"/>
      <c r="AP99" s="45">
        <f>IF(ISNUMBER(SEARCH("RetlMed",C99)),Lookup!D$2,IF(ISNUMBER(SEARCH("OffSml",C99)),Lookup!A$2,IF(ISNUMBER(SEARCH("OffMed",C99)),Lookup!B$2,IF(ISNUMBER(SEARCH("OffLrg",C99)),Lookup!C$2,IF(ISNUMBER(SEARCH("RetlStrp",C99)),Lookup!E$2)))))</f>
        <v>22500</v>
      </c>
      <c r="AQ99" s="17"/>
    </row>
    <row r="100" spans="1:43" s="2" customFormat="1" ht="25.5" customHeight="1" x14ac:dyDescent="0.3">
      <c r="A100" s="81"/>
      <c r="B100" s="43" t="str">
        <f t="shared" si="70"/>
        <v>CBECC 2022.2.0</v>
      </c>
      <c r="C100" s="61" t="s">
        <v>178</v>
      </c>
      <c r="D100" s="44">
        <f>INDEX(Output!$C$5:$BW$192,MATCH($C100,Output!$C$5:$C$192,0),61)</f>
        <v>200.65700000000001</v>
      </c>
      <c r="E100" s="102">
        <v>202.58</v>
      </c>
      <c r="F100" s="6">
        <f>(INDEX(Output!$C$5:$BW$192,MATCH($C100,Output!$C$5:$C$192,0),20))/$AP100</f>
        <v>6.1189333333333336</v>
      </c>
      <c r="G100" s="103">
        <v>6.6</v>
      </c>
      <c r="H100" s="6">
        <f>(INDEX(Output!$C$5:$BW$192,MATCH($C100,Output!$C$5:$C$192,0),35))/$AP100</f>
        <v>6.7767555555555553E-2</v>
      </c>
      <c r="I100" s="104">
        <v>0.06</v>
      </c>
      <c r="J100" s="6">
        <f t="shared" si="90"/>
        <v>27.653825194254644</v>
      </c>
      <c r="K100" s="105">
        <v>28.54</v>
      </c>
      <c r="L100" s="6">
        <f>(((INDEX(Output!$C$5:$BW$192,MATCH($C100,Output!$C$5:$C$192,0),13))*3.4121416)+((INDEX(Output!$C$5:$BW$192,MATCH($C100,Output!$C$5:$C$192,0),28))*99.976))/$AP100</f>
        <v>3.565786676205084</v>
      </c>
      <c r="M100" s="106">
        <v>6.01</v>
      </c>
      <c r="N100" s="6">
        <f>(((INDEX(Output!$C$5:$BW$192,MATCH($C100,Output!$C$5:$C$192,0),14))*3.4121416)+((INDEX(Output!$C$5:$BW$192,MATCH($C100,Output!$C$5:$C$192,0),29))*99.976))/$AP100</f>
        <v>3.8197939482204442</v>
      </c>
      <c r="O100" s="107">
        <v>4.8899999999999997</v>
      </c>
      <c r="P100" s="6">
        <f>(((INDEX(Output!$C$5:$BW$192,MATCH($C100,Output!$C$5:$C$192,0),19))*3.4121416)+((INDEX(Output!$C$5:$BW$192,MATCH($C100,Output!$C$5:$C$192,0),34))*99.976))/$AP100</f>
        <v>11.213768309756443</v>
      </c>
      <c r="Q100" s="108">
        <v>11.22</v>
      </c>
      <c r="R100" s="6">
        <f>(((INDEX(Output!$C$5:$BW$192,MATCH($C100,Output!$C$5:$C$192,0),36))+(INDEX(Output!$C$5:$BW$192,MATCH($C100,Output!$C$5:$C$192,0),37)))*99.976)/$AP100</f>
        <v>0</v>
      </c>
      <c r="S100" s="109">
        <v>0</v>
      </c>
      <c r="T100" s="44">
        <f>(((INDEX(Output!$C$5:$BW$192,MATCH($C100,Output!$C$5:$C$192,0),21))+(INDEX(Output!$C$5:$BW$192,MATCH($C100,Output!$C$5:$C$192,0),22))+(INDEX(Output!$C$5:$BW$192,MATCH($C100,Output!$C$5:$C$192,0),23))+(INDEX(Output!$C$5:$BW$192,MATCH($C100,Output!$C$5:$C$192,0),24)))*3.4121416)/$AP100</f>
        <v>12.407744898428444</v>
      </c>
      <c r="U100" s="110">
        <v>12.41</v>
      </c>
      <c r="V100" s="6">
        <f>(((INDEX(Output!$C$5:$BW$192,MATCH($C100,Output!$C$5:$C$192,0),15))*3.4121416)+((INDEX(Output!$C$5:$BW$192,MATCH($C100,Output!$C$5:$C$192,0),30))*99.976))/$AP100</f>
        <v>5.5866766940693333</v>
      </c>
      <c r="W100" s="111">
        <v>5.65</v>
      </c>
      <c r="X100" s="6">
        <f>(((INDEX(Output!$C$5:$BW$192,MATCH($C100,Output!$C$5:C$192,0),17))*3.4121416)+((INDEX(Output!$C$5:$BW$192,MATCH($C100,Output!$C$5:C$192,0),32))*99.976))/$AP100</f>
        <v>0.13798260843260443</v>
      </c>
      <c r="Y100" s="112">
        <v>0.78</v>
      </c>
      <c r="Z100" s="6">
        <f>(((INDEX(Output!$C$5:$BW$192,MATCH($C100,Output!$C$5:C$192,0),16))*3.4121416)+((INDEX(Output!$C$5:$BW$192,MATCH($C100,Output!$C$5:C$192,0),31))*99.976))/$AP100</f>
        <v>1.1858192954869333E-5</v>
      </c>
      <c r="AA100" s="113">
        <v>0</v>
      </c>
      <c r="AB100" s="6">
        <f>(((INDEX(Output!$C$5:$BW$192,MATCH($C100,Output!$C$5:C$192,0),18))*3.4121416)+((INDEX(Output!$C$5:$BW$192,MATCH($C100,Output!$C$5:C$192,0),33))*99.976))/$AP100</f>
        <v>3.3298050993777779</v>
      </c>
      <c r="AC100" s="114">
        <v>0</v>
      </c>
      <c r="AD100" s="9">
        <f>INDEX(Output!$C$5:$CA$192,MATCH($C100,Output!$C$5:$C$192,0),74)+INDEX(Output!$C$5:$CA$192,MATCH($C100,Output!$C$5:$C$192,0),77)</f>
        <v>0</v>
      </c>
      <c r="AE100" s="100">
        <v>0</v>
      </c>
      <c r="AF100" s="9">
        <f>INDEX(Output!$C$5:$CA$192,MATCH($C100,Output!$C$5:$C$192,0),72)+INDEX(Output!$C$5:$CA$192,MATCH($C100,Output!$C$5:$C$192,0),75)</f>
        <v>0</v>
      </c>
      <c r="AG100" s="100">
        <v>0</v>
      </c>
      <c r="AH100" s="46">
        <f>IF($D$97=0,"",(D100-$D$97)/$D$97)</f>
        <v>-4.3980599176703737E-2</v>
      </c>
      <c r="AI100" s="70">
        <f>IF($E$97=0,"",(E100-$E$97)/$E$97)</f>
        <v>-2.6094234651174294E-3</v>
      </c>
      <c r="AJ100" s="46">
        <f>IF($J$97=0,"",(J100-$J$97)/$J$97)</f>
        <v>5.0855409159272252E-2</v>
      </c>
      <c r="AK100" s="70">
        <f>IF($K$97=0,"",(K100-$K$97)/$K$97)</f>
        <v>0.1027820710973725</v>
      </c>
      <c r="AL100" s="44" t="str">
        <f t="shared" si="73"/>
        <v>No</v>
      </c>
      <c r="AM100" s="44" t="str">
        <f t="shared" si="40"/>
        <v>No</v>
      </c>
      <c r="AN100" s="71" t="str">
        <f>IF((AL100=AM100),(IF(AND(AI100&gt;(-0.5%*D$97),AI100&lt;(0.5%*D$97),AE100&lt;=AD100,AG100&lt;=AF100,(COUNTBLANK(D100:AK100)=0)),"Pass","Fail")),IF(COUNTA(D100:AK100)=0,"","Fail"))</f>
        <v>Pass</v>
      </c>
      <c r="AO100" s="77"/>
      <c r="AP100" s="45">
        <f>IF(ISNUMBER(SEARCH("RetlMed",C100)),Lookup!D$2,IF(ISNUMBER(SEARCH("OffSml",C100)),Lookup!A$2,IF(ISNUMBER(SEARCH("OffMed",C100)),Lookup!B$2,IF(ISNUMBER(SEARCH("OffLrg",C100)),Lookup!C$2,IF(ISNUMBER(SEARCH("RetlStrp",C100)),Lookup!E$2)))))</f>
        <v>22500</v>
      </c>
      <c r="AQ100" s="17"/>
    </row>
    <row r="101" spans="1:43" s="3" customFormat="1" ht="26.25" customHeight="1" x14ac:dyDescent="0.3">
      <c r="A101" s="82"/>
      <c r="B101" s="43" t="str">
        <f t="shared" si="70"/>
        <v>CBECC 2022.2.0</v>
      </c>
      <c r="C101" s="59" t="s">
        <v>152</v>
      </c>
      <c r="D101" s="50">
        <f>INDEX(Output!$C$5:$BW$192,MATCH($C101,Output!$C$5:$C$192,0),61)</f>
        <v>192.81800000000001</v>
      </c>
      <c r="E101" s="102">
        <v>250.96</v>
      </c>
      <c r="F101" s="50">
        <f>(INDEX(Output!$C$5:$BW$192,MATCH($C101,Output!$C$5:$C$192,0),20))/$AP101</f>
        <v>4.4319737151253635</v>
      </c>
      <c r="G101" s="103">
        <v>5.07</v>
      </c>
      <c r="H101" s="50">
        <f>(INDEX(Output!$C$5:$BW$192,MATCH($C101,Output!$C$5:$C$192,0),35))/$AP101</f>
        <v>0.28506110636647408</v>
      </c>
      <c r="I101" s="104">
        <v>0.9</v>
      </c>
      <c r="J101" s="50">
        <f t="shared" ref="J101:J102" si="91">SUM(L101,N101,P101,V101,X101,Z101,AB101)</f>
        <v>43.62186567474162</v>
      </c>
      <c r="K101" s="105">
        <v>107.09</v>
      </c>
      <c r="L101" s="50">
        <f>(((INDEX(Output!$C$5:$BW$192,MATCH($C101,Output!$C$5:$C$192,0),13))*3.4121416)+((INDEX(Output!$C$5:$BW$192,MATCH($C101,Output!$C$5:$C$192,0),28))*99.976))/$AP101</f>
        <v>27.004572050036078</v>
      </c>
      <c r="M101" s="106">
        <v>89.77</v>
      </c>
      <c r="N101" s="50">
        <f>(((INDEX(Output!$C$5:$BW$192,MATCH($C101,Output!$C$5:$C$192,0),14))*3.4121416)+((INDEX(Output!$C$5:$BW$192,MATCH($C101,Output!$C$5:$C$192,0),29))*99.976))/$AP101</f>
        <v>3.2290440296667025</v>
      </c>
      <c r="O101" s="107">
        <v>3.09</v>
      </c>
      <c r="P101" s="50">
        <f>(((INDEX(Output!$C$5:$BW$192,MATCH($C101,Output!$C$5:$C$192,0),19))*3.4121416)+((INDEX(Output!$C$5:$BW$192,MATCH($C101,Output!$C$5:$C$192,0),34))*99.976))/$AP101</f>
        <v>5.9484154814420878</v>
      </c>
      <c r="Q101" s="108">
        <v>5.95</v>
      </c>
      <c r="R101" s="50">
        <f>(((INDEX(Output!$C$5:$BW$192,MATCH($C101,Output!$C$5:$C$192,0),36))+(INDEX(Output!$C$5:$BW$192,MATCH($C101,Output!$C$5:$C$192,0),37)))*99.976)/$AP101</f>
        <v>5.3841046308071565</v>
      </c>
      <c r="S101" s="109">
        <v>6.87</v>
      </c>
      <c r="T101" s="50">
        <f>(((INDEX(Output!$C$5:$BW$192,MATCH($C101,Output!$C$5:$C$192,0),21))+(INDEX(Output!$C$5:$BW$192,MATCH($C101,Output!$C$5:$C$192,0),22))+(INDEX(Output!$C$5:$BW$192,MATCH($C101,Output!$C$5:$C$192,0),23))+(INDEX(Output!$C$5:$BW$192,MATCH($C101,Output!$C$5:$C$192,0),24)))*3.4121416)/$AP101</f>
        <v>16.463027443763121</v>
      </c>
      <c r="U101" s="110">
        <v>14.98</v>
      </c>
      <c r="V101" s="50">
        <f>(((INDEX(Output!$C$5:$BW$192,MATCH($C101,Output!$C$5:$C$192,0),15))*3.4121416)+((INDEX(Output!$C$5:$BW$192,MATCH($C101,Output!$C$5:$C$192,0),30))*99.976))/$AP101</f>
        <v>5.3924801786700183</v>
      </c>
      <c r="W101" s="111">
        <v>7.1</v>
      </c>
      <c r="X101" s="50">
        <f>(((INDEX(Output!$C$5:$BW$192,MATCH($C101,Output!$C$5:C$192,0),17))*3.4121416)+((INDEX(Output!$C$5:$BW$192,MATCH($C101,Output!$C$5:C$192,0),32))*99.976))/$AP101</f>
        <v>0.54618710846732477</v>
      </c>
      <c r="Y101" s="112">
        <v>1.18</v>
      </c>
      <c r="Z101" s="50">
        <f>(((INDEX(Output!$C$5:$BW$192,MATCH($C101,Output!$C$5:C$192,0),16))*3.4121416)+((INDEX(Output!$C$5:$BW$192,MATCH($C101,Output!$C$5:C$192,0),31))*99.976))/$AP101</f>
        <v>0</v>
      </c>
      <c r="AA101" s="113">
        <v>0</v>
      </c>
      <c r="AB101" s="50">
        <f>(((INDEX(Output!$C$5:$BW$192,MATCH($C101,Output!$C$5:C$192,0),18))*3.4121416)+((INDEX(Output!$C$5:$BW$192,MATCH($C101,Output!$C$5:C$192,0),33))*99.976))/$AP101</f>
        <v>1.5011668264594109</v>
      </c>
      <c r="AC101" s="114">
        <v>0</v>
      </c>
      <c r="AD101" s="51">
        <f>INDEX(Output!$C$5:$CA$192,MATCH($C101,Output!$C$5:$C$192,0),74)+INDEX(Output!$C$5:$CA$192,MATCH($C101,Output!$C$5:$C$192,0),77)</f>
        <v>1</v>
      </c>
      <c r="AE101" s="100">
        <v>0</v>
      </c>
      <c r="AF101" s="51">
        <f>INDEX(Output!$C$5:$CA$192,MATCH($C101,Output!$C$5:$C$192,0),72)+INDEX(Output!$C$5:$CA$192,MATCH($C101,Output!$C$5:$C$192,0),75)</f>
        <v>348</v>
      </c>
      <c r="AG101" s="101">
        <v>348</v>
      </c>
      <c r="AH101" s="52"/>
      <c r="AI101" s="50"/>
      <c r="AJ101" s="52"/>
      <c r="AK101" s="96"/>
      <c r="AL101" s="50"/>
      <c r="AM101" s="50"/>
      <c r="AN101" s="72"/>
      <c r="AO101" s="75"/>
      <c r="AP101" s="45">
        <f>IF(ISNUMBER(SEARCH("RetlMed",C101)),Lookup!D$2,IF(ISNUMBER(SEARCH("OffSml",C101)),Lookup!A$2,IF(ISNUMBER(SEARCH("OffMed",C101)),Lookup!B$2,IF(ISNUMBER(SEARCH("OffLrg",C101)),Lookup!C$2,IF(ISNUMBER(SEARCH("RetlStrp",C101)),Lookup!E$2)))))</f>
        <v>53627.8</v>
      </c>
      <c r="AQ101" s="14"/>
    </row>
    <row r="102" spans="1:43" s="2" customFormat="1" ht="25.5" customHeight="1" x14ac:dyDescent="0.3">
      <c r="A102" s="81"/>
      <c r="B102" s="43" t="str">
        <f t="shared" si="70"/>
        <v>CBECC 2022.2.0</v>
      </c>
      <c r="C102" s="61" t="s">
        <v>153</v>
      </c>
      <c r="D102" s="44">
        <f>INDEX(Output!$C$5:$BW$192,MATCH($C102,Output!$C$5:$C$192,0),61)</f>
        <v>254.05500000000001</v>
      </c>
      <c r="E102" s="102">
        <v>307.77999999999997</v>
      </c>
      <c r="F102" s="6">
        <f>(INDEX(Output!$C$5:$BW$192,MATCH($C102,Output!$C$5:$C$192,0),20))/$AP102</f>
        <v>6.3497663525261148</v>
      </c>
      <c r="G102" s="103">
        <v>7.29</v>
      </c>
      <c r="H102" s="6">
        <f>(INDEX(Output!$C$5:$BW$192,MATCH($C102,Output!$C$5:$C$192,0),35))/$AP102</f>
        <v>0.30422467451582946</v>
      </c>
      <c r="I102" s="104">
        <v>0.85</v>
      </c>
      <c r="J102" s="6">
        <f t="shared" si="91"/>
        <v>52.081357130988643</v>
      </c>
      <c r="K102" s="105">
        <v>109.71</v>
      </c>
      <c r="L102" s="6">
        <f>(((INDEX(Output!$C$5:$BW$192,MATCH($C102,Output!$C$5:$C$192,0),13))*3.4121416)+((INDEX(Output!$C$5:$BW$192,MATCH($C102,Output!$C$5:$C$192,0),28))*99.976))/$AP102</f>
        <v>28.920737123966614</v>
      </c>
      <c r="M102" s="106">
        <v>84.82</v>
      </c>
      <c r="N102" s="6">
        <f>(((INDEX(Output!$C$5:$BW$192,MATCH($C102,Output!$C$5:$C$192,0),14))*3.4121416)+((INDEX(Output!$C$5:$BW$192,MATCH($C102,Output!$C$5:$C$192,0),29))*99.976))/$AP102</f>
        <v>3.0034758653877276</v>
      </c>
      <c r="O102" s="107">
        <v>3.15</v>
      </c>
      <c r="P102" s="6">
        <f>(((INDEX(Output!$C$5:$BW$192,MATCH($C102,Output!$C$5:$C$192,0),19))*3.4121416)+((INDEX(Output!$C$5:$BW$192,MATCH($C102,Output!$C$5:$C$192,0),34))*99.976))/$AP102</f>
        <v>5.9484154814420878</v>
      </c>
      <c r="Q102" s="108">
        <v>5.95</v>
      </c>
      <c r="R102" s="6">
        <f>(((INDEX(Output!$C$5:$BW$192,MATCH($C102,Output!$C$5:$C$192,0),36))+(INDEX(Output!$C$5:$BW$192,MATCH($C102,Output!$C$5:$C$192,0),37)))*99.976)/$AP102</f>
        <v>5.3841046308071565</v>
      </c>
      <c r="S102" s="109">
        <v>6.87</v>
      </c>
      <c r="T102" s="44">
        <f>(((INDEX(Output!$C$5:$BW$192,MATCH($C102,Output!$C$5:$C$192,0),21))+(INDEX(Output!$C$5:$BW$192,MATCH($C102,Output!$C$5:$C$192,0),22))+(INDEX(Output!$C$5:$BW$192,MATCH($C102,Output!$C$5:$C$192,0),23))+(INDEX(Output!$C$5:$BW$192,MATCH($C102,Output!$C$5:$C$192,0),24)))*3.4121416)/$AP102</f>
        <v>16.463027443763121</v>
      </c>
      <c r="U102" s="110">
        <v>14.98</v>
      </c>
      <c r="V102" s="6">
        <f>(((INDEX(Output!$C$5:$BW$192,MATCH($C102,Output!$C$5:$C$192,0),15))*3.4121416)+((INDEX(Output!$C$5:$BW$192,MATCH($C102,Output!$C$5:$C$192,0),30))*99.976))/$AP102</f>
        <v>12.197809086630441</v>
      </c>
      <c r="W102" s="111">
        <v>14.84</v>
      </c>
      <c r="X102" s="6">
        <f>(((INDEX(Output!$C$5:$BW$192,MATCH($C102,Output!$C$5:C$192,0),17))*3.4121416)+((INDEX(Output!$C$5:$BW$192,MATCH($C102,Output!$C$5:C$192,0),32))*99.976))/$AP102</f>
        <v>0.50975274710236107</v>
      </c>
      <c r="Y102" s="112">
        <v>0.95</v>
      </c>
      <c r="Z102" s="6">
        <f>(((INDEX(Output!$C$5:$BW$192,MATCH($C102,Output!$C$5:C$192,0),16))*3.4121416)+((INDEX(Output!$C$5:$BW$192,MATCH($C102,Output!$C$5:C$192,0),31))*99.976))/$AP102</f>
        <v>0</v>
      </c>
      <c r="AA102" s="113">
        <v>0</v>
      </c>
      <c r="AB102" s="6">
        <f>(((INDEX(Output!$C$5:$BW$192,MATCH($C102,Output!$C$5:C$192,0),18))*3.4121416)+((INDEX(Output!$C$5:$BW$192,MATCH($C102,Output!$C$5:C$192,0),33))*99.976))/$AP102</f>
        <v>1.5011668264594109</v>
      </c>
      <c r="AC102" s="114">
        <v>0</v>
      </c>
      <c r="AD102" s="9">
        <f>INDEX(Output!$C$5:$CA$192,MATCH($C102,Output!$C$5:$C$192,0),74)+INDEX(Output!$C$5:$CA$192,MATCH($C102,Output!$C$5:$C$192,0),77)</f>
        <v>0</v>
      </c>
      <c r="AE102" s="100">
        <v>0</v>
      </c>
      <c r="AF102" s="9">
        <f>INDEX(Output!$C$5:$CA$192,MATCH($C102,Output!$C$5:$C$192,0),72)+INDEX(Output!$C$5:$CA$192,MATCH($C102,Output!$C$5:$C$192,0),75)</f>
        <v>78.25</v>
      </c>
      <c r="AG102" s="100">
        <v>78.25</v>
      </c>
      <c r="AH102" s="46">
        <f>IF($D$101=0,"",(D102-$D$101)/$D$101)</f>
        <v>0.31758964412036217</v>
      </c>
      <c r="AI102" s="70">
        <f>IF($E$101=0,"",(E102-$E$101)/$E$101)</f>
        <v>0.22641058335989783</v>
      </c>
      <c r="AJ102" s="46">
        <f>IF($J$101=0,"",(J102-$J$101)/$J$101)</f>
        <v>0.193927777397777</v>
      </c>
      <c r="AK102" s="70">
        <f>IF($K$101=0,"",(K102-$K$101)/$K$101)</f>
        <v>2.4465402932113085E-2</v>
      </c>
      <c r="AL102" s="44" t="str">
        <f t="shared" si="73"/>
        <v>Yes</v>
      </c>
      <c r="AM102" s="44" t="str">
        <f t="shared" ref="AM102:AM120" si="92">IF(AND(AH102&lt;0,AI102&lt;0), "No", "Yes")</f>
        <v>Yes</v>
      </c>
      <c r="AN102" s="71" t="str">
        <f>IF((AL102=AM102),(IF(AND(AI102&gt;(-0.5%*D$101),AI102&lt;(0.5%*D$101),AE102&lt;=AD102,AG102&lt;=AF102,(COUNTBLANK(D102:AK102)=0)),"Pass","Fail")),IF(COUNTA(D102:AK102)=0,"","Fail"))</f>
        <v>Pass</v>
      </c>
      <c r="AO102" s="77"/>
      <c r="AP102" s="45">
        <f>IF(ISNUMBER(SEARCH("RetlMed",C102)),Lookup!D$2,IF(ISNUMBER(SEARCH("OffSml",C102)),Lookup!A$2,IF(ISNUMBER(SEARCH("OffMed",C102)),Lookup!B$2,IF(ISNUMBER(SEARCH("OffLrg",C102)),Lookup!C$2,IF(ISNUMBER(SEARCH("RetlStrp",C102)),Lookup!E$2)))))</f>
        <v>53627.8</v>
      </c>
      <c r="AQ102" s="17"/>
    </row>
    <row r="103" spans="1:43" s="3" customFormat="1" ht="26.25" customHeight="1" x14ac:dyDescent="0.3">
      <c r="A103" s="82"/>
      <c r="B103" s="43" t="str">
        <f t="shared" si="70"/>
        <v>CBECC 2022.2.0</v>
      </c>
      <c r="C103" s="59" t="s">
        <v>154</v>
      </c>
      <c r="D103" s="50">
        <f>INDEX(Output!$C$5:$BW$192,MATCH($C103,Output!$C$5:$C$192,0),61)</f>
        <v>194.87899999999999</v>
      </c>
      <c r="E103" s="102">
        <v>200.95</v>
      </c>
      <c r="F103" s="50">
        <f>(INDEX(Output!$C$5:$BW$192,MATCH($C103,Output!$C$5:$C$192,0),20))/$AP103</f>
        <v>5.5249702579632203</v>
      </c>
      <c r="G103" s="103">
        <v>5.45</v>
      </c>
      <c r="H103" s="50">
        <f>(INDEX(Output!$C$5:$BW$192,MATCH($C103,Output!$C$5:$C$192,0),35))/$AP103</f>
        <v>0.12316224047975116</v>
      </c>
      <c r="I103" s="104">
        <v>0.33</v>
      </c>
      <c r="J103" s="50">
        <f t="shared" ref="J103:J104" si="93">SUM(L103,N103,P103,V103,X103,Z103,AB103)</f>
        <v>31.16521428288241</v>
      </c>
      <c r="K103" s="105">
        <v>51.52</v>
      </c>
      <c r="L103" s="50">
        <f>(((INDEX(Output!$C$5:$BW$192,MATCH($C103,Output!$C$5:$C$192,0),13))*3.4121416)+((INDEX(Output!$C$5:$BW$192,MATCH($C103,Output!$C$5:$C$192,0),28))*99.976))/$AP103</f>
        <v>10.997136327155566</v>
      </c>
      <c r="M103" s="106">
        <v>32.93</v>
      </c>
      <c r="N103" s="50">
        <f>(((INDEX(Output!$C$5:$BW$192,MATCH($C103,Output!$C$5:$C$192,0),14))*3.4121416)+((INDEX(Output!$C$5:$BW$192,MATCH($C103,Output!$C$5:$C$192,0),29))*99.976))/$AP103</f>
        <v>7.3711135709464113</v>
      </c>
      <c r="O103" s="107">
        <v>6.42</v>
      </c>
      <c r="P103" s="50">
        <f>(((INDEX(Output!$C$5:$BW$192,MATCH($C103,Output!$C$5:$C$192,0),19))*3.4121416)+((INDEX(Output!$C$5:$BW$192,MATCH($C103,Output!$C$5:$C$192,0),34))*99.976))/$AP103</f>
        <v>5.9484154814420878</v>
      </c>
      <c r="Q103" s="108">
        <v>5.95</v>
      </c>
      <c r="R103" s="50">
        <f>(((INDEX(Output!$C$5:$BW$192,MATCH($C103,Output!$C$5:$C$192,0),36))+(INDEX(Output!$C$5:$BW$192,MATCH($C103,Output!$C$5:$C$192,0),37)))*99.976)/$AP103</f>
        <v>5.3841046308071565</v>
      </c>
      <c r="S103" s="109">
        <v>6.87</v>
      </c>
      <c r="T103" s="50">
        <f>(((INDEX(Output!$C$5:$BW$192,MATCH($C103,Output!$C$5:$C$192,0),21))+(INDEX(Output!$C$5:$BW$192,MATCH($C103,Output!$C$5:$C$192,0),22))+(INDEX(Output!$C$5:$BW$192,MATCH($C103,Output!$C$5:$C$192,0),23))+(INDEX(Output!$C$5:$BW$192,MATCH($C103,Output!$C$5:$C$192,0),24)))*3.4121416)/$AP103</f>
        <v>16.463027443763121</v>
      </c>
      <c r="U103" s="110">
        <v>14.98</v>
      </c>
      <c r="V103" s="50">
        <f>(((INDEX(Output!$C$5:$BW$192,MATCH($C103,Output!$C$5:$C$192,0),15))*3.4121416)+((INDEX(Output!$C$5:$BW$192,MATCH($C103,Output!$C$5:$C$192,0),30))*99.976))/$AP103</f>
        <v>5.090662186998534</v>
      </c>
      <c r="W103" s="111">
        <v>5.52</v>
      </c>
      <c r="X103" s="50">
        <f>(((INDEX(Output!$C$5:$BW$192,MATCH($C103,Output!$C$5:C$192,0),17))*3.4121416)+((INDEX(Output!$C$5:$BW$192,MATCH($C103,Output!$C$5:C$192,0),32))*99.976))/$AP103</f>
        <v>0.4391542128248408</v>
      </c>
      <c r="Y103" s="112">
        <v>0.69</v>
      </c>
      <c r="Z103" s="50">
        <f>(((INDEX(Output!$C$5:$BW$192,MATCH($C103,Output!$C$5:C$192,0),16))*3.4121416)+((INDEX(Output!$C$5:$BW$192,MATCH($C103,Output!$C$5:C$192,0),31))*99.976))/$AP103</f>
        <v>0</v>
      </c>
      <c r="AA103" s="113">
        <v>0</v>
      </c>
      <c r="AB103" s="50">
        <f>(((INDEX(Output!$C$5:$BW$192,MATCH($C103,Output!$C$5:C$192,0),18))*3.4121416)+((INDEX(Output!$C$5:$BW$192,MATCH($C103,Output!$C$5:C$192,0),33))*99.976))/$AP103</f>
        <v>1.3187325035149677</v>
      </c>
      <c r="AC103" s="114">
        <v>0</v>
      </c>
      <c r="AD103" s="51">
        <f>INDEX(Output!$C$5:$CA$192,MATCH($C103,Output!$C$5:$C$192,0),74)+INDEX(Output!$C$5:$CA$192,MATCH($C103,Output!$C$5:$C$192,0),77)</f>
        <v>0</v>
      </c>
      <c r="AE103" s="100">
        <v>0</v>
      </c>
      <c r="AF103" s="51">
        <f>INDEX(Output!$C$5:$CA$192,MATCH($C103,Output!$C$5:$C$192,0),72)+INDEX(Output!$C$5:$CA$192,MATCH($C103,Output!$C$5:$C$192,0),75)</f>
        <v>0</v>
      </c>
      <c r="AG103" s="101">
        <v>0</v>
      </c>
      <c r="AH103" s="52"/>
      <c r="AI103" s="50"/>
      <c r="AJ103" s="52"/>
      <c r="AK103" s="96"/>
      <c r="AL103" s="50"/>
      <c r="AM103" s="50"/>
      <c r="AN103" s="72"/>
      <c r="AO103" s="75"/>
      <c r="AP103" s="45">
        <f>IF(ISNUMBER(SEARCH("RetlMed",C103)),Lookup!D$2,IF(ISNUMBER(SEARCH("OffSml",C103)),Lookup!A$2,IF(ISNUMBER(SEARCH("OffMed",C103)),Lookup!B$2,IF(ISNUMBER(SEARCH("OffLrg",C103)),Lookup!C$2,IF(ISNUMBER(SEARCH("RetlStrp",C103)),Lookup!E$2)))))</f>
        <v>53627.8</v>
      </c>
      <c r="AQ103" s="14"/>
    </row>
    <row r="104" spans="1:43" s="2" customFormat="1" ht="25.5" customHeight="1" x14ac:dyDescent="0.3">
      <c r="A104" s="81"/>
      <c r="B104" s="43" t="str">
        <f t="shared" si="70"/>
        <v>CBECC 2022.2.0</v>
      </c>
      <c r="C104" s="61" t="s">
        <v>155</v>
      </c>
      <c r="D104" s="44">
        <f>INDEX(Output!$C$5:$BW$192,MATCH($C104,Output!$C$5:$C$192,0),61)</f>
        <v>232.69399999999999</v>
      </c>
      <c r="E104" s="102">
        <v>356.65</v>
      </c>
      <c r="F104" s="6">
        <f>(INDEX(Output!$C$5:$BW$192,MATCH($C104,Output!$C$5:$C$192,0),20))/$AP104</f>
        <v>7.1490532895252086</v>
      </c>
      <c r="G104" s="103">
        <v>9.25</v>
      </c>
      <c r="H104" s="6">
        <f>(INDEX(Output!$C$5:$BW$192,MATCH($C104,Output!$C$5:$C$192,0),35))/$AP104</f>
        <v>8.8996751684760511E-2</v>
      </c>
      <c r="I104" s="104">
        <v>0.72</v>
      </c>
      <c r="J104" s="6">
        <f t="shared" si="93"/>
        <v>33.29111568803097</v>
      </c>
      <c r="K104" s="105">
        <v>103.35</v>
      </c>
      <c r="L104" s="6">
        <f>(((INDEX(Output!$C$5:$BW$192,MATCH($C104,Output!$C$5:$C$192,0),13))*3.4121416)+((INDEX(Output!$C$5:$BW$192,MATCH($C104,Output!$C$5:$C$192,0),28))*99.976))/$AP104</f>
        <v>7.5805978630593014</v>
      </c>
      <c r="M104" s="106">
        <v>71.790000000000006</v>
      </c>
      <c r="N104" s="6">
        <f>(((INDEX(Output!$C$5:$BW$192,MATCH($C104,Output!$C$5:$C$192,0),14))*3.4121416)+((INDEX(Output!$C$5:$BW$192,MATCH($C104,Output!$C$5:$C$192,0),29))*99.976))/$AP104</f>
        <v>6.2671135458832916</v>
      </c>
      <c r="O104" s="107">
        <v>13.27</v>
      </c>
      <c r="P104" s="6">
        <f>(((INDEX(Output!$C$5:$BW$192,MATCH($C104,Output!$C$5:$C$192,0),19))*3.4121416)+((INDEX(Output!$C$5:$BW$192,MATCH($C104,Output!$C$5:$C$192,0),34))*99.976))/$AP104</f>
        <v>5.9484154814420878</v>
      </c>
      <c r="Q104" s="108">
        <v>5.95</v>
      </c>
      <c r="R104" s="6">
        <f>(((INDEX(Output!$C$5:$BW$192,MATCH($C104,Output!$C$5:$C$192,0),36))+(INDEX(Output!$C$5:$BW$192,MATCH($C104,Output!$C$5:$C$192,0),37)))*99.976)/$AP104</f>
        <v>5.3841046308071565</v>
      </c>
      <c r="S104" s="109">
        <v>6.87</v>
      </c>
      <c r="T104" s="44">
        <f>(((INDEX(Output!$C$5:$BW$192,MATCH($C104,Output!$C$5:$C$192,0),21))+(INDEX(Output!$C$5:$BW$192,MATCH($C104,Output!$C$5:$C$192,0),22))+(INDEX(Output!$C$5:$BW$192,MATCH($C104,Output!$C$5:$C$192,0),23))+(INDEX(Output!$C$5:$BW$192,MATCH($C104,Output!$C$5:$C$192,0),24)))*3.4121416)/$AP104</f>
        <v>16.463027443763121</v>
      </c>
      <c r="U104" s="110">
        <v>14.98</v>
      </c>
      <c r="V104" s="6">
        <f>(((INDEX(Output!$C$5:$BW$192,MATCH($C104,Output!$C$5:$C$192,0),15))*3.4121416)+((INDEX(Output!$C$5:$BW$192,MATCH($C104,Output!$C$5:$C$192,0),30))*99.976))/$AP104</f>
        <v>11.910663333107081</v>
      </c>
      <c r="W104" s="111">
        <v>11.38</v>
      </c>
      <c r="X104" s="6">
        <f>(((INDEX(Output!$C$5:$BW$192,MATCH($C104,Output!$C$5:C$192,0),17))*3.4121416)+((INDEX(Output!$C$5:$BW$192,MATCH($C104,Output!$C$5:C$192,0),32))*99.976))/$AP104</f>
        <v>0.2655929610242449</v>
      </c>
      <c r="Y104" s="112">
        <v>0.96</v>
      </c>
      <c r="Z104" s="6">
        <f>(((INDEX(Output!$C$5:$BW$192,MATCH($C104,Output!$C$5:C$192,0),16))*3.4121416)+((INDEX(Output!$C$5:$BW$192,MATCH($C104,Output!$C$5:C$192,0),31))*99.976))/$AP104</f>
        <v>0</v>
      </c>
      <c r="AA104" s="113">
        <v>0</v>
      </c>
      <c r="AB104" s="6">
        <f>(((INDEX(Output!$C$5:$BW$192,MATCH($C104,Output!$C$5:C$192,0),18))*3.4121416)+((INDEX(Output!$C$5:$BW$192,MATCH($C104,Output!$C$5:C$192,0),33))*99.976))/$AP104</f>
        <v>1.3187325035149677</v>
      </c>
      <c r="AC104" s="114">
        <v>0</v>
      </c>
      <c r="AD104" s="9">
        <f>INDEX(Output!$C$5:$CA$192,MATCH($C104,Output!$C$5:$C$192,0),74)+INDEX(Output!$C$5:$CA$192,MATCH($C104,Output!$C$5:$C$192,0),77)</f>
        <v>0</v>
      </c>
      <c r="AE104" s="100">
        <v>0</v>
      </c>
      <c r="AF104" s="9">
        <f>INDEX(Output!$C$5:$CA$192,MATCH($C104,Output!$C$5:$C$192,0),72)+INDEX(Output!$C$5:$CA$192,MATCH($C104,Output!$C$5:$C$192,0),75)</f>
        <v>0</v>
      </c>
      <c r="AG104" s="100">
        <v>0</v>
      </c>
      <c r="AH104" s="46">
        <f>IF($D$103=0,"",(D104-$D$103)/$D$103)</f>
        <v>0.1940434833922588</v>
      </c>
      <c r="AI104" s="70">
        <f>IF($E$103=0,"",(E104-$E$103)/$E$103)</f>
        <v>0.77481960686737994</v>
      </c>
      <c r="AJ104" s="46">
        <f>IF($J$103=0,"",(J104-$J$103)/$J$103)</f>
        <v>6.8213919078240343E-2</v>
      </c>
      <c r="AK104" s="70">
        <f>IF($K$103=0,"",(K104-$K$103)/$K$103)</f>
        <v>1.0060170807453415</v>
      </c>
      <c r="AL104" s="44" t="str">
        <f t="shared" si="73"/>
        <v>Yes</v>
      </c>
      <c r="AM104" s="44" t="str">
        <f t="shared" si="92"/>
        <v>Yes</v>
      </c>
      <c r="AN104" s="71" t="str">
        <f>IF((AL104=AM104),(IF(AND(AI104&gt;(-0.5%*D$102),AI104&lt;(0.5%*D$102),AE104&lt;=AD104,AG104&lt;=AF104,(COUNTBLANK(D104:AK104)=0)),"Pass","Fail")),IF(COUNTA(D104:AK104)=0,"","Fail"))</f>
        <v>Pass</v>
      </c>
      <c r="AO104" s="77"/>
      <c r="AP104" s="45">
        <f>IF(ISNUMBER(SEARCH("RetlMed",C104)),Lookup!D$2,IF(ISNUMBER(SEARCH("OffSml",C104)),Lookup!A$2,IF(ISNUMBER(SEARCH("OffMed",C104)),Lookup!B$2,IF(ISNUMBER(SEARCH("OffLrg",C104)),Lookup!C$2,IF(ISNUMBER(SEARCH("RetlStrp",C104)),Lookup!E$2)))))</f>
        <v>53627.8</v>
      </c>
      <c r="AQ104" s="17"/>
    </row>
    <row r="105" spans="1:43" s="3" customFormat="1" ht="26.25" customHeight="1" x14ac:dyDescent="0.3">
      <c r="A105" s="82"/>
      <c r="B105" s="43" t="str">
        <f t="shared" si="70"/>
        <v>CBECC 2022.2.0</v>
      </c>
      <c r="C105" s="59" t="s">
        <v>179</v>
      </c>
      <c r="D105" s="50">
        <f>INDEX(Output!$C$5:$BW$192,MATCH($C105,Output!$C$5:$C$192,0),61)</f>
        <v>100.92</v>
      </c>
      <c r="E105" s="102">
        <v>109.88</v>
      </c>
      <c r="F105" s="50">
        <f>(INDEX(Output!$C$5:$BW$192,MATCH($C105,Output!$C$5:$C$192,0),20))/$AP105</f>
        <v>2.7329855037872148</v>
      </c>
      <c r="G105" s="103">
        <v>2.67</v>
      </c>
      <c r="H105" s="50">
        <f>(INDEX(Output!$C$5:$BW$192,MATCH($C105,Output!$C$5:$C$192,0),35))/$AP105</f>
        <v>0.1199819869545273</v>
      </c>
      <c r="I105" s="104">
        <v>0.3</v>
      </c>
      <c r="J105" s="50">
        <f t="shared" ref="J105:J109" si="94">SUM(L105,N105,P105,V105,X105,Z105,AB105)</f>
        <v>21.320656468682074</v>
      </c>
      <c r="K105" s="105">
        <v>39.42</v>
      </c>
      <c r="L105" s="50">
        <f>(((INDEX(Output!$C$5:$BW$192,MATCH($C105,Output!$C$5:$C$192,0),13))*3.4121416)+((INDEX(Output!$C$5:$BW$192,MATCH($C105,Output!$C$5:$C$192,0),28))*99.976))/$AP105</f>
        <v>10.510413572341893</v>
      </c>
      <c r="M105" s="106">
        <v>30.32</v>
      </c>
      <c r="N105" s="50">
        <f>(((INDEX(Output!$C$5:$BW$192,MATCH($C105,Output!$C$5:$C$192,0),14))*3.4121416)+((INDEX(Output!$C$5:$BW$192,MATCH($C105,Output!$C$5:$C$192,0),29))*99.976))/$AP105</f>
        <v>2.8238713821070411</v>
      </c>
      <c r="O105" s="107">
        <v>2.4</v>
      </c>
      <c r="P105" s="50">
        <f>(((INDEX(Output!$C$5:$BW$192,MATCH($C105,Output!$C$5:$C$192,0),19))*3.4121416)+((INDEX(Output!$C$5:$BW$192,MATCH($C105,Output!$C$5:$C$192,0),34))*99.976))/$AP105</f>
        <v>4.6127391617347717</v>
      </c>
      <c r="Q105" s="108">
        <v>4.6100000000000003</v>
      </c>
      <c r="R105" s="50">
        <f>(((INDEX(Output!$C$5:$BW$192,MATCH($C105,Output!$C$5:$C$192,0),36))+(INDEX(Output!$C$5:$BW$192,MATCH($C105,Output!$C$5:$C$192,0),37)))*99.976)/$AP105</f>
        <v>0</v>
      </c>
      <c r="S105" s="109">
        <v>0</v>
      </c>
      <c r="T105" s="50">
        <f>(((INDEX(Output!$C$5:$BW$192,MATCH($C105,Output!$C$5:$C$192,0),21))+(INDEX(Output!$C$5:$BW$192,MATCH($C105,Output!$C$5:$C$192,0),22))+(INDEX(Output!$C$5:$BW$192,MATCH($C105,Output!$C$5:$C$192,0),23))+(INDEX(Output!$C$5:$BW$192,MATCH($C105,Output!$C$5:$C$192,0),24)))*3.4121416)/$AP105</f>
        <v>14.615038052308689</v>
      </c>
      <c r="U105" s="110">
        <v>14.62</v>
      </c>
      <c r="V105" s="50">
        <f>(((INDEX(Output!$C$5:$BW$192,MATCH($C105,Output!$C$5:$C$192,0),15))*3.4121416)+((INDEX(Output!$C$5:$BW$192,MATCH($C105,Output!$C$5:$C$192,0),30))*99.976))/$AP105</f>
        <v>1.6658843923054834</v>
      </c>
      <c r="W105" s="111">
        <v>1.78</v>
      </c>
      <c r="X105" s="50">
        <f>(((INDEX(Output!$C$5:$BW$192,MATCH($C105,Output!$C$5:C$192,0),17))*3.4121416)+((INDEX(Output!$C$5:$BW$192,MATCH($C105,Output!$C$5:C$192,0),32))*99.976))/$AP105</f>
        <v>0.22033935018091361</v>
      </c>
      <c r="Y105" s="112">
        <v>0.3</v>
      </c>
      <c r="Z105" s="50">
        <f>(((INDEX(Output!$C$5:$BW$192,MATCH($C105,Output!$C$5:C$192,0),16))*3.4121416)+((INDEX(Output!$C$5:$BW$192,MATCH($C105,Output!$C$5:C$192,0),31))*99.976))/$AP105</f>
        <v>0</v>
      </c>
      <c r="AA105" s="113">
        <v>0</v>
      </c>
      <c r="AB105" s="50">
        <f>(((INDEX(Output!$C$5:$BW$192,MATCH($C105,Output!$C$5:C$192,0),18))*3.4121416)+((INDEX(Output!$C$5:$BW$192,MATCH($C105,Output!$C$5:C$192,0),33))*99.976))/$AP105</f>
        <v>1.4874086100119712</v>
      </c>
      <c r="AC105" s="114">
        <v>0</v>
      </c>
      <c r="AD105" s="51">
        <f>INDEX(Output!$C$5:$CA$192,MATCH($C105,Output!$C$5:$C$192,0),74)+INDEX(Output!$C$5:$CA$192,MATCH($C105,Output!$C$5:$C$192,0),77)</f>
        <v>0</v>
      </c>
      <c r="AE105" s="100">
        <v>0</v>
      </c>
      <c r="AF105" s="51">
        <f>INDEX(Output!$C$5:$CA$192,MATCH($C105,Output!$C$5:$C$192,0),72)+INDEX(Output!$C$5:$CA$192,MATCH($C105,Output!$C$5:$C$192,0),75)</f>
        <v>115</v>
      </c>
      <c r="AG105" s="101">
        <v>115</v>
      </c>
      <c r="AH105" s="52"/>
      <c r="AI105" s="50"/>
      <c r="AJ105" s="52"/>
      <c r="AK105" s="96"/>
      <c r="AL105" s="50"/>
      <c r="AM105" s="50"/>
      <c r="AN105" s="72"/>
      <c r="AO105" s="75"/>
      <c r="AP105" s="45">
        <f>IF(ISNUMBER(SEARCH("RetlMed",C105)),Lookup!D$2,IF(ISNUMBER(SEARCH("OffSml",C105)),Lookup!A$2,IF(ISNUMBER(SEARCH("OffMed",C105)),Lookup!B$2,IF(ISNUMBER(SEARCH("OffLrg",C105)),Lookup!C$2,IF(ISNUMBER(SEARCH("RetlStrp",C105)),Lookup!E$2)))))</f>
        <v>53627.8</v>
      </c>
      <c r="AQ105" s="14"/>
    </row>
    <row r="106" spans="1:43" s="2" customFormat="1" ht="25.5" customHeight="1" x14ac:dyDescent="0.3">
      <c r="A106" s="81"/>
      <c r="B106" s="43" t="str">
        <f t="shared" si="70"/>
        <v>CBECC 2022.2.0</v>
      </c>
      <c r="C106" s="61" t="s">
        <v>180</v>
      </c>
      <c r="D106" s="44">
        <f>INDEX(Output!$C$5:$BW$192,MATCH($C106,Output!$C$5:$C$192,0),61)</f>
        <v>103.203</v>
      </c>
      <c r="E106" s="102">
        <v>112.25</v>
      </c>
      <c r="F106" s="6">
        <f>(INDEX(Output!$C$5:$BW$192,MATCH($C106,Output!$C$5:$C$192,0),20))/$AP106</f>
        <v>2.7935138118662333</v>
      </c>
      <c r="G106" s="103">
        <v>2.74</v>
      </c>
      <c r="H106" s="6">
        <f>(INDEX(Output!$C$5:$BW$192,MATCH($C106,Output!$C$5:$C$192,0),35))/$AP106</f>
        <v>0.12252469801110616</v>
      </c>
      <c r="I106" s="104">
        <v>0.31</v>
      </c>
      <c r="J106" s="6">
        <f t="shared" si="94"/>
        <v>21.781364207929023</v>
      </c>
      <c r="K106" s="105">
        <v>40.049999999999997</v>
      </c>
      <c r="L106" s="6">
        <f>(((INDEX(Output!$C$5:$BW$192,MATCH($C106,Output!$C$5:$C$192,0),13))*3.4121416)+((INDEX(Output!$C$5:$BW$192,MATCH($C106,Output!$C$5:$C$192,0),28))*99.976))/$AP106</f>
        <v>10.764665277250979</v>
      </c>
      <c r="M106" s="106">
        <v>30.69</v>
      </c>
      <c r="N106" s="6">
        <f>(((INDEX(Output!$C$5:$BW$192,MATCH($C106,Output!$C$5:$C$192,0),14))*3.4121416)+((INDEX(Output!$C$5:$BW$192,MATCH($C106,Output!$C$5:$C$192,0),29))*99.976))/$AP106</f>
        <v>2.9972086691275792</v>
      </c>
      <c r="O106" s="107">
        <v>2.62</v>
      </c>
      <c r="P106" s="6">
        <f>(((INDEX(Output!$C$5:$BW$192,MATCH($C106,Output!$C$5:$C$192,0),19))*3.4121416)+((INDEX(Output!$C$5:$BW$192,MATCH($C106,Output!$C$5:$C$192,0),34))*99.976))/$AP106</f>
        <v>4.6127391617347717</v>
      </c>
      <c r="Q106" s="108">
        <v>4.6100000000000003</v>
      </c>
      <c r="R106" s="6">
        <f>(((INDEX(Output!$C$5:$BW$192,MATCH($C106,Output!$C$5:$C$192,0),36))+(INDEX(Output!$C$5:$BW$192,MATCH($C106,Output!$C$5:$C$192,0),37)))*99.976)/$AP106</f>
        <v>0</v>
      </c>
      <c r="S106" s="109">
        <v>0</v>
      </c>
      <c r="T106" s="44">
        <f>(((INDEX(Output!$C$5:$BW$192,MATCH($C106,Output!$C$5:$C$192,0),21))+(INDEX(Output!$C$5:$BW$192,MATCH($C106,Output!$C$5:$C$192,0),22))+(INDEX(Output!$C$5:$BW$192,MATCH($C106,Output!$C$5:$C$192,0),23))+(INDEX(Output!$C$5:$BW$192,MATCH($C106,Output!$C$5:$C$192,0),24)))*3.4121416)/$AP106</f>
        <v>14.615038052308689</v>
      </c>
      <c r="U106" s="110">
        <v>14.62</v>
      </c>
      <c r="V106" s="6">
        <f>(((INDEX(Output!$C$5:$BW$192,MATCH($C106,Output!$C$5:$C$192,0),15))*3.4121416)+((INDEX(Output!$C$5:$BW$192,MATCH($C106,Output!$C$5:$C$192,0),30))*99.976))/$AP106</f>
        <v>1.6953179455028922</v>
      </c>
      <c r="W106" s="111">
        <v>1.82</v>
      </c>
      <c r="X106" s="6">
        <f>(((INDEX(Output!$C$5:$BW$192,MATCH($C106,Output!$C$5:C$192,0),17))*3.4121416)+((INDEX(Output!$C$5:$BW$192,MATCH($C106,Output!$C$5:C$192,0),32))*99.976))/$AP106</f>
        <v>0.22402268004385784</v>
      </c>
      <c r="Y106" s="112">
        <v>0.3</v>
      </c>
      <c r="Z106" s="6">
        <f>(((INDEX(Output!$C$5:$BW$192,MATCH($C106,Output!$C$5:C$192,0),16))*3.4121416)+((INDEX(Output!$C$5:$BW$192,MATCH($C106,Output!$C$5:C$192,0),31))*99.976))/$AP106</f>
        <v>0</v>
      </c>
      <c r="AA106" s="113">
        <v>0</v>
      </c>
      <c r="AB106" s="6">
        <f>(((INDEX(Output!$C$5:$BW$192,MATCH($C106,Output!$C$5:C$192,0),18))*3.4121416)+((INDEX(Output!$C$5:$BW$192,MATCH($C106,Output!$C$5:C$192,0),33))*99.976))/$AP106</f>
        <v>1.4874104742689425</v>
      </c>
      <c r="AC106" s="114">
        <v>0</v>
      </c>
      <c r="AD106" s="9">
        <f>INDEX(Output!$C$5:$CA$192,MATCH($C106,Output!$C$5:$C$192,0),74)+INDEX(Output!$C$5:$CA$192,MATCH($C106,Output!$C$5:$C$192,0),77)</f>
        <v>0</v>
      </c>
      <c r="AE106" s="100">
        <v>0</v>
      </c>
      <c r="AF106" s="9">
        <f>INDEX(Output!$C$5:$CA$192,MATCH($C106,Output!$C$5:$C$192,0),72)+INDEX(Output!$C$5:$CA$192,MATCH($C106,Output!$C$5:$C$192,0),75)</f>
        <v>248.75</v>
      </c>
      <c r="AG106" s="100">
        <v>248.75</v>
      </c>
      <c r="AH106" s="46">
        <f>IF($D$105=0,"",(D106-$D$105)/$D$105)</f>
        <v>2.2621878715814517E-2</v>
      </c>
      <c r="AI106" s="70">
        <f>IF($E$105=0,"",(E106-$E$105)/$E$105)</f>
        <v>2.1568984346559926E-2</v>
      </c>
      <c r="AJ106" s="46">
        <f>IF($J$105=0,"",(J106-$J$105)/$J$105)</f>
        <v>2.1608515662905739E-2</v>
      </c>
      <c r="AK106" s="70">
        <f>IF($K$105=0,"",(K106-$K$105)/$K$105)</f>
        <v>1.5981735159817236E-2</v>
      </c>
      <c r="AL106" s="44" t="str">
        <f t="shared" si="73"/>
        <v>Yes</v>
      </c>
      <c r="AM106" s="44" t="str">
        <f t="shared" si="92"/>
        <v>Yes</v>
      </c>
      <c r="AN106" s="71" t="str">
        <f>IF((AL106=AM106),(IF(AND(AI106&gt;(-0.5%*D$105),AI106&lt;(0.5%*D$105),AE106&lt;=AD106,AG106&lt;=AF106,(COUNTBLANK(D106:AK106)=0)),"Pass","Fail")),IF(COUNTA(D106:AK106)=0,"","Fail"))</f>
        <v>Pass</v>
      </c>
      <c r="AO106" s="75"/>
      <c r="AP106" s="45">
        <f>IF(ISNUMBER(SEARCH("RetlMed",C106)),Lookup!D$2,IF(ISNUMBER(SEARCH("OffSml",C106)),Lookup!A$2,IF(ISNUMBER(SEARCH("OffMed",C106)),Lookup!B$2,IF(ISNUMBER(SEARCH("OffLrg",C106)),Lookup!C$2,IF(ISNUMBER(SEARCH("RetlStrp",C106)),Lookup!E$2)))))</f>
        <v>53627.8</v>
      </c>
      <c r="AQ106" s="17"/>
    </row>
    <row r="107" spans="1:43" s="2" customFormat="1" ht="25.5" customHeight="1" x14ac:dyDescent="0.3">
      <c r="A107" s="81"/>
      <c r="B107" s="43" t="str">
        <f t="shared" si="70"/>
        <v>CBECC 2022.2.0</v>
      </c>
      <c r="C107" s="61" t="s">
        <v>181</v>
      </c>
      <c r="D107" s="44">
        <f>INDEX(Output!$C$5:$BW$192,MATCH($C107,Output!$C$5:$C$192,0),61)</f>
        <v>96.018600000000006</v>
      </c>
      <c r="E107" s="102">
        <v>106.44</v>
      </c>
      <c r="F107" s="6">
        <f>(INDEX(Output!$C$5:$BW$192,MATCH($C107,Output!$C$5:$C$192,0),20))/$AP107</f>
        <v>2.6081808315836188</v>
      </c>
      <c r="G107" s="103">
        <v>2.61</v>
      </c>
      <c r="H107" s="6">
        <f>(INDEX(Output!$C$5:$BW$192,MATCH($C107,Output!$C$5:$C$192,0),35))/$AP107</f>
        <v>0.11421650711011826</v>
      </c>
      <c r="I107" s="104">
        <v>0.28999999999999998</v>
      </c>
      <c r="J107" s="6">
        <f t="shared" si="94"/>
        <v>20.318369173278214</v>
      </c>
      <c r="K107" s="105">
        <v>37.78</v>
      </c>
      <c r="L107" s="6">
        <f>(((INDEX(Output!$C$5:$BW$192,MATCH($C107,Output!$C$5:$C$192,0),13))*3.4121416)+((INDEX(Output!$C$5:$BW$192,MATCH($C107,Output!$C$5:$C$192,0),28))*99.976))/$AP107</f>
        <v>9.933867283637694</v>
      </c>
      <c r="M107" s="106">
        <v>28.87</v>
      </c>
      <c r="N107" s="6">
        <f>(((INDEX(Output!$C$5:$BW$192,MATCH($C107,Output!$C$5:$C$192,0),14))*3.4121416)+((INDEX(Output!$C$5:$BW$192,MATCH($C107,Output!$C$5:$C$192,0),29))*99.976))/$AP107</f>
        <v>2.5081128554041001</v>
      </c>
      <c r="O107" s="107">
        <v>2.06</v>
      </c>
      <c r="P107" s="6">
        <f>(((INDEX(Output!$C$5:$BW$192,MATCH($C107,Output!$C$5:$C$192,0),19))*3.4121416)+((INDEX(Output!$C$5:$BW$192,MATCH($C107,Output!$C$5:$C$192,0),34))*99.976))/$AP107</f>
        <v>4.6127391617347717</v>
      </c>
      <c r="Q107" s="108">
        <v>4.6100000000000003</v>
      </c>
      <c r="R107" s="6">
        <f>(((INDEX(Output!$C$5:$BW$192,MATCH($C107,Output!$C$5:$C$192,0),36))+(INDEX(Output!$C$5:$BW$192,MATCH($C107,Output!$C$5:$C$192,0),37)))*99.976)/$AP107</f>
        <v>0</v>
      </c>
      <c r="S107" s="109">
        <v>0</v>
      </c>
      <c r="T107" s="44">
        <f>(((INDEX(Output!$C$5:$BW$192,MATCH($C107,Output!$C$5:$C$192,0),21))+(INDEX(Output!$C$5:$BW$192,MATCH($C107,Output!$C$5:$C$192,0),22))+(INDEX(Output!$C$5:$BW$192,MATCH($C107,Output!$C$5:$C$192,0),23))+(INDEX(Output!$C$5:$BW$192,MATCH($C107,Output!$C$5:$C$192,0),24)))*3.4121416)/$AP107</f>
        <v>14.615038052308689</v>
      </c>
      <c r="U107" s="110">
        <v>14.62</v>
      </c>
      <c r="V107" s="6">
        <f>(((INDEX(Output!$C$5:$BW$192,MATCH($C107,Output!$C$5:$C$192,0),15))*3.4121416)+((INDEX(Output!$C$5:$BW$192,MATCH($C107,Output!$C$5:$C$192,0),30))*99.976))/$AP107</f>
        <v>1.559392956969333</v>
      </c>
      <c r="W107" s="111">
        <v>1.93</v>
      </c>
      <c r="X107" s="6">
        <f>(((INDEX(Output!$C$5:$BW$192,MATCH($C107,Output!$C$5:C$192,0),17))*3.4121416)+((INDEX(Output!$C$5:$BW$192,MATCH($C107,Output!$C$5:C$192,0),32))*99.976))/$AP107</f>
        <v>0.21685389829125934</v>
      </c>
      <c r="Y107" s="112">
        <v>0.31</v>
      </c>
      <c r="Z107" s="6">
        <f>(((INDEX(Output!$C$5:$BW$192,MATCH($C107,Output!$C$5:C$192,0),16))*3.4121416)+((INDEX(Output!$C$5:$BW$192,MATCH($C107,Output!$C$5:C$192,0),31))*99.976))/$AP107</f>
        <v>0</v>
      </c>
      <c r="AA107" s="113">
        <v>0</v>
      </c>
      <c r="AB107" s="6">
        <f>(((INDEX(Output!$C$5:$BW$192,MATCH($C107,Output!$C$5:C$192,0),18))*3.4121416)+((INDEX(Output!$C$5:$BW$192,MATCH($C107,Output!$C$5:C$192,0),33))*99.976))/$AP107</f>
        <v>1.4874030172410575</v>
      </c>
      <c r="AC107" s="114">
        <v>0</v>
      </c>
      <c r="AD107" s="9">
        <f>INDEX(Output!$C$5:$CA$192,MATCH($C107,Output!$C$5:$C$192,0),74)+INDEX(Output!$C$5:$CA$192,MATCH($C107,Output!$C$5:$C$192,0),77)</f>
        <v>0</v>
      </c>
      <c r="AE107" s="100">
        <v>0</v>
      </c>
      <c r="AF107" s="9">
        <f>INDEX(Output!$C$5:$CA$192,MATCH($C107,Output!$C$5:$C$192,0),72)+INDEX(Output!$C$5:$CA$192,MATCH($C107,Output!$C$5:$C$192,0),75)</f>
        <v>41.75</v>
      </c>
      <c r="AG107" s="100">
        <v>41.75</v>
      </c>
      <c r="AH107" s="46">
        <f>IF($D$105=0,"",(D107-$D$105)/$D$105)</f>
        <v>-4.8567181926278194E-2</v>
      </c>
      <c r="AI107" s="70">
        <f>IF($E$105=0,"",(E107-$E$105)/$E$105)</f>
        <v>-3.1306880232981414E-2</v>
      </c>
      <c r="AJ107" s="46">
        <f>IF($J$105=0,"",(J107-$J$105)/$J$105)</f>
        <v>-4.7010151721928489E-2</v>
      </c>
      <c r="AK107" s="70">
        <f>IF($K$105=0,"",(K107-$K$105)/$K$105)</f>
        <v>-4.1603247082699149E-2</v>
      </c>
      <c r="AL107" s="44" t="str">
        <f t="shared" si="73"/>
        <v>No</v>
      </c>
      <c r="AM107" s="44" t="str">
        <f t="shared" si="92"/>
        <v>No</v>
      </c>
      <c r="AN107" s="71" t="str">
        <f>IF((AL107=AM107),(IF(AND(AI107&gt;(-0.5%*D$105),AI107&lt;(0.5%*D$105),AE107&lt;=AD107,AG107&lt;=AF107,(COUNTBLANK(D107:AK107)=0)),"Pass","Fail")),IF(COUNTA(D107:AK107)=0,"","Fail"))</f>
        <v>Pass</v>
      </c>
      <c r="AO107" s="75"/>
      <c r="AP107" s="45">
        <f>IF(ISNUMBER(SEARCH("RetlMed",C107)),Lookup!D$2,IF(ISNUMBER(SEARCH("OffSml",C107)),Lookup!A$2,IF(ISNUMBER(SEARCH("OffMed",C107)),Lookup!B$2,IF(ISNUMBER(SEARCH("OffLrg",C107)),Lookup!C$2,IF(ISNUMBER(SEARCH("RetlStrp",C107)),Lookup!E$2)))))</f>
        <v>53627.8</v>
      </c>
      <c r="AQ107" s="17"/>
    </row>
    <row r="108" spans="1:43" s="2" customFormat="1" ht="25.5" customHeight="1" x14ac:dyDescent="0.3">
      <c r="A108" s="81"/>
      <c r="B108" s="43" t="str">
        <f t="shared" si="70"/>
        <v>CBECC 2022.2.0</v>
      </c>
      <c r="C108" s="61" t="s">
        <v>182</v>
      </c>
      <c r="D108" s="44">
        <f>INDEX(Output!$C$5:$BW$192,MATCH($C108,Output!$C$5:$C$192,0),61)</f>
        <v>98.107399999999998</v>
      </c>
      <c r="E108" s="102">
        <v>109.82</v>
      </c>
      <c r="F108" s="6">
        <f>(INDEX(Output!$C$5:$BW$192,MATCH($C108,Output!$C$5:$C$192,0),20))/$AP108</f>
        <v>2.6675903169624706</v>
      </c>
      <c r="G108" s="103">
        <v>2.6</v>
      </c>
      <c r="H108" s="6">
        <f>(INDEX(Output!$C$5:$BW$192,MATCH($C108,Output!$C$5:$C$192,0),35))/$AP108</f>
        <v>0.11638031021224067</v>
      </c>
      <c r="I108" s="104">
        <v>0.31</v>
      </c>
      <c r="J108" s="6">
        <f t="shared" si="94"/>
        <v>20.7374245983743</v>
      </c>
      <c r="K108" s="105">
        <v>40.270000000000003</v>
      </c>
      <c r="L108" s="6">
        <f>(((INDEX(Output!$C$5:$BW$192,MATCH($C108,Output!$C$5:$C$192,0),13))*3.4121416)+((INDEX(Output!$C$5:$BW$192,MATCH($C108,Output!$C$5:$C$192,0),28))*99.976))/$AP108</f>
        <v>10.150228309212933</v>
      </c>
      <c r="M108" s="106">
        <v>31.39</v>
      </c>
      <c r="N108" s="6">
        <f>(((INDEX(Output!$C$5:$BW$192,MATCH($C108,Output!$C$5:$C$192,0),14))*3.4121416)+((INDEX(Output!$C$5:$BW$192,MATCH($C108,Output!$C$5:$C$192,0),29))*99.976))/$AP108</f>
        <v>2.6547207094409986</v>
      </c>
      <c r="O108" s="107">
        <v>2.19</v>
      </c>
      <c r="P108" s="6">
        <f>(((INDEX(Output!$C$5:$BW$192,MATCH($C108,Output!$C$5:$C$192,0),19))*3.4121416)+((INDEX(Output!$C$5:$BW$192,MATCH($C108,Output!$C$5:$C$192,0),34))*99.976))/$AP108</f>
        <v>4.6127391617347717</v>
      </c>
      <c r="Q108" s="108">
        <v>4.6100000000000003</v>
      </c>
      <c r="R108" s="6">
        <f>(((INDEX(Output!$C$5:$BW$192,MATCH($C108,Output!$C$5:$C$192,0),36))+(INDEX(Output!$C$5:$BW$192,MATCH($C108,Output!$C$5:$C$192,0),37)))*99.976)/$AP108</f>
        <v>0</v>
      </c>
      <c r="S108" s="109">
        <v>0</v>
      </c>
      <c r="T108" s="44">
        <f>(((INDEX(Output!$C$5:$BW$192,MATCH($C108,Output!$C$5:$C$192,0),21))+(INDEX(Output!$C$5:$BW$192,MATCH($C108,Output!$C$5:$C$192,0),22))+(INDEX(Output!$C$5:$BW$192,MATCH($C108,Output!$C$5:$C$192,0),23))+(INDEX(Output!$C$5:$BW$192,MATCH($C108,Output!$C$5:$C$192,0),24)))*3.4121416)/$AP108</f>
        <v>14.615038052308689</v>
      </c>
      <c r="U108" s="110">
        <v>14.62</v>
      </c>
      <c r="V108" s="6">
        <f>(((INDEX(Output!$C$5:$BW$192,MATCH($C108,Output!$C$5:$C$192,0),15))*3.4121416)+((INDEX(Output!$C$5:$BW$192,MATCH($C108,Output!$C$5:$C$192,0),30))*99.976))/$AP108</f>
        <v>1.6139652842011045</v>
      </c>
      <c r="W108" s="111">
        <v>1.77</v>
      </c>
      <c r="X108" s="6">
        <f>(((INDEX(Output!$C$5:$BW$192,MATCH($C108,Output!$C$5:C$192,0),17))*3.4121416)+((INDEX(Output!$C$5:$BW$192,MATCH($C108,Output!$C$5:C$192,0),32))*99.976))/$AP108</f>
        <v>0.21836438802949215</v>
      </c>
      <c r="Y108" s="112">
        <v>0.31</v>
      </c>
      <c r="Z108" s="6">
        <f>(((INDEX(Output!$C$5:$BW$192,MATCH($C108,Output!$C$5:C$192,0),16))*3.4121416)+((INDEX(Output!$C$5:$BW$192,MATCH($C108,Output!$C$5:C$192,0),31))*99.976))/$AP108</f>
        <v>0</v>
      </c>
      <c r="AA108" s="113">
        <v>0</v>
      </c>
      <c r="AB108" s="6">
        <f>(((INDEX(Output!$C$5:$BW$192,MATCH($C108,Output!$C$5:C$192,0),18))*3.4121416)+((INDEX(Output!$C$5:$BW$192,MATCH($C108,Output!$C$5:C$192,0),33))*99.976))/$AP108</f>
        <v>1.487406745755</v>
      </c>
      <c r="AC108" s="114">
        <v>0</v>
      </c>
      <c r="AD108" s="9">
        <f>INDEX(Output!$C$5:$CA$192,MATCH($C108,Output!$C$5:$C$192,0),74)+INDEX(Output!$C$5:$CA$192,MATCH($C108,Output!$C$5:$C$192,0),77)</f>
        <v>0</v>
      </c>
      <c r="AE108" s="100">
        <v>0</v>
      </c>
      <c r="AF108" s="9">
        <f>INDEX(Output!$C$5:$CA$192,MATCH($C108,Output!$C$5:$C$192,0),72)+INDEX(Output!$C$5:$CA$192,MATCH($C108,Output!$C$5:$C$192,0),75)</f>
        <v>66.5</v>
      </c>
      <c r="AG108" s="100">
        <v>66.5</v>
      </c>
      <c r="AH108" s="46">
        <f>IF($D$105=0,"",(D108-$D$105)/$D$105)</f>
        <v>-2.7869599682917193E-2</v>
      </c>
      <c r="AI108" s="70">
        <f>IF($E$105=0,"",(E108-$E$105)/$E$105)</f>
        <v>-5.4605023662178994E-4</v>
      </c>
      <c r="AJ108" s="46">
        <f>IF($J$105=0,"",(J108-$J$105)/$J$105)</f>
        <v>-2.7355249176519662E-2</v>
      </c>
      <c r="AK108" s="70">
        <f>IF($K$105=0,"",(K108-$K$105)/$K$105)</f>
        <v>2.1562658548959952E-2</v>
      </c>
      <c r="AL108" s="44" t="str">
        <f t="shared" si="73"/>
        <v>No</v>
      </c>
      <c r="AM108" s="44" t="str">
        <f t="shared" si="92"/>
        <v>No</v>
      </c>
      <c r="AN108" s="71" t="str">
        <f>IF((AL108=AM108),(IF(AND(AI108&gt;(-0.5%*D$105),AI108&lt;(0.5%*D$105),AE108&lt;=AD108,AG108&lt;=AF108,(COUNTBLANK(D108:AK108)=0)),"Pass","Fail")),IF(COUNTA(D108:AK108)=0,"","Fail"))</f>
        <v>Pass</v>
      </c>
      <c r="AO108" s="75"/>
      <c r="AP108" s="45">
        <f>IF(ISNUMBER(SEARCH("RetlMed",C108)),Lookup!D$2,IF(ISNUMBER(SEARCH("OffSml",C108)),Lookup!A$2,IF(ISNUMBER(SEARCH("OffMed",C108)),Lookup!B$2,IF(ISNUMBER(SEARCH("OffLrg",C108)),Lookup!C$2,IF(ISNUMBER(SEARCH("RetlStrp",C108)),Lookup!E$2)))))</f>
        <v>53627.8</v>
      </c>
      <c r="AQ108" s="17"/>
    </row>
    <row r="109" spans="1:43" s="2" customFormat="1" ht="25.5" hidden="1" customHeight="1" x14ac:dyDescent="0.3">
      <c r="A109" s="81"/>
      <c r="B109" s="43" t="str">
        <f t="shared" si="70"/>
        <v>CBECC 2022.2.0</v>
      </c>
      <c r="C109" s="61"/>
      <c r="D109" s="44" t="e">
        <f>INDEX(Output!$C$5:$BW$192,MATCH($C109,Output!$C$5:$C$192,0),61)</f>
        <v>#N/A</v>
      </c>
      <c r="E109" s="102"/>
      <c r="F109" s="6" t="e">
        <f>(INDEX(Output!$C$5:$BW$192,MATCH($C109,Output!$C$5:$C$192,0),20))/$AP109</f>
        <v>#N/A</v>
      </c>
      <c r="G109" s="103"/>
      <c r="H109" s="6" t="e">
        <f>(INDEX(Output!$C$5:$BW$192,MATCH($C109,Output!$C$5:$C$192,0),35))/$AP109</f>
        <v>#N/A</v>
      </c>
      <c r="I109" s="104"/>
      <c r="J109" s="6" t="e">
        <f t="shared" si="94"/>
        <v>#N/A</v>
      </c>
      <c r="K109" s="105"/>
      <c r="L109" s="6" t="e">
        <f>(((INDEX(Output!$C$5:$BW$192,MATCH($C109,Output!$C$5:$C$192,0),13))*3.4121416)+((INDEX(Output!$C$5:$BW$192,MATCH($C109,Output!$C$5:$C$192,0),28))*99.976))/$AP109</f>
        <v>#N/A</v>
      </c>
      <c r="M109" s="106"/>
      <c r="N109" s="6" t="e">
        <f>(((INDEX(Output!$C$5:$BW$192,MATCH($C109,Output!$C$5:$C$192,0),14))*3.4121416)+((INDEX(Output!$C$5:$BW$192,MATCH($C109,Output!$C$5:$C$192,0),29))*99.976))/$AP109</f>
        <v>#N/A</v>
      </c>
      <c r="O109" s="107"/>
      <c r="P109" s="6" t="e">
        <f>(((INDEX(Output!$C$5:$BW$192,MATCH($C109,Output!$C$5:$C$192,0),19))*3.4121416)+((INDEX(Output!$C$5:$BW$192,MATCH($C109,Output!$C$5:$C$192,0),34))*99.976))/$AP109</f>
        <v>#N/A</v>
      </c>
      <c r="Q109" s="108"/>
      <c r="R109" s="6" t="e">
        <f>(((INDEX(Output!$C$5:$BW$192,MATCH($C109,Output!$C$5:$C$192,0),36))+(INDEX(Output!$C$5:$BW$192,MATCH($C109,Output!$C$5:$C$192,0),37)))*99.976)/$AP109</f>
        <v>#N/A</v>
      </c>
      <c r="S109" s="109"/>
      <c r="T109" s="44" t="e">
        <f>(((INDEX(Output!$C$5:$BW$192,MATCH($C109,Output!$C$5:$C$192,0),21))+(INDEX(Output!$C$5:$BW$192,MATCH($C109,Output!$C$5:$C$192,0),22))+(INDEX(Output!$C$5:$BW$192,MATCH($C109,Output!$C$5:$C$192,0),23))+(INDEX(Output!$C$5:$BW$192,MATCH($C109,Output!$C$5:$C$192,0),24)))*3.4121416)/$AP109</f>
        <v>#N/A</v>
      </c>
      <c r="U109" s="110"/>
      <c r="V109" s="6" t="e">
        <f>(((INDEX(Output!$C$5:$BW$192,MATCH($C109,Output!$C$5:$C$192,0),15))*3.4121416)+((INDEX(Output!$C$5:$BW$192,MATCH($C109,Output!$C$5:$C$192,0),30))*99.976))/$AP109</f>
        <v>#N/A</v>
      </c>
      <c r="W109" s="111"/>
      <c r="X109" s="6" t="e">
        <f>(((INDEX(Output!$C$5:$BW$192,MATCH($C109,Output!$C$5:C$192,0),17))*3.4121416)+((INDEX(Output!$C$5:$BW$192,MATCH($C109,Output!$C$5:C$192,0),32))*99.976))/$AP109</f>
        <v>#N/A</v>
      </c>
      <c r="Y109" s="112"/>
      <c r="Z109" s="6" t="e">
        <f>(((INDEX(Output!$C$5:$BW$192,MATCH($C109,Output!$C$5:C$192,0),16))*3.4121416)+((INDEX(Output!$C$5:$BW$192,MATCH($C109,Output!$C$5:C$192,0),31))*99.976))/$AP109</f>
        <v>#N/A</v>
      </c>
      <c r="AA109" s="113"/>
      <c r="AB109" s="6" t="e">
        <f>(((INDEX(Output!$C$5:$BW$192,MATCH($C109,Output!$C$5:C$192,0),18))*3.4121416)+((INDEX(Output!$C$5:$BW$192,MATCH($C109,Output!$C$5:C$192,0),33))*99.976))/$AP109</f>
        <v>#N/A</v>
      </c>
      <c r="AC109" s="114"/>
      <c r="AD109" s="9" t="e">
        <f>INDEX(Output!$C$5:$CA$192,MATCH($C109,Output!$C$5:$C$192,0),74)+INDEX(Output!$C$5:$CA$192,MATCH($C109,Output!$C$5:$C$192,0),77)</f>
        <v>#N/A</v>
      </c>
      <c r="AE109" s="100">
        <v>0</v>
      </c>
      <c r="AF109" s="9" t="e">
        <f>INDEX(Output!$C$5:$CA$192,MATCH($C109,Output!$C$5:$C$192,0),72)+INDEX(Output!$C$5:$CA$192,MATCH($C109,Output!$C$5:$C$192,0),75)</f>
        <v>#N/A</v>
      </c>
      <c r="AG109" s="100" t="e">
        <v>#N/A</v>
      </c>
      <c r="AH109" s="46" t="e">
        <f t="shared" ref="AH109" si="95">IF($D$105=0,"",(D109-D$105)/D$105)</f>
        <v>#N/A</v>
      </c>
      <c r="AI109" s="70">
        <f t="shared" ref="AI109" si="96">IF($E$105=0,"",(E109-E$105)/E$105)</f>
        <v>-1</v>
      </c>
      <c r="AJ109" s="46" t="e">
        <f t="shared" ref="AJ109" si="97">IF($J$105=0,"",(J109-$J$105)/$J$105)</f>
        <v>#N/A</v>
      </c>
      <c r="AK109" s="70">
        <f t="shared" ref="AK109" si="98">IF($K$105=0,"",(K109-$K$105)/$K$105)</f>
        <v>-1</v>
      </c>
      <c r="AL109" s="44" t="e">
        <f t="shared" si="73"/>
        <v>#N/A</v>
      </c>
      <c r="AM109" s="44" t="e">
        <f t="shared" si="92"/>
        <v>#N/A</v>
      </c>
      <c r="AN109" s="71" t="e">
        <f>IF((AL109=AM109),(IF(AND(AI109&gt;(-0.5%*D$105),AI109&lt;(0.5%*D$105),AE109&lt;=AD109,AG109&lt;=AF109,(COUNTBLANK(D109:AK109)=0)),"Pass","Fail")),IF(COUNTA(D109:AK109)=0,"","Fail"))</f>
        <v>#N/A</v>
      </c>
      <c r="AO109" s="75"/>
      <c r="AP109" s="45" t="b">
        <f>IF(ISNUMBER(SEARCH("RetlMed",C109)),Lookup!D$2,IF(ISNUMBER(SEARCH("OffSml",C109)),Lookup!A$2,IF(ISNUMBER(SEARCH("OffMed",C109)),Lookup!B$2,IF(ISNUMBER(SEARCH("OffLrg",C109)),Lookup!C$2,IF(ISNUMBER(SEARCH("RetlStrp",C109)),Lookup!E$2)))))</f>
        <v>0</v>
      </c>
      <c r="AQ109" s="17"/>
    </row>
    <row r="110" spans="1:43" s="3" customFormat="1" ht="26.25" customHeight="1" x14ac:dyDescent="0.3">
      <c r="A110" s="82"/>
      <c r="B110" s="43" t="str">
        <f t="shared" si="70"/>
        <v>CBECC 2022.2.0</v>
      </c>
      <c r="C110" s="59" t="s">
        <v>103</v>
      </c>
      <c r="D110" s="50">
        <f>INDEX(Output!$C$5:$BW$192,MATCH($C110,Output!$C$5:$C$192,0),61)</f>
        <v>111.30200000000001</v>
      </c>
      <c r="E110" s="102">
        <v>108.91</v>
      </c>
      <c r="F110" s="50">
        <f>(INDEX(Output!$C$5:$BW$192,MATCH($C110,Output!$C$5:$C$192,0),20))/$AP110</f>
        <v>3.5578934806201259</v>
      </c>
      <c r="G110" s="103">
        <v>3.38</v>
      </c>
      <c r="H110" s="50">
        <f>(INDEX(Output!$C$5:$BW$192,MATCH($C110,Output!$C$5:$C$192,0),35))/$AP110</f>
        <v>3.2612562887159274E-2</v>
      </c>
      <c r="I110" s="104">
        <v>0.06</v>
      </c>
      <c r="J110" s="50">
        <f t="shared" ref="J110:J120" si="99">SUM(L110,N110,P110,V110,X110,Z110,AB110)</f>
        <v>15.400535901630622</v>
      </c>
      <c r="K110" s="105">
        <v>17.36</v>
      </c>
      <c r="L110" s="50">
        <f>(((INDEX(Output!$C$5:$BW$192,MATCH($C110,Output!$C$5:$C$192,0),13))*3.4121416)+((INDEX(Output!$C$5:$BW$192,MATCH($C110,Output!$C$5:$C$192,0),28))*99.976))/$AP110</f>
        <v>1.9539247857138786</v>
      </c>
      <c r="M110" s="106">
        <v>5.83</v>
      </c>
      <c r="N110" s="50">
        <f>(((INDEX(Output!$C$5:$BW$192,MATCH($C110,Output!$C$5:$C$192,0),14))*3.4121416)+((INDEX(Output!$C$5:$BW$192,MATCH($C110,Output!$C$5:$C$192,0),29))*99.976))/$AP110</f>
        <v>6.0874263483372424</v>
      </c>
      <c r="O110" s="107">
        <v>5.08</v>
      </c>
      <c r="P110" s="50">
        <f>(((INDEX(Output!$C$5:$BW$192,MATCH($C110,Output!$C$5:$C$192,0),19))*3.4121416)+((INDEX(Output!$C$5:$BW$192,MATCH($C110,Output!$C$5:$C$192,0),34))*99.976))/$AP110</f>
        <v>4.6127391617347717</v>
      </c>
      <c r="Q110" s="108">
        <v>4.6100000000000003</v>
      </c>
      <c r="R110" s="50">
        <f>(((INDEX(Output!$C$5:$BW$192,MATCH($C110,Output!$C$5:$C$192,0),36))+(INDEX(Output!$C$5:$BW$192,MATCH($C110,Output!$C$5:$C$192,0),37)))*99.976)/$AP110</f>
        <v>0</v>
      </c>
      <c r="S110" s="109">
        <v>0</v>
      </c>
      <c r="T110" s="50">
        <f>(((INDEX(Output!$C$5:$BW$192,MATCH($C110,Output!$C$5:$C$192,0),21))+(INDEX(Output!$C$5:$BW$192,MATCH($C110,Output!$C$5:$C$192,0),22))+(INDEX(Output!$C$5:$BW$192,MATCH($C110,Output!$C$5:$C$192,0),23))+(INDEX(Output!$C$5:$BW$192,MATCH($C110,Output!$C$5:$C$192,0),24)))*3.4121416)/$AP110</f>
        <v>14.615038052308689</v>
      </c>
      <c r="U110" s="110">
        <v>14.62</v>
      </c>
      <c r="V110" s="50">
        <f>(((INDEX(Output!$C$5:$BW$192,MATCH($C110,Output!$C$5:$C$192,0),15))*3.4121416)+((INDEX(Output!$C$5:$BW$192,MATCH($C110,Output!$C$5:$C$192,0),30))*99.976))/$AP110</f>
        <v>1.3658670265645803</v>
      </c>
      <c r="W110" s="111">
        <v>1.76</v>
      </c>
      <c r="X110" s="50">
        <f>(((INDEX(Output!$C$5:$BW$192,MATCH($C110,Output!$C$5:C$192,0),17))*3.4121416)+((INDEX(Output!$C$5:$BW$192,MATCH($C110,Output!$C$5:C$192,0),32))*99.976))/$AP110</f>
        <v>7.3564795086130702E-2</v>
      </c>
      <c r="Y110" s="112">
        <v>7.0000000000000007E-2</v>
      </c>
      <c r="Z110" s="50">
        <f>(((INDEX(Output!$C$5:$BW$192,MATCH($C110,Output!$C$5:C$192,0),16))*3.4121416)+((INDEX(Output!$C$5:$BW$192,MATCH($C110,Output!$C$5:C$192,0),31))*99.976))/$AP110</f>
        <v>0</v>
      </c>
      <c r="AA110" s="113">
        <v>0</v>
      </c>
      <c r="AB110" s="50">
        <f>(((INDEX(Output!$C$5:$BW$192,MATCH($C110,Output!$C$5:C$192,0),18))*3.4121416)+((INDEX(Output!$C$5:$BW$192,MATCH($C110,Output!$C$5:C$192,0),33))*99.976))/$AP110</f>
        <v>1.3070137841940188</v>
      </c>
      <c r="AC110" s="114">
        <v>0</v>
      </c>
      <c r="AD110" s="51">
        <f>INDEX(Output!$C$5:$CA$192,MATCH($C110,Output!$C$5:$C$192,0),74)+INDEX(Output!$C$5:$CA$192,MATCH($C110,Output!$C$5:$C$192,0),77)</f>
        <v>0</v>
      </c>
      <c r="AE110" s="100">
        <v>0</v>
      </c>
      <c r="AF110" s="51">
        <f>INDEX(Output!$C$5:$CA$192,MATCH($C110,Output!$C$5:$C$192,0),72)+INDEX(Output!$C$5:$CA$192,MATCH($C110,Output!$C$5:$C$192,0),75)</f>
        <v>2.5</v>
      </c>
      <c r="AG110" s="101">
        <v>2.5</v>
      </c>
      <c r="AH110" s="52"/>
      <c r="AI110" s="50"/>
      <c r="AJ110" s="52"/>
      <c r="AK110" s="96"/>
      <c r="AL110" s="50"/>
      <c r="AM110" s="50"/>
      <c r="AN110" s="72"/>
      <c r="AO110" s="75"/>
      <c r="AP110" s="45">
        <f>IF(ISNUMBER(SEARCH("RetlMed",C110)),Lookup!D$2,IF(ISNUMBER(SEARCH("OffSml",C110)),Lookup!A$2,IF(ISNUMBER(SEARCH("OffMed",C110)),Lookup!B$2,IF(ISNUMBER(SEARCH("OffLrg",C110)),Lookup!C$2,IF(ISNUMBER(SEARCH("RetlStrp",C110)),Lookup!E$2)))))</f>
        <v>53627.8</v>
      </c>
      <c r="AQ110" s="14"/>
    </row>
    <row r="111" spans="1:43" s="2" customFormat="1" ht="25.5" customHeight="1" x14ac:dyDescent="0.3">
      <c r="A111" s="81"/>
      <c r="B111" s="43" t="str">
        <f t="shared" si="70"/>
        <v>CBECC 2022.2.0</v>
      </c>
      <c r="C111" s="61" t="s">
        <v>183</v>
      </c>
      <c r="D111" s="44">
        <f>INDEX(Output!$C$5:$BW$192,MATCH($C111,Output!$C$5:$C$192,0),61)</f>
        <v>114.71599999999999</v>
      </c>
      <c r="E111" s="102">
        <v>112.45</v>
      </c>
      <c r="F111" s="6">
        <f>(INDEX(Output!$C$5:$BW$192,MATCH($C111,Output!$C$5:$C$192,0),20))/$AP111</f>
        <v>3.657524642069971</v>
      </c>
      <c r="G111" s="103">
        <v>3.49</v>
      </c>
      <c r="H111" s="6">
        <f>(INDEX(Output!$C$5:$BW$192,MATCH($C111,Output!$C$5:$C$192,0),35))/$AP111</f>
        <v>3.5797478173633823E-2</v>
      </c>
      <c r="I111" s="104">
        <v>0.06</v>
      </c>
      <c r="J111" s="6">
        <f t="shared" si="99"/>
        <v>16.058919754162979</v>
      </c>
      <c r="K111" s="105">
        <v>17.89</v>
      </c>
      <c r="L111" s="6">
        <f>(((INDEX(Output!$C$5:$BW$192,MATCH($C111,Output!$C$5:$C$192,0),13))*3.4121416)+((INDEX(Output!$C$5:$BW$192,MATCH($C111,Output!$C$5:$C$192,0),28))*99.976))/$AP111</f>
        <v>2.2724154059714792</v>
      </c>
      <c r="M111" s="106">
        <v>5.97</v>
      </c>
      <c r="N111" s="6">
        <f>(((INDEX(Output!$C$5:$BW$192,MATCH($C111,Output!$C$5:$C$192,0),14))*3.4121416)+((INDEX(Output!$C$5:$BW$192,MATCH($C111,Output!$C$5:$C$192,0),29))*99.976))/$AP111</f>
        <v>6.3845232642472745</v>
      </c>
      <c r="O111" s="107">
        <v>5.43</v>
      </c>
      <c r="P111" s="6">
        <f>(((INDEX(Output!$C$5:$BW$192,MATCH($C111,Output!$C$5:$C$192,0),19))*3.4121416)+((INDEX(Output!$C$5:$BW$192,MATCH($C111,Output!$C$5:$C$192,0),34))*99.976))/$AP111</f>
        <v>4.6127391617347717</v>
      </c>
      <c r="Q111" s="108">
        <v>4.6100000000000003</v>
      </c>
      <c r="R111" s="6">
        <f>(((INDEX(Output!$C$5:$BW$192,MATCH($C111,Output!$C$5:$C$192,0),36))+(INDEX(Output!$C$5:$BW$192,MATCH($C111,Output!$C$5:$C$192,0),37)))*99.976)/$AP111</f>
        <v>0</v>
      </c>
      <c r="S111" s="109">
        <v>0</v>
      </c>
      <c r="T111" s="44">
        <f>(((INDEX(Output!$C$5:$BW$192,MATCH($C111,Output!$C$5:$C$192,0),21))+(INDEX(Output!$C$5:$BW$192,MATCH($C111,Output!$C$5:$C$192,0),22))+(INDEX(Output!$C$5:$BW$192,MATCH($C111,Output!$C$5:$C$192,0),23))+(INDEX(Output!$C$5:$BW$192,MATCH($C111,Output!$C$5:$C$192,0),24)))*3.4121416)/$AP111</f>
        <v>14.615038052308689</v>
      </c>
      <c r="U111" s="110">
        <v>14.62</v>
      </c>
      <c r="V111" s="6">
        <f>(((INDEX(Output!$C$5:$BW$192,MATCH($C111,Output!$C$5:$C$192,0),15))*3.4121416)+((INDEX(Output!$C$5:$BW$192,MATCH($C111,Output!$C$5:$C$192,0),30))*99.976))/$AP111</f>
        <v>1.4010078640719925</v>
      </c>
      <c r="W111" s="111">
        <v>1.77</v>
      </c>
      <c r="X111" s="6">
        <f>(((INDEX(Output!$C$5:$BW$192,MATCH($C111,Output!$C$5:C$192,0),17))*3.4121416)+((INDEX(Output!$C$5:$BW$192,MATCH($C111,Output!$C$5:C$192,0),32))*99.976))/$AP111</f>
        <v>8.1218409686468582E-2</v>
      </c>
      <c r="Y111" s="112">
        <v>0.11</v>
      </c>
      <c r="Z111" s="6">
        <f>(((INDEX(Output!$C$5:$BW$192,MATCH($C111,Output!$C$5:C$192,0),16))*3.4121416)+((INDEX(Output!$C$5:$BW$192,MATCH($C111,Output!$C$5:C$192,0),31))*99.976))/$AP111</f>
        <v>0</v>
      </c>
      <c r="AA111" s="113">
        <v>0</v>
      </c>
      <c r="AB111" s="6">
        <f>(((INDEX(Output!$C$5:$BW$192,MATCH($C111,Output!$C$5:C$192,0),18))*3.4121416)+((INDEX(Output!$C$5:$BW$192,MATCH($C111,Output!$C$5:C$192,0),33))*99.976))/$AP111</f>
        <v>1.3070156484509898</v>
      </c>
      <c r="AC111" s="114">
        <v>0</v>
      </c>
      <c r="AD111" s="9">
        <f>INDEX(Output!$C$5:$CA$192,MATCH($C111,Output!$C$5:$C$192,0),74)+INDEX(Output!$C$5:$CA$192,MATCH($C111,Output!$C$5:$C$192,0),77)</f>
        <v>0</v>
      </c>
      <c r="AE111" s="100">
        <v>0</v>
      </c>
      <c r="AF111" s="9">
        <f>INDEX(Output!$C$5:$CA$192,MATCH($C111,Output!$C$5:$C$192,0),72)+INDEX(Output!$C$5:$CA$192,MATCH($C111,Output!$C$5:$C$192,0),75)</f>
        <v>32.75</v>
      </c>
      <c r="AG111" s="100">
        <v>32.75</v>
      </c>
      <c r="AH111" s="46">
        <f>IF($D$110=0,"",(D111-$D$110)/$D$110)</f>
        <v>3.0673303264990629E-2</v>
      </c>
      <c r="AI111" s="70">
        <f>IF($E$110=0,"",(E111-$E$110)/$E$110)</f>
        <v>3.2503902304655281E-2</v>
      </c>
      <c r="AJ111" s="46">
        <f>IF($J$110=0,"",(J111-$J$110)/$J$110)</f>
        <v>4.2750710542653662E-2</v>
      </c>
      <c r="AK111" s="70">
        <f>IF($K$110=0,"",(K111-$K$110)/$K$110)</f>
        <v>3.0529953917050757E-2</v>
      </c>
      <c r="AL111" s="44" t="str">
        <f t="shared" si="73"/>
        <v>Yes</v>
      </c>
      <c r="AM111" s="44" t="str">
        <f t="shared" si="92"/>
        <v>Yes</v>
      </c>
      <c r="AN111" s="71" t="str">
        <f>IF((AL111=AM111),(IF(AND(AI111&gt;(-0.5%*D$110),AI111&lt;(0.5%*D$110),AE111&lt;=AD111,AG111&lt;=AF111,(COUNTBLANK(D111:AK111)=0)),"Pass","Fail")),IF(COUNTA(D111:AK111)=0,"","Fail"))</f>
        <v>Pass</v>
      </c>
      <c r="AO111" s="77"/>
      <c r="AP111" s="45">
        <f>IF(ISNUMBER(SEARCH("RetlMed",C111)),Lookup!D$2,IF(ISNUMBER(SEARCH("OffSml",C111)),Lookup!A$2,IF(ISNUMBER(SEARCH("OffMed",C111)),Lookup!B$2,IF(ISNUMBER(SEARCH("OffLrg",C111)),Lookup!C$2,IF(ISNUMBER(SEARCH("RetlStrp",C111)),Lookup!E$2)))))</f>
        <v>53627.8</v>
      </c>
      <c r="AQ111" s="17"/>
    </row>
    <row r="112" spans="1:43" s="2" customFormat="1" ht="25.5" customHeight="1" x14ac:dyDescent="0.3">
      <c r="A112" s="81"/>
      <c r="B112" s="43" t="str">
        <f t="shared" si="70"/>
        <v>CBECC 2022.2.0</v>
      </c>
      <c r="C112" s="61" t="s">
        <v>184</v>
      </c>
      <c r="D112" s="44">
        <f>INDEX(Output!$C$5:$BW$192,MATCH($C112,Output!$C$5:$C$192,0),61)</f>
        <v>106.873</v>
      </c>
      <c r="E112" s="102">
        <v>104.75</v>
      </c>
      <c r="F112" s="6">
        <f>(INDEX(Output!$C$5:$BW$192,MATCH($C112,Output!$C$5:$C$192,0),20))/$AP112</f>
        <v>3.3766255561481171</v>
      </c>
      <c r="G112" s="103">
        <v>3.21</v>
      </c>
      <c r="H112" s="6">
        <f>(INDEX(Output!$C$5:$BW$192,MATCH($C112,Output!$C$5:$C$192,0),35))/$AP112</f>
        <v>3.356262983005083E-2</v>
      </c>
      <c r="I112" s="104">
        <v>0.06</v>
      </c>
      <c r="J112" s="6">
        <f t="shared" si="99"/>
        <v>14.8769783637544</v>
      </c>
      <c r="K112" s="105">
        <v>16.71</v>
      </c>
      <c r="L112" s="6">
        <f>(((INDEX(Output!$C$5:$BW$192,MATCH($C112,Output!$C$5:$C$192,0),13))*3.4121416)+((INDEX(Output!$C$5:$BW$192,MATCH($C112,Output!$C$5:$C$192,0),28))*99.976))/$AP112</f>
        <v>2.0489311136864892</v>
      </c>
      <c r="M112" s="106">
        <v>5.75</v>
      </c>
      <c r="N112" s="6">
        <f>(((INDEX(Output!$C$5:$BW$192,MATCH($C112,Output!$C$5:$C$192,0),14))*3.4121416)+((INDEX(Output!$C$5:$BW$192,MATCH($C112,Output!$C$5:$C$192,0),29))*99.976))/$AP112</f>
        <v>5.5340806383345944</v>
      </c>
      <c r="O112" s="107">
        <v>4.46</v>
      </c>
      <c r="P112" s="6">
        <f>(((INDEX(Output!$C$5:$BW$192,MATCH($C112,Output!$C$5:$C$192,0),19))*3.4121416)+((INDEX(Output!$C$5:$BW$192,MATCH($C112,Output!$C$5:$C$192,0),34))*99.976))/$AP112</f>
        <v>4.6127391617347717</v>
      </c>
      <c r="Q112" s="108">
        <v>4.6100000000000003</v>
      </c>
      <c r="R112" s="6">
        <f>(((INDEX(Output!$C$5:$BW$192,MATCH($C112,Output!$C$5:$C$192,0),36))+(INDEX(Output!$C$5:$BW$192,MATCH($C112,Output!$C$5:$C$192,0),37)))*99.976)/$AP112</f>
        <v>0</v>
      </c>
      <c r="S112" s="109">
        <v>0</v>
      </c>
      <c r="T112" s="44">
        <f>(((INDEX(Output!$C$5:$BW$192,MATCH($C112,Output!$C$5:$C$192,0),21))+(INDEX(Output!$C$5:$BW$192,MATCH($C112,Output!$C$5:$C$192,0),22))+(INDEX(Output!$C$5:$BW$192,MATCH($C112,Output!$C$5:$C$192,0),23))+(INDEX(Output!$C$5:$BW$192,MATCH($C112,Output!$C$5:$C$192,0),24)))*3.4121416)/$AP112</f>
        <v>14.615038052308689</v>
      </c>
      <c r="U112" s="110">
        <v>14.62</v>
      </c>
      <c r="V112" s="6">
        <f>(((INDEX(Output!$C$5:$BW$192,MATCH($C112,Output!$C$5:$C$192,0),15))*3.4121416)+((INDEX(Output!$C$5:$BW$192,MATCH($C112,Output!$C$5:$C$192,0),30))*99.976))/$AP112</f>
        <v>1.2878547490562731</v>
      </c>
      <c r="W112" s="111">
        <v>1.78</v>
      </c>
      <c r="X112" s="6">
        <f>(((INDEX(Output!$C$5:$BW$192,MATCH($C112,Output!$C$5:C$192,0),17))*3.4121416)+((INDEX(Output!$C$5:$BW$192,MATCH($C112,Output!$C$5:C$192,0),32))*99.976))/$AP112</f>
        <v>8.6364509519167298E-2</v>
      </c>
      <c r="Y112" s="112">
        <v>0.11</v>
      </c>
      <c r="Z112" s="6">
        <f>(((INDEX(Output!$C$5:$BW$192,MATCH($C112,Output!$C$5:C$192,0),16))*3.4121416)+((INDEX(Output!$C$5:$BW$192,MATCH($C112,Output!$C$5:C$192,0),31))*99.976))/$AP112</f>
        <v>0</v>
      </c>
      <c r="AA112" s="113">
        <v>0</v>
      </c>
      <c r="AB112" s="6">
        <f>(((INDEX(Output!$C$5:$BW$192,MATCH($C112,Output!$C$5:C$192,0),18))*3.4121416)+((INDEX(Output!$C$5:$BW$192,MATCH($C112,Output!$C$5:C$192,0),33))*99.976))/$AP112</f>
        <v>1.3070081914231051</v>
      </c>
      <c r="AC112" s="114">
        <v>0</v>
      </c>
      <c r="AD112" s="9">
        <f>INDEX(Output!$C$5:$CA$192,MATCH($C112,Output!$C$5:$C$192,0),74)+INDEX(Output!$C$5:$CA$192,MATCH($C112,Output!$C$5:$C$192,0),77)</f>
        <v>0</v>
      </c>
      <c r="AE112" s="100">
        <v>0</v>
      </c>
      <c r="AF112" s="9">
        <f>INDEX(Output!$C$5:$CA$192,MATCH($C112,Output!$C$5:$C$192,0),72)+INDEX(Output!$C$5:$CA$192,MATCH($C112,Output!$C$5:$C$192,0),75)</f>
        <v>0</v>
      </c>
      <c r="AG112" s="100">
        <v>0</v>
      </c>
      <c r="AH112" s="46">
        <f>IF($D$110=0,"",(D112-$D$110)/$D$110)</f>
        <v>-3.9792636250920936E-2</v>
      </c>
      <c r="AI112" s="70">
        <f>IF($E$110=0,"",(E112-$E$110)/$E$110)</f>
        <v>-3.8196676154623056E-2</v>
      </c>
      <c r="AJ112" s="46">
        <f>IF($J$110=0,"",(J112-$J$110)/$J$110)</f>
        <v>-3.3996059696908817E-2</v>
      </c>
      <c r="AK112" s="70">
        <f>IF($K$110=0,"",(K112-$K$110)/$K$110)</f>
        <v>-3.7442396313363976E-2</v>
      </c>
      <c r="AL112" s="44" t="str">
        <f t="shared" si="73"/>
        <v>No</v>
      </c>
      <c r="AM112" s="44" t="str">
        <f t="shared" si="92"/>
        <v>No</v>
      </c>
      <c r="AN112" s="71" t="str">
        <f>IF((AL112=AM112),(IF(AND(AI112&gt;(-0.5%*D$110),AI112&lt;(0.5%*D$110),AE112&lt;=AD112,AG112&lt;=AF112,(COUNTBLANK(D112:AK112)=0)),"Pass","Fail")),IF(COUNTA(D112:AK112)=0,"","Fail"))</f>
        <v>Pass</v>
      </c>
      <c r="AO112" s="77"/>
      <c r="AP112" s="45">
        <f>IF(ISNUMBER(SEARCH("RetlMed",C112)),Lookup!D$2,IF(ISNUMBER(SEARCH("OffSml",C112)),Lookup!A$2,IF(ISNUMBER(SEARCH("OffMed",C112)),Lookup!B$2,IF(ISNUMBER(SEARCH("OffLrg",C112)),Lookup!C$2,IF(ISNUMBER(SEARCH("RetlStrp",C112)),Lookup!E$2)))))</f>
        <v>53627.8</v>
      </c>
      <c r="AQ112" s="17"/>
    </row>
    <row r="113" spans="1:43" s="2" customFormat="1" ht="25.5" customHeight="1" x14ac:dyDescent="0.3">
      <c r="A113" s="81"/>
      <c r="B113" s="43" t="str">
        <f t="shared" si="70"/>
        <v>CBECC 2022.2.0</v>
      </c>
      <c r="C113" s="61" t="s">
        <v>185</v>
      </c>
      <c r="D113" s="44">
        <f>INDEX(Output!$C$5:$BW$192,MATCH($C113,Output!$C$5:$C$192,0),61)</f>
        <v>109.383</v>
      </c>
      <c r="E113" s="102">
        <v>106.87</v>
      </c>
      <c r="F113" s="6">
        <f>(INDEX(Output!$C$5:$BW$192,MATCH($C113,Output!$C$5:$C$192,0),20))/$AP113</f>
        <v>3.4710728390871894</v>
      </c>
      <c r="G113" s="103">
        <v>3.29</v>
      </c>
      <c r="H113" s="6">
        <f>(INDEX(Output!$C$5:$BW$192,MATCH($C113,Output!$C$5:$C$192,0),35))/$AP113</f>
        <v>3.4089222380929297E-2</v>
      </c>
      <c r="I113" s="104">
        <v>0.06</v>
      </c>
      <c r="J113" s="6">
        <f t="shared" si="99"/>
        <v>15.251909377188078</v>
      </c>
      <c r="K113" s="105">
        <v>17.07</v>
      </c>
      <c r="L113" s="6">
        <f>(((INDEX(Output!$C$5:$BW$192,MATCH($C113,Output!$C$5:$C$192,0),13))*3.4121416)+((INDEX(Output!$C$5:$BW$192,MATCH($C113,Output!$C$5:$C$192,0),28))*99.976))/$AP113</f>
        <v>2.1015902592192628</v>
      </c>
      <c r="M113" s="106">
        <v>5.83</v>
      </c>
      <c r="N113" s="6">
        <f>(((INDEX(Output!$C$5:$BW$192,MATCH($C113,Output!$C$5:$C$192,0),14))*3.4121416)+((INDEX(Output!$C$5:$BW$192,MATCH($C113,Output!$C$5:$C$192,0),29))*99.976))/$AP113</f>
        <v>5.8032137699163489</v>
      </c>
      <c r="O113" s="107">
        <v>4.75</v>
      </c>
      <c r="P113" s="6">
        <f>(((INDEX(Output!$C$5:$BW$192,MATCH($C113,Output!$C$5:$C$192,0),19))*3.4121416)+((INDEX(Output!$C$5:$BW$192,MATCH($C113,Output!$C$5:$C$192,0),34))*99.976))/$AP113</f>
        <v>4.6127391617347717</v>
      </c>
      <c r="Q113" s="108">
        <v>4.6100000000000003</v>
      </c>
      <c r="R113" s="6">
        <f>(((INDEX(Output!$C$5:$BW$192,MATCH($C113,Output!$C$5:$C$192,0),36))+(INDEX(Output!$C$5:$BW$192,MATCH($C113,Output!$C$5:$C$192,0),37)))*99.976)/$AP113</f>
        <v>0</v>
      </c>
      <c r="S113" s="109">
        <v>0</v>
      </c>
      <c r="T113" s="44">
        <f>(((INDEX(Output!$C$5:$BW$192,MATCH($C113,Output!$C$5:$C$192,0),21))+(INDEX(Output!$C$5:$BW$192,MATCH($C113,Output!$C$5:$C$192,0),22))+(INDEX(Output!$C$5:$BW$192,MATCH($C113,Output!$C$5:$C$192,0),23))+(INDEX(Output!$C$5:$BW$192,MATCH($C113,Output!$C$5:$C$192,0),24)))*3.4121416)/$AP113</f>
        <v>14.615038052308689</v>
      </c>
      <c r="U113" s="110">
        <v>14.62</v>
      </c>
      <c r="V113" s="6">
        <f>(((INDEX(Output!$C$5:$BW$192,MATCH($C113,Output!$C$5:$C$192,0),15))*3.4121416)+((INDEX(Output!$C$5:$BW$192,MATCH($C113,Output!$C$5:$C$192,0),30))*99.976))/$AP113</f>
        <v>1.3440050099657268</v>
      </c>
      <c r="W113" s="111">
        <v>1.77</v>
      </c>
      <c r="X113" s="6">
        <f>(((INDEX(Output!$C$5:$BW$192,MATCH($C113,Output!$C$5:C$192,0),17))*3.4121416)+((INDEX(Output!$C$5:$BW$192,MATCH($C113,Output!$C$5:C$192,0),32))*99.976))/$AP113</f>
        <v>8.3349256414919123E-2</v>
      </c>
      <c r="Y113" s="112">
        <v>0.11</v>
      </c>
      <c r="Z113" s="6">
        <f>(((INDEX(Output!$C$5:$BW$192,MATCH($C113,Output!$C$5:C$192,0),16))*3.4121416)+((INDEX(Output!$C$5:$BW$192,MATCH($C113,Output!$C$5:C$192,0),31))*99.976))/$AP113</f>
        <v>0</v>
      </c>
      <c r="AA113" s="113">
        <v>0</v>
      </c>
      <c r="AB113" s="6">
        <f>(((INDEX(Output!$C$5:$BW$192,MATCH($C113,Output!$C$5:C$192,0),18))*3.4121416)+((INDEX(Output!$C$5:$BW$192,MATCH($C113,Output!$C$5:C$192,0),33))*99.976))/$AP113</f>
        <v>1.3070119199370476</v>
      </c>
      <c r="AC113" s="114">
        <v>0</v>
      </c>
      <c r="AD113" s="9">
        <f>INDEX(Output!$C$5:$CA$192,MATCH($C113,Output!$C$5:$C$192,0),74)+INDEX(Output!$C$5:$CA$192,MATCH($C113,Output!$C$5:$C$192,0),77)</f>
        <v>0</v>
      </c>
      <c r="AE113" s="100">
        <v>0</v>
      </c>
      <c r="AF113" s="9">
        <f>INDEX(Output!$C$5:$CA$192,MATCH($C113,Output!$C$5:$C$192,0),72)+INDEX(Output!$C$5:$CA$192,MATCH($C113,Output!$C$5:$C$192,0),75)</f>
        <v>0</v>
      </c>
      <c r="AG113" s="100">
        <v>0</v>
      </c>
      <c r="AH113" s="46">
        <f>IF($D$110=0,"",(D113-$D$110)/$D$110)</f>
        <v>-1.7241379310344928E-2</v>
      </c>
      <c r="AI113" s="70">
        <f>IF($E$110=0,"",(E113-$E$110)/$E$110)</f>
        <v>-1.8731062345055477E-2</v>
      </c>
      <c r="AJ113" s="46">
        <f>IF($J$110=0,"",(J113-$J$110)/$J$110)</f>
        <v>-9.6507371816072929E-3</v>
      </c>
      <c r="AK113" s="70">
        <f>IF($K$110=0,"",(K113-$K$110)/$K$110)</f>
        <v>-1.6705069124423915E-2</v>
      </c>
      <c r="AL113" s="44" t="str">
        <f t="shared" si="73"/>
        <v>No</v>
      </c>
      <c r="AM113" s="44" t="str">
        <f t="shared" si="92"/>
        <v>No</v>
      </c>
      <c r="AN113" s="71" t="str">
        <f>IF((AL113=AM113),(IF(AND(AI113&gt;(-0.5%*D$110),AI113&lt;(0.5%*D$110),AE113&lt;=AD113,AG113&lt;=AF113,(COUNTBLANK(D113:AK113)=0)),"Pass","Fail")),IF(COUNTA(D113:AK113)=0,"","Fail"))</f>
        <v>Pass</v>
      </c>
      <c r="AO113" s="77"/>
      <c r="AP113" s="45">
        <f>IF(ISNUMBER(SEARCH("RetlMed",C113)),Lookup!D$2,IF(ISNUMBER(SEARCH("OffSml",C113)),Lookup!A$2,IF(ISNUMBER(SEARCH("OffMed",C113)),Lookup!B$2,IF(ISNUMBER(SEARCH("OffLrg",C113)),Lookup!C$2,IF(ISNUMBER(SEARCH("RetlStrp",C113)),Lookup!E$2)))))</f>
        <v>53627.8</v>
      </c>
      <c r="AQ113" s="17"/>
    </row>
    <row r="114" spans="1:43" s="3" customFormat="1" ht="26.25" customHeight="1" x14ac:dyDescent="0.3">
      <c r="A114" s="82"/>
      <c r="B114" s="43" t="str">
        <f t="shared" si="70"/>
        <v>CBECC 2022.2.0</v>
      </c>
      <c r="C114" s="59" t="s">
        <v>117</v>
      </c>
      <c r="D114" s="50">
        <f>INDEX(Output!$C$5:$BW$192,MATCH($C114,Output!$C$5:$C$192,0),61)</f>
        <v>354.15699999999998</v>
      </c>
      <c r="E114" s="102">
        <v>353.51</v>
      </c>
      <c r="F114" s="50">
        <f>(INDEX(Output!$C$5:$BW$192,MATCH($C114,Output!$C$5:$C$192,0),20))/$AP114</f>
        <v>11.574027708229011</v>
      </c>
      <c r="G114" s="103">
        <v>11.54</v>
      </c>
      <c r="H114" s="50">
        <f>(INDEX(Output!$C$5:$BW$192,MATCH($C114,Output!$C$5:$C$192,0),35))/$AP114</f>
        <v>3.0704267783789506E-2</v>
      </c>
      <c r="I114" s="104">
        <v>0.04</v>
      </c>
      <c r="J114" s="50">
        <f t="shared" si="99"/>
        <v>42.561859803598082</v>
      </c>
      <c r="K114" s="105">
        <v>42.9</v>
      </c>
      <c r="L114" s="50">
        <f>(((INDEX(Output!$C$5:$BW$192,MATCH($C114,Output!$C$5:$C$192,0),13))*3.4121416)+((INDEX(Output!$C$5:$BW$192,MATCH($C114,Output!$C$5:$C$192,0),28))*99.976))/$AP114</f>
        <v>0.56920924573852649</v>
      </c>
      <c r="M114" s="106">
        <v>3.51</v>
      </c>
      <c r="N114" s="50">
        <f>(((INDEX(Output!$C$5:$BW$192,MATCH($C114,Output!$C$5:$C$192,0),14))*3.4121416)+((INDEX(Output!$C$5:$BW$192,MATCH($C114,Output!$C$5:$C$192,0),29))*99.976))/$AP114</f>
        <v>14.644102549368769</v>
      </c>
      <c r="O114" s="107">
        <v>14.67</v>
      </c>
      <c r="P114" s="50">
        <f>(((INDEX(Output!$C$5:$BW$192,MATCH($C114,Output!$C$5:$C$192,0),19))*3.4121416)+((INDEX(Output!$C$5:$BW$192,MATCH($C114,Output!$C$5:$C$192,0),34))*99.976))/$AP114</f>
        <v>10.132976055764949</v>
      </c>
      <c r="Q114" s="108">
        <v>10.14</v>
      </c>
      <c r="R114" s="50">
        <f>(((INDEX(Output!$C$5:$BW$192,MATCH($C114,Output!$C$5:$C$192,0),36))+(INDEX(Output!$C$5:$BW$192,MATCH($C114,Output!$C$5:$C$192,0),37)))*99.976)/$AP114</f>
        <v>0</v>
      </c>
      <c r="S114" s="109">
        <v>0</v>
      </c>
      <c r="T114" s="50">
        <f>(((INDEX(Output!$C$5:$BW$192,MATCH($C114,Output!$C$5:$C$192,0),21))+(INDEX(Output!$C$5:$BW$192,MATCH($C114,Output!$C$5:$C$192,0),22))+(INDEX(Output!$C$5:$BW$192,MATCH($C114,Output!$C$5:$C$192,0),23))+(INDEX(Output!$C$5:$BW$192,MATCH($C114,Output!$C$5:$C$192,0),24)))*3.4121416)/$AP114</f>
        <v>10.831365932175371</v>
      </c>
      <c r="U114" s="110">
        <v>10.79</v>
      </c>
      <c r="V114" s="50">
        <f>(((INDEX(Output!$C$5:$BW$192,MATCH($C114,Output!$C$5:$C$192,0),15))*3.4121416)+((INDEX(Output!$C$5:$BW$192,MATCH($C114,Output!$C$5:$C$192,0),30))*99.976))/$AP114</f>
        <v>14.715087252341927</v>
      </c>
      <c r="W114" s="111">
        <v>14.58</v>
      </c>
      <c r="X114" s="50">
        <f>(((INDEX(Output!$C$5:$BW$192,MATCH($C114,Output!$C$5:C$192,0),17))*3.4121416)+((INDEX(Output!$C$5:$BW$192,MATCH($C114,Output!$C$5:C$192,0),32))*99.976))/$AP114</f>
        <v>0</v>
      </c>
      <c r="Y114" s="112">
        <v>0</v>
      </c>
      <c r="Z114" s="50">
        <f>(((INDEX(Output!$C$5:$BW$192,MATCH($C114,Output!$C$5:C$192,0),16))*3.4121416)+((INDEX(Output!$C$5:$BW$192,MATCH($C114,Output!$C$5:C$192,0),31))*99.976))/$AP114</f>
        <v>0</v>
      </c>
      <c r="AA114" s="113">
        <v>0</v>
      </c>
      <c r="AB114" s="50">
        <f>(((INDEX(Output!$C$5:$BW$192,MATCH($C114,Output!$C$5:C$192,0),18))*3.4121416)+((INDEX(Output!$C$5:$BW$192,MATCH($C114,Output!$C$5:C$192,0),33))*99.976))/$AP114</f>
        <v>2.5004847003839097</v>
      </c>
      <c r="AC114" s="114">
        <v>0</v>
      </c>
      <c r="AD114" s="51">
        <f>INDEX(Output!$C$5:$CA$192,MATCH($C114,Output!$C$5:$C$192,0),74)+INDEX(Output!$C$5:$CA$192,MATCH($C114,Output!$C$5:$C$192,0),77)</f>
        <v>0</v>
      </c>
      <c r="AE114" s="100">
        <v>0</v>
      </c>
      <c r="AF114" s="51">
        <f>INDEX(Output!$C$5:$CA$192,MATCH($C114,Output!$C$5:$C$192,0),72)+INDEX(Output!$C$5:$CA$192,MATCH($C114,Output!$C$5:$C$192,0),75)</f>
        <v>0</v>
      </c>
      <c r="AG114" s="101">
        <v>0</v>
      </c>
      <c r="AH114" s="52"/>
      <c r="AI114" s="50"/>
      <c r="AJ114" s="52"/>
      <c r="AK114" s="96"/>
      <c r="AL114" s="50"/>
      <c r="AM114" s="50"/>
      <c r="AN114" s="72"/>
      <c r="AO114" s="75"/>
      <c r="AP114" s="45">
        <f>IF(ISNUMBER(SEARCH("RetlMed",C114)),Lookup!D$2,IF(ISNUMBER(SEARCH("OffSml",C114)),Lookup!A$2,IF(ISNUMBER(SEARCH("OffMed",C114)),Lookup!B$2,IF(ISNUMBER(SEARCH("OffLrg",C114)),Lookup!C$2,IF(ISNUMBER(SEARCH("RetlStrp",C114)),Lookup!E$2)))))</f>
        <v>24563.1</v>
      </c>
      <c r="AQ114" s="14"/>
    </row>
    <row r="115" spans="1:43" s="2" customFormat="1" ht="25.5" customHeight="1" x14ac:dyDescent="0.3">
      <c r="A115" s="81"/>
      <c r="B115" s="43" t="str">
        <f t="shared" si="70"/>
        <v>CBECC 2022.2.0</v>
      </c>
      <c r="C115" s="61" t="s">
        <v>197</v>
      </c>
      <c r="D115" s="44">
        <f>INDEX(Output!$C$5:$BW$192,MATCH($C115,Output!$C$5:$C$192,0),61)</f>
        <v>351.84699999999998</v>
      </c>
      <c r="E115" s="102">
        <v>348.43</v>
      </c>
      <c r="F115" s="6">
        <f>(INDEX(Output!$C$5:$BW$192,MATCH($C115,Output!$C$5:$C$192,0),20))/$AP115</f>
        <v>11.507179468389577</v>
      </c>
      <c r="G115" s="103">
        <v>11.38</v>
      </c>
      <c r="H115" s="6">
        <f>(INDEX(Output!$C$5:$BW$192,MATCH($C115,Output!$C$5:$C$192,0),35))/$AP115</f>
        <v>3.0209012706050951E-2</v>
      </c>
      <c r="I115" s="104">
        <v>0.03</v>
      </c>
      <c r="J115" s="6">
        <f t="shared" si="99"/>
        <v>42.284246451732891</v>
      </c>
      <c r="K115" s="105">
        <v>42.17</v>
      </c>
      <c r="L115" s="6">
        <f>(((INDEX(Output!$C$5:$BW$192,MATCH($C115,Output!$C$5:$C$192,0),13))*3.4121416)+((INDEX(Output!$C$5:$BW$192,MATCH($C115,Output!$C$5:$C$192,0),28))*99.976))/$AP115</f>
        <v>0.51967120306475978</v>
      </c>
      <c r="M115" s="106">
        <v>3.32</v>
      </c>
      <c r="N115" s="6">
        <f>(((INDEX(Output!$C$5:$BW$192,MATCH($C115,Output!$C$5:$C$192,0),14))*3.4121416)+((INDEX(Output!$C$5:$BW$192,MATCH($C115,Output!$C$5:$C$192,0),29))*99.976))/$AP115</f>
        <v>14.415312322760563</v>
      </c>
      <c r="O115" s="107">
        <v>14.29</v>
      </c>
      <c r="P115" s="6">
        <f>(((INDEX(Output!$C$5:$BW$192,MATCH($C115,Output!$C$5:$C$192,0),19))*3.4121416)+((INDEX(Output!$C$5:$BW$192,MATCH($C115,Output!$C$5:$C$192,0),34))*99.976))/$AP115</f>
        <v>10.132976055764949</v>
      </c>
      <c r="Q115" s="108">
        <v>10.14</v>
      </c>
      <c r="R115" s="6">
        <f>(((INDEX(Output!$C$5:$BW$192,MATCH($C115,Output!$C$5:$C$192,0),36))+(INDEX(Output!$C$5:$BW$192,MATCH($C115,Output!$C$5:$C$192,0),37)))*99.976)/$AP115</f>
        <v>0</v>
      </c>
      <c r="S115" s="109">
        <v>0</v>
      </c>
      <c r="T115" s="44">
        <f>(((INDEX(Output!$C$5:$BW$192,MATCH($C115,Output!$C$5:$C$192,0),21))+(INDEX(Output!$C$5:$BW$192,MATCH($C115,Output!$C$5:$C$192,0),22))+(INDEX(Output!$C$5:$BW$192,MATCH($C115,Output!$C$5:$C$192,0),23))+(INDEX(Output!$C$5:$BW$192,MATCH($C115,Output!$C$5:$C$192,0),24)))*3.4121416)/$AP115</f>
        <v>10.831365932175371</v>
      </c>
      <c r="U115" s="110">
        <v>10.79</v>
      </c>
      <c r="V115" s="6">
        <f>(((INDEX(Output!$C$5:$BW$192,MATCH($C115,Output!$C$5:$C$192,0),15))*3.4121416)+((INDEX(Output!$C$5:$BW$192,MATCH($C115,Output!$C$5:$C$192,0),30))*99.976))/$AP115</f>
        <v>14.715781818907224</v>
      </c>
      <c r="W115" s="111">
        <v>14.42</v>
      </c>
      <c r="X115" s="6">
        <f>(((INDEX(Output!$C$5:$BW$192,MATCH($C115,Output!$C$5:C$192,0),17))*3.4121416)+((INDEX(Output!$C$5:$BW$192,MATCH($C115,Output!$C$5:C$192,0),32))*99.976))/$AP115</f>
        <v>0</v>
      </c>
      <c r="Y115" s="112">
        <v>0</v>
      </c>
      <c r="Z115" s="6">
        <f>(((INDEX(Output!$C$5:$BW$192,MATCH($C115,Output!$C$5:C$192,0),16))*3.4121416)+((INDEX(Output!$C$5:$BW$192,MATCH($C115,Output!$C$5:C$192,0),31))*99.976))/$AP115</f>
        <v>0</v>
      </c>
      <c r="AA115" s="113">
        <v>0</v>
      </c>
      <c r="AB115" s="6">
        <f>(((INDEX(Output!$C$5:$BW$192,MATCH($C115,Output!$C$5:C$192,0),18))*3.4121416)+((INDEX(Output!$C$5:$BW$192,MATCH($C115,Output!$C$5:C$192,0),33))*99.976))/$AP115</f>
        <v>2.5005050512353901</v>
      </c>
      <c r="AC115" s="114">
        <v>0</v>
      </c>
      <c r="AD115" s="9">
        <f>INDEX(Output!$C$5:$CA$192,MATCH($C115,Output!$C$5:$C$192,0),74)+INDEX(Output!$C$5:$CA$192,MATCH($C115,Output!$C$5:$C$192,0),77)</f>
        <v>0</v>
      </c>
      <c r="AE115" s="100">
        <v>0</v>
      </c>
      <c r="AF115" s="9">
        <f>INDEX(Output!$C$5:$CA$192,MATCH($C115,Output!$C$5:$C$192,0),72)+INDEX(Output!$C$5:$CA$192,MATCH($C115,Output!$C$5:$C$192,0),75)</f>
        <v>0</v>
      </c>
      <c r="AG115" s="100">
        <v>0</v>
      </c>
      <c r="AH115" s="46">
        <f>IF($D$114=0,"",(D115-$D$114)/$D$114)</f>
        <v>-6.5225309679040715E-3</v>
      </c>
      <c r="AI115" s="70">
        <f>IF($E$114=0,"",(E115-$E$114)/$E$114)</f>
        <v>-1.437017340386406E-2</v>
      </c>
      <c r="AJ115" s="46">
        <f>IF($J$114=0,"",(J115-$J$114)/$J$114)</f>
        <v>-6.522585083129355E-3</v>
      </c>
      <c r="AK115" s="70">
        <f>IF($K$114=0,"",(K115-$K$114)/$K$114)</f>
        <v>-1.7016317016316944E-2</v>
      </c>
      <c r="AL115" s="44" t="str">
        <f t="shared" si="73"/>
        <v>No</v>
      </c>
      <c r="AM115" s="44" t="str">
        <f t="shared" si="92"/>
        <v>No</v>
      </c>
      <c r="AN115" s="71" t="str">
        <f>IF((AL115=AM115),(IF(AND(AI115&gt;(-0.5%*D$80),AI115&lt;(0.5%*D$80),AE115&lt;=AD115,AG115&lt;=AF115,(COUNTBLANK(D115:AK115)=0)),"Pass","Fail")),IF(COUNTA(D115:AK115)=0,"","Fail"))</f>
        <v>Pass</v>
      </c>
      <c r="AO115" s="77"/>
      <c r="AP115" s="45">
        <f>IF(ISNUMBER(SEARCH("RetlMed",C115)),Lookup!D$2,IF(ISNUMBER(SEARCH("OffSml",C115)),Lookup!A$2,IF(ISNUMBER(SEARCH("OffMed",C115)),Lookup!B$2,IF(ISNUMBER(SEARCH("OffLrg",C115)),Lookup!C$2,IF(ISNUMBER(SEARCH("RetlStrp",C115)),Lookup!E$2)))))</f>
        <v>24563.1</v>
      </c>
      <c r="AQ115" s="17"/>
    </row>
    <row r="116" spans="1:43" s="2" customFormat="1" ht="25.5" customHeight="1" x14ac:dyDescent="0.3">
      <c r="A116" s="81"/>
      <c r="B116" s="43" t="str">
        <f t="shared" si="70"/>
        <v>CBECC 2022.2.0</v>
      </c>
      <c r="C116" s="61" t="s">
        <v>198</v>
      </c>
      <c r="D116" s="44">
        <f>INDEX(Output!$C$5:$BW$192,MATCH($C116,Output!$C$5:$C$192,0),61)</f>
        <v>351.36500000000001</v>
      </c>
      <c r="E116" s="102">
        <v>350.8</v>
      </c>
      <c r="F116" s="6">
        <f>(INDEX(Output!$C$5:$BW$192,MATCH($C116,Output!$C$5:$C$192,0),20))/$AP116</f>
        <v>11.511861287866759</v>
      </c>
      <c r="G116" s="103">
        <v>11.48</v>
      </c>
      <c r="H116" s="6">
        <f>(INDEX(Output!$C$5:$BW$192,MATCH($C116,Output!$C$5:$C$192,0),35))/$AP116</f>
        <v>2.9732688463589695E-2</v>
      </c>
      <c r="I116" s="104">
        <v>0.03</v>
      </c>
      <c r="J116" s="6">
        <f t="shared" si="99"/>
        <v>42.252739403583426</v>
      </c>
      <c r="K116" s="105">
        <v>42.55</v>
      </c>
      <c r="L116" s="6">
        <f>(((INDEX(Output!$C$5:$BW$192,MATCH($C116,Output!$C$5:$C$192,0),13))*3.4121416)+((INDEX(Output!$C$5:$BW$192,MATCH($C116,Output!$C$5:$C$192,0),28))*99.976))/$AP116</f>
        <v>0.47205428077074962</v>
      </c>
      <c r="M116" s="106">
        <v>3.37</v>
      </c>
      <c r="N116" s="6">
        <f>(((INDEX(Output!$C$5:$BW$192,MATCH($C116,Output!$C$5:$C$192,0),14))*3.4121416)+((INDEX(Output!$C$5:$BW$192,MATCH($C116,Output!$C$5:$C$192,0),29))*99.976))/$AP116</f>
        <v>14.433232140145178</v>
      </c>
      <c r="O116" s="107">
        <v>14.47</v>
      </c>
      <c r="P116" s="6">
        <f>(((INDEX(Output!$C$5:$BW$192,MATCH($C116,Output!$C$5:$C$192,0),19))*3.4121416)+((INDEX(Output!$C$5:$BW$192,MATCH($C116,Output!$C$5:$C$192,0),34))*99.976))/$AP116</f>
        <v>10.132976055764949</v>
      </c>
      <c r="Q116" s="108">
        <v>10.14</v>
      </c>
      <c r="R116" s="6">
        <f>(((INDEX(Output!$C$5:$BW$192,MATCH($C116,Output!$C$5:$C$192,0),36))+(INDEX(Output!$C$5:$BW$192,MATCH($C116,Output!$C$5:$C$192,0),37)))*99.976)/$AP116</f>
        <v>0</v>
      </c>
      <c r="S116" s="109">
        <v>0</v>
      </c>
      <c r="T116" s="44">
        <f>(((INDEX(Output!$C$5:$BW$192,MATCH($C116,Output!$C$5:$C$192,0),21))+(INDEX(Output!$C$5:$BW$192,MATCH($C116,Output!$C$5:$C$192,0),22))+(INDEX(Output!$C$5:$BW$192,MATCH($C116,Output!$C$5:$C$192,0),23))+(INDEX(Output!$C$5:$BW$192,MATCH($C116,Output!$C$5:$C$192,0),24)))*3.4121416)/$AP116</f>
        <v>10.831365932175371</v>
      </c>
      <c r="U116" s="110">
        <v>10.79</v>
      </c>
      <c r="V116" s="6">
        <f>(((INDEX(Output!$C$5:$BW$192,MATCH($C116,Output!$C$5:$C$192,0),15))*3.4121416)+((INDEX(Output!$C$5:$BW$192,MATCH($C116,Output!$C$5:$C$192,0),30))*99.976))/$AP116</f>
        <v>14.713975945837456</v>
      </c>
      <c r="W116" s="111">
        <v>14.57</v>
      </c>
      <c r="X116" s="6">
        <f>(((INDEX(Output!$C$5:$BW$192,MATCH($C116,Output!$C$5:C$192,0),17))*3.4121416)+((INDEX(Output!$C$5:$BW$192,MATCH($C116,Output!$C$5:C$192,0),32))*99.976))/$AP116</f>
        <v>0</v>
      </c>
      <c r="Y116" s="112">
        <v>0</v>
      </c>
      <c r="Z116" s="6">
        <f>(((INDEX(Output!$C$5:$BW$192,MATCH($C116,Output!$C$5:C$192,0),16))*3.4121416)+((INDEX(Output!$C$5:$BW$192,MATCH($C116,Output!$C$5:C$192,0),31))*99.976))/$AP116</f>
        <v>0</v>
      </c>
      <c r="AA116" s="113">
        <v>0</v>
      </c>
      <c r="AB116" s="6">
        <f>(((INDEX(Output!$C$5:$BW$192,MATCH($C116,Output!$C$5:C$192,0),18))*3.4121416)+((INDEX(Output!$C$5:$BW$192,MATCH($C116,Output!$C$5:C$192,0),33))*99.976))/$AP116</f>
        <v>2.5005009810650933</v>
      </c>
      <c r="AC116" s="114">
        <v>0</v>
      </c>
      <c r="AD116" s="9">
        <f>INDEX(Output!$C$5:$CA$192,MATCH($C116,Output!$C$5:$C$192,0),74)+INDEX(Output!$C$5:$CA$192,MATCH($C116,Output!$C$5:$C$192,0),77)</f>
        <v>0</v>
      </c>
      <c r="AE116" s="100">
        <v>0</v>
      </c>
      <c r="AF116" s="9">
        <f>INDEX(Output!$C$5:$CA$192,MATCH($C116,Output!$C$5:$C$192,0),72)+INDEX(Output!$C$5:$CA$192,MATCH($C116,Output!$C$5:$C$192,0),75)</f>
        <v>0</v>
      </c>
      <c r="AG116" s="100">
        <v>0</v>
      </c>
      <c r="AH116" s="46">
        <f>IF($D$114=0,"",(D116-$D$114)/$D$114)</f>
        <v>-7.8835092910770465E-3</v>
      </c>
      <c r="AI116" s="70">
        <f>IF($E$114=0,"",(E116-$E$114)/$E$114)</f>
        <v>-7.6659783315888652E-3</v>
      </c>
      <c r="AJ116" s="46">
        <f>IF($J$114=0,"",(J116-$J$114)/$J$114)</f>
        <v>-7.2628499187087636E-3</v>
      </c>
      <c r="AK116" s="70">
        <f>IF($K$114=0,"",(K116-$K$114)/$K$114)</f>
        <v>-8.1585081585081928E-3</v>
      </c>
      <c r="AL116" s="44" t="str">
        <f t="shared" si="73"/>
        <v>No</v>
      </c>
      <c r="AM116" s="44" t="str">
        <f t="shared" si="92"/>
        <v>No</v>
      </c>
      <c r="AN116" s="71" t="str">
        <f>IF((AL116=AM116),(IF(AND(AI116&gt;(-0.5%*D$80),AI116&lt;(0.5%*D$80),AE116&lt;=AD116,AG116&lt;=AF116,(COUNTBLANK(D116:AK116)=0)),"Pass","Fail")),IF(COUNTA(D116:AK116)=0,"","Fail"))</f>
        <v>Pass</v>
      </c>
      <c r="AO116" s="77"/>
      <c r="AP116" s="45">
        <f>IF(ISNUMBER(SEARCH("RetlMed",C116)),Lookup!D$2,IF(ISNUMBER(SEARCH("OffSml",C116)),Lookup!A$2,IF(ISNUMBER(SEARCH("OffMed",C116)),Lookup!B$2,IF(ISNUMBER(SEARCH("OffLrg",C116)),Lookup!C$2,IF(ISNUMBER(SEARCH("RetlStrp",C116)),Lookup!E$2)))))</f>
        <v>24563.1</v>
      </c>
      <c r="AQ116" s="17"/>
    </row>
    <row r="117" spans="1:43" s="3" customFormat="1" ht="26.25" customHeight="1" x14ac:dyDescent="0.3">
      <c r="A117" s="82"/>
      <c r="B117" s="43" t="str">
        <f t="shared" si="70"/>
        <v>CBECC 2022.2.0</v>
      </c>
      <c r="C117" s="59" t="s">
        <v>193</v>
      </c>
      <c r="D117" s="50">
        <f>INDEX(Output!$C$5:$BW$192,MATCH($C117,Output!$C$5:$C$192,0),61)</f>
        <v>142.309</v>
      </c>
      <c r="E117" s="102">
        <v>134.9</v>
      </c>
      <c r="F117" s="50">
        <f>(INDEX(Output!$C$5:$BW$192,MATCH($C117,Output!$C$5:$C$192,0),20))/$AP117</f>
        <v>4.2999945847180747</v>
      </c>
      <c r="G117" s="103">
        <v>3.87</v>
      </c>
      <c r="H117" s="50">
        <f>(INDEX(Output!$C$5:$BW$192,MATCH($C117,Output!$C$5:$C$192,0),35))/$AP117</f>
        <v>0.10248621610183939</v>
      </c>
      <c r="I117" s="104">
        <v>0.22</v>
      </c>
      <c r="J117" s="50">
        <f t="shared" si="99"/>
        <v>24.918353520377167</v>
      </c>
      <c r="K117" s="105">
        <v>35.11</v>
      </c>
      <c r="L117" s="50">
        <f>(((INDEX(Output!$C$5:$BW$192,MATCH($C117,Output!$C$5:$C$192,0),13))*3.4121416)+((INDEX(Output!$C$5:$BW$192,MATCH($C117,Output!$C$5:$C$192,0),28))*99.976))/$AP117</f>
        <v>9.0506566388256875</v>
      </c>
      <c r="M117" s="106">
        <v>21.91</v>
      </c>
      <c r="N117" s="50">
        <f>(((INDEX(Output!$C$5:$BW$192,MATCH($C117,Output!$C$5:$C$192,0),14))*3.4121416)+((INDEX(Output!$C$5:$BW$192,MATCH($C117,Output!$C$5:$C$192,0),29))*99.976))/$AP117</f>
        <v>2.6033586015190866</v>
      </c>
      <c r="O117" s="107">
        <v>2.56</v>
      </c>
      <c r="P117" s="50">
        <f>(((INDEX(Output!$C$5:$BW$192,MATCH($C117,Output!$C$5:$C$192,0),19))*3.4121416)+((INDEX(Output!$C$5:$BW$192,MATCH($C117,Output!$C$5:$C$192,0),34))*99.976))/$AP117</f>
        <v>4.7604463191317894</v>
      </c>
      <c r="Q117" s="108">
        <v>4.76</v>
      </c>
      <c r="R117" s="50">
        <f>(((INDEX(Output!$C$5:$BW$192,MATCH($C117,Output!$C$5:$C$192,0),36))+(INDEX(Output!$C$5:$BW$192,MATCH($C117,Output!$C$5:$C$192,0),37)))*99.976)/$AP117</f>
        <v>0</v>
      </c>
      <c r="S117" s="109">
        <v>0</v>
      </c>
      <c r="T117" s="50">
        <f>(((INDEX(Output!$C$5:$BW$192,MATCH($C117,Output!$C$5:$C$192,0),21))+(INDEX(Output!$C$5:$BW$192,MATCH($C117,Output!$C$5:$C$192,0),22))+(INDEX(Output!$C$5:$BW$192,MATCH($C117,Output!$C$5:$C$192,0),23))+(INDEX(Output!$C$5:$BW$192,MATCH($C117,Output!$C$5:$C$192,0),24)))*3.4121416)/$AP117</f>
        <v>34.275807521866703</v>
      </c>
      <c r="U117" s="110">
        <v>34.28</v>
      </c>
      <c r="V117" s="50">
        <f>(((INDEX(Output!$C$5:$BW$192,MATCH($C117,Output!$C$5:$C$192,0),15))*3.4121416)+((INDEX(Output!$C$5:$BW$192,MATCH($C117,Output!$C$5:$C$192,0),30))*99.976))/$AP117</f>
        <v>4.6721091841913882</v>
      </c>
      <c r="W117" s="111">
        <v>3.16</v>
      </c>
      <c r="X117" s="50">
        <f>(((INDEX(Output!$C$5:$BW$192,MATCH($C117,Output!$C$5:C$192,0),17))*3.4121416)+((INDEX(Output!$C$5:$BW$192,MATCH($C117,Output!$C$5:C$192,0),32))*99.976))/$AP117</f>
        <v>2.608977193693403</v>
      </c>
      <c r="Y117" s="112">
        <v>2.71</v>
      </c>
      <c r="Z117" s="50">
        <f>(((INDEX(Output!$C$5:$BW$192,MATCH($C117,Output!$C$5:C$192,0),16))*3.4121416)+((INDEX(Output!$C$5:$BW$192,MATCH($C117,Output!$C$5:C$192,0),31))*99.976))/$AP117</f>
        <v>2.5156510773948079E-2</v>
      </c>
      <c r="AA117" s="113">
        <v>0.01</v>
      </c>
      <c r="AB117" s="50">
        <f>(((INDEX(Output!$C$5:$BW$192,MATCH($C117,Output!$C$5:C$192,0),18))*3.4121416)+((INDEX(Output!$C$5:$BW$192,MATCH($C117,Output!$C$5:C$192,0),33))*99.976))/$AP117</f>
        <v>1.1976490722418665</v>
      </c>
      <c r="AC117" s="114">
        <v>0</v>
      </c>
      <c r="AD117" s="51">
        <f>INDEX(Output!$C$5:$CA$192,MATCH($C117,Output!$C$5:$C$192,0),74)+INDEX(Output!$C$5:$CA$192,MATCH($C117,Output!$C$5:$C$192,0),77)</f>
        <v>9</v>
      </c>
      <c r="AE117" s="100">
        <v>0</v>
      </c>
      <c r="AF117" s="51">
        <f>INDEX(Output!$C$5:$CA$192,MATCH($C117,Output!$C$5:$C$192,0),72)+INDEX(Output!$C$5:$CA$192,MATCH($C117,Output!$C$5:$C$192,0),75)</f>
        <v>1861.25</v>
      </c>
      <c r="AG117" s="101">
        <v>1861.25</v>
      </c>
      <c r="AH117" s="52"/>
      <c r="AI117" s="50"/>
      <c r="AJ117" s="52"/>
      <c r="AK117" s="96"/>
      <c r="AL117" s="50"/>
      <c r="AM117" s="50"/>
      <c r="AN117" s="72"/>
      <c r="AO117" s="75"/>
      <c r="AP117" s="45">
        <f>IF(ISNUMBER(SEARCH("RetlMed",C117)),Lookup!D$2,IF(ISNUMBER(SEARCH("OffSml",C117)),Lookup!A$2,IF(ISNUMBER(SEARCH("OffMed",C117)),Lookup!B$2,IF(ISNUMBER(SEARCH("OffLrg",C117)),Lookup!C$2,IF(ISNUMBER(SEARCH("RetlStrp",C117)),Lookup!E$2)))))</f>
        <v>498589</v>
      </c>
      <c r="AQ117" s="14"/>
    </row>
    <row r="118" spans="1:43" s="2" customFormat="1" ht="25.5" customHeight="1" x14ac:dyDescent="0.3">
      <c r="A118" s="81"/>
      <c r="B118" s="43" t="str">
        <f t="shared" si="70"/>
        <v>CBECC 2022.2.0</v>
      </c>
      <c r="C118" s="61" t="s">
        <v>194</v>
      </c>
      <c r="D118" s="44">
        <f>INDEX(Output!$C$5:$BW$192,MATCH($C118,Output!$C$5:$C$192,0),61)</f>
        <v>143.79</v>
      </c>
      <c r="E118" s="102">
        <v>135.12</v>
      </c>
      <c r="F118" s="6">
        <f>(INDEX(Output!$C$5:$BW$192,MATCH($C118,Output!$C$5:$C$192,0),20))/$AP118</f>
        <v>4.3762096636708794</v>
      </c>
      <c r="G118" s="103">
        <v>3.93</v>
      </c>
      <c r="H118" s="6">
        <f>(INDEX(Output!$C$5:$BW$192,MATCH($C118,Output!$C$5:$C$192,0),35))/$AP118</f>
        <v>0.10280290981148803</v>
      </c>
      <c r="I118" s="104">
        <v>0.22</v>
      </c>
      <c r="J118" s="6">
        <f t="shared" si="99"/>
        <v>25.210090122463221</v>
      </c>
      <c r="K118" s="105">
        <v>35.36</v>
      </c>
      <c r="L118" s="6">
        <f>(((INDEX(Output!$C$5:$BW$192,MATCH($C118,Output!$C$5:$C$192,0),13))*3.4121416)+((INDEX(Output!$C$5:$BW$192,MATCH($C118,Output!$C$5:$C$192,0),28))*99.976))/$AP118</f>
        <v>9.0823457014520432</v>
      </c>
      <c r="M118" s="106">
        <v>21.94</v>
      </c>
      <c r="N118" s="6">
        <f>(((INDEX(Output!$C$5:$BW$192,MATCH($C118,Output!$C$5:$C$192,0),14))*3.4121416)+((INDEX(Output!$C$5:$BW$192,MATCH($C118,Output!$C$5:$C$192,0),29))*99.976))/$AP118</f>
        <v>3.5676280971990955</v>
      </c>
      <c r="O118" s="107">
        <v>3.63</v>
      </c>
      <c r="P118" s="6">
        <f>(((INDEX(Output!$C$5:$BW$192,MATCH($C118,Output!$C$5:$C$192,0),19))*3.4121416)+((INDEX(Output!$C$5:$BW$192,MATCH($C118,Output!$C$5:$C$192,0),34))*99.976))/$AP118</f>
        <v>4.7604463191317894</v>
      </c>
      <c r="Q118" s="108">
        <v>4.76</v>
      </c>
      <c r="R118" s="6">
        <f>(((INDEX(Output!$C$5:$BW$192,MATCH($C118,Output!$C$5:$C$192,0),36))+(INDEX(Output!$C$5:$BW$192,MATCH($C118,Output!$C$5:$C$192,0),37)))*99.976)/$AP118</f>
        <v>0</v>
      </c>
      <c r="S118" s="109">
        <v>0</v>
      </c>
      <c r="T118" s="44">
        <f>(((INDEX(Output!$C$5:$BW$192,MATCH($C118,Output!$C$5:$C$192,0),21))+(INDEX(Output!$C$5:$BW$192,MATCH($C118,Output!$C$5:$C$192,0),22))+(INDEX(Output!$C$5:$BW$192,MATCH($C118,Output!$C$5:$C$192,0),23))+(INDEX(Output!$C$5:$BW$192,MATCH($C118,Output!$C$5:$C$192,0),24)))*3.4121416)/$AP118</f>
        <v>34.275807521866703</v>
      </c>
      <c r="U118" s="110">
        <v>34.28</v>
      </c>
      <c r="V118" s="6">
        <f>(((INDEX(Output!$C$5:$BW$192,MATCH($C118,Output!$C$5:$C$192,0),15))*3.4121416)+((INDEX(Output!$C$5:$BW$192,MATCH($C118,Output!$C$5:$C$192,0),30))*99.976))/$AP118</f>
        <v>4.7711976081766743</v>
      </c>
      <c r="W118" s="111">
        <v>3.75</v>
      </c>
      <c r="X118" s="6">
        <f>(((INDEX(Output!$C$5:$BW$192,MATCH($C118,Output!$C$5:C$192,0),17))*3.4121416)+((INDEX(Output!$C$5:$BW$192,MATCH($C118,Output!$C$5:C$192,0),32))*99.976))/$AP118</f>
        <v>1.8149626750080727</v>
      </c>
      <c r="Y118" s="112">
        <v>1.27</v>
      </c>
      <c r="Z118" s="6">
        <f>(((INDEX(Output!$C$5:$BW$192,MATCH($C118,Output!$C$5:C$192,0),16))*3.4121416)+((INDEX(Output!$C$5:$BW$192,MATCH($C118,Output!$C$5:C$192,0),31))*99.976))/$AP118</f>
        <v>1.5860649253681889E-2</v>
      </c>
      <c r="AA118" s="113">
        <v>0</v>
      </c>
      <c r="AB118" s="6">
        <f>(((INDEX(Output!$C$5:$BW$192,MATCH($C118,Output!$C$5:C$192,0),18))*3.4121416)+((INDEX(Output!$C$5:$BW$192,MATCH($C118,Output!$C$5:C$192,0),33))*99.976))/$AP118</f>
        <v>1.1976490722418665</v>
      </c>
      <c r="AC118" s="114">
        <v>0</v>
      </c>
      <c r="AD118" s="9">
        <f>INDEX(Output!$C$5:$CA$192,MATCH($C118,Output!$C$5:$C$192,0),74)+INDEX(Output!$C$5:$CA$192,MATCH($C118,Output!$C$5:$C$192,0),77)</f>
        <v>9</v>
      </c>
      <c r="AE118" s="100">
        <v>0</v>
      </c>
      <c r="AF118" s="9">
        <f>INDEX(Output!$C$5:$CA$192,MATCH($C118,Output!$C$5:$C$192,0),72)+INDEX(Output!$C$5:$CA$192,MATCH($C118,Output!$C$5:$C$192,0),75)</f>
        <v>1868.5</v>
      </c>
      <c r="AG118" s="100">
        <v>1868.5</v>
      </c>
      <c r="AH118" s="46">
        <f>IF($D$117=0,"",(D118-$D$117)/$D$117)</f>
        <v>1.0406931395765514E-2</v>
      </c>
      <c r="AI118" s="70">
        <f>IF($E$117=0,"",(E118-$E$117)/$E$117)</f>
        <v>1.6308376575240834E-3</v>
      </c>
      <c r="AJ118" s="46">
        <f>IF($J$117=0,"",(J118-$J$117)/$J$117)</f>
        <v>1.170769978231043E-2</v>
      </c>
      <c r="AK118" s="70">
        <f>IF($K$117=0,"",(K118-$K$117)/$K$117)</f>
        <v>7.1204784961549413E-3</v>
      </c>
      <c r="AL118" s="44" t="str">
        <f t="shared" si="73"/>
        <v>Yes</v>
      </c>
      <c r="AM118" s="44" t="str">
        <f t="shared" si="92"/>
        <v>Yes</v>
      </c>
      <c r="AN118" s="71" t="str">
        <f>IF((AL118=AM118),(IF(AND(AI118&gt;(-0.5%*D$102),AI118&lt;(0.5%*D$102),AE118&lt;=AD118,AG118&lt;=AF118,(COUNTBLANK(D118:AK118)=0)),"Pass","Fail")),IF(COUNTA(D118:AK118)=0,"","Fail"))</f>
        <v>Pass</v>
      </c>
      <c r="AO118" s="77"/>
      <c r="AP118" s="45">
        <f>IF(ISNUMBER(SEARCH("RetlMed",C118)),Lookup!D$2,IF(ISNUMBER(SEARCH("OffSml",C118)),Lookup!A$2,IF(ISNUMBER(SEARCH("OffMed",C118)),Lookup!B$2,IF(ISNUMBER(SEARCH("OffLrg",C118)),Lookup!C$2,IF(ISNUMBER(SEARCH("RetlStrp",C118)),Lookup!E$2)))))</f>
        <v>498589</v>
      </c>
      <c r="AQ118" s="17"/>
    </row>
    <row r="119" spans="1:43" s="3" customFormat="1" ht="26.25" customHeight="1" x14ac:dyDescent="0.3">
      <c r="A119" s="82"/>
      <c r="B119" s="43" t="str">
        <f t="shared" si="70"/>
        <v>CBECC 2022.2.0</v>
      </c>
      <c r="C119" s="59" t="s">
        <v>195</v>
      </c>
      <c r="D119" s="50">
        <f>INDEX(Output!$C$5:$BW$192,MATCH($C119,Output!$C$5:$C$192,0),61)</f>
        <v>128.55099999999999</v>
      </c>
      <c r="E119" s="102">
        <v>139.5</v>
      </c>
      <c r="F119" s="50">
        <f>(INDEX(Output!$C$5:$BW$192,MATCH($C119,Output!$C$5:$C$192,0),20))/$AP119</f>
        <v>4.2711732509140798</v>
      </c>
      <c r="G119" s="103">
        <v>4.71</v>
      </c>
      <c r="H119" s="50">
        <f>(INDEX(Output!$C$5:$BW$192,MATCH($C119,Output!$C$5:$C$192,0),35))/$AP119</f>
        <v>3.2535414940963396E-2</v>
      </c>
      <c r="I119" s="104">
        <v>0.03</v>
      </c>
      <c r="J119" s="50">
        <f t="shared" si="99"/>
        <v>17.826628587805597</v>
      </c>
      <c r="K119" s="105">
        <v>19.32</v>
      </c>
      <c r="L119" s="50">
        <f>(((INDEX(Output!$C$5:$BW$192,MATCH($C119,Output!$C$5:$C$192,0),13))*3.4121416)+((INDEX(Output!$C$5:$BW$192,MATCH($C119,Output!$C$5:$C$192,0),28))*99.976))/$AP119</f>
        <v>2.2282217569006741</v>
      </c>
      <c r="M119" s="106">
        <v>3.26</v>
      </c>
      <c r="N119" s="50">
        <f>(((INDEX(Output!$C$5:$BW$192,MATCH($C119,Output!$C$5:$C$192,0),14))*3.4121416)+((INDEX(Output!$C$5:$BW$192,MATCH($C119,Output!$C$5:$C$192,0),29))*99.976))/$AP119</f>
        <v>3.6385824987378381</v>
      </c>
      <c r="O119" s="107">
        <v>2.72</v>
      </c>
      <c r="P119" s="50">
        <f>(((INDEX(Output!$C$5:$BW$192,MATCH($C119,Output!$C$5:$C$192,0),19))*3.4121416)+((INDEX(Output!$C$5:$BW$192,MATCH($C119,Output!$C$5:$C$192,0),34))*99.976))/$AP119</f>
        <v>4.7604463191317894</v>
      </c>
      <c r="Q119" s="108">
        <v>4.76</v>
      </c>
      <c r="R119" s="50">
        <f>(((INDEX(Output!$C$5:$BW$192,MATCH($C119,Output!$C$5:$C$192,0),36))+(INDEX(Output!$C$5:$BW$192,MATCH($C119,Output!$C$5:$C$192,0),37)))*99.976)/$AP119</f>
        <v>0</v>
      </c>
      <c r="S119" s="109">
        <v>0</v>
      </c>
      <c r="T119" s="50">
        <f>(((INDEX(Output!$C$5:$BW$192,MATCH($C119,Output!$C$5:$C$192,0),21))+(INDEX(Output!$C$5:$BW$192,MATCH($C119,Output!$C$5:$C$192,0),22))+(INDEX(Output!$C$5:$BW$192,MATCH($C119,Output!$C$5:$C$192,0),23))+(INDEX(Output!$C$5:$BW$192,MATCH($C119,Output!$C$5:$C$192,0),24)))*3.4121416)/$AP119</f>
        <v>34.275807521866703</v>
      </c>
      <c r="U119" s="110">
        <v>34.28</v>
      </c>
      <c r="V119" s="50">
        <f>(((INDEX(Output!$C$5:$BW$192,MATCH($C119,Output!$C$5:$C$192,0),15))*3.4121416)+((INDEX(Output!$C$5:$BW$192,MATCH($C119,Output!$C$5:$C$192,0),30))*99.976))/$AP119</f>
        <v>3.7498388361042863</v>
      </c>
      <c r="W119" s="111">
        <v>6.57</v>
      </c>
      <c r="X119" s="50">
        <f>(((INDEX(Output!$C$5:$BW$192,MATCH($C119,Output!$C$5:C$192,0),17))*3.4121416)+((INDEX(Output!$C$5:$BW$192,MATCH($C119,Output!$C$5:C$192,0),32))*99.976))/$AP119</f>
        <v>2.3578651319976975</v>
      </c>
      <c r="Y119" s="112">
        <v>1.97</v>
      </c>
      <c r="Z119" s="50">
        <f>(((INDEX(Output!$C$5:$BW$192,MATCH($C119,Output!$C$5:C$192,0),16))*3.4121416)+((INDEX(Output!$C$5:$BW$192,MATCH($C119,Output!$C$5:C$192,0),31))*99.976))/$AP119</f>
        <v>6.6604680466789273E-2</v>
      </c>
      <c r="AA119" s="113">
        <v>0.03</v>
      </c>
      <c r="AB119" s="50">
        <f>(((INDEX(Output!$C$5:$BW$192,MATCH($C119,Output!$C$5:C$192,0),18))*3.4121416)+((INDEX(Output!$C$5:$BW$192,MATCH($C119,Output!$C$5:C$192,0),33))*99.976))/$AP119</f>
        <v>1.0250693644665245</v>
      </c>
      <c r="AC119" s="114">
        <v>0</v>
      </c>
      <c r="AD119" s="51">
        <f>INDEX(Output!$C$5:$CA$192,MATCH($C119,Output!$C$5:$C$192,0),74)+INDEX(Output!$C$5:$CA$192,MATCH($C119,Output!$C$5:$C$192,0),77)</f>
        <v>1</v>
      </c>
      <c r="AE119" s="100">
        <v>0</v>
      </c>
      <c r="AF119" s="51">
        <f>INDEX(Output!$C$5:$CA$192,MATCH($C119,Output!$C$5:$C$192,0),72)+INDEX(Output!$C$5:$CA$192,MATCH($C119,Output!$C$5:$C$192,0),75)</f>
        <v>173.5</v>
      </c>
      <c r="AG119" s="101">
        <v>173.5</v>
      </c>
      <c r="AH119" s="52"/>
      <c r="AI119" s="50"/>
      <c r="AJ119" s="52"/>
      <c r="AK119" s="96"/>
      <c r="AL119" s="50"/>
      <c r="AM119" s="50"/>
      <c r="AN119" s="72"/>
      <c r="AO119" s="75"/>
      <c r="AP119" s="45">
        <f>IF(ISNUMBER(SEARCH("RetlMed",C119)),Lookup!D$2,IF(ISNUMBER(SEARCH("OffSml",C119)),Lookup!A$2,IF(ISNUMBER(SEARCH("OffMed",C119)),Lookup!B$2,IF(ISNUMBER(SEARCH("OffLrg",C119)),Lookup!C$2,IF(ISNUMBER(SEARCH("RetlStrp",C119)),Lookup!E$2)))))</f>
        <v>498589</v>
      </c>
      <c r="AQ119" s="14"/>
    </row>
    <row r="120" spans="1:43" s="2" customFormat="1" ht="25.5" customHeight="1" x14ac:dyDescent="0.3">
      <c r="A120" s="81"/>
      <c r="B120" s="43" t="str">
        <f t="shared" si="70"/>
        <v>CBECC 2022.2.0</v>
      </c>
      <c r="C120" s="61" t="s">
        <v>196</v>
      </c>
      <c r="D120" s="44">
        <f>INDEX(Output!$C$5:$BW$192,MATCH($C120,Output!$C$5:$C$192,0),61)</f>
        <v>133.92099999999999</v>
      </c>
      <c r="E120" s="102">
        <v>179.44</v>
      </c>
      <c r="F120" s="6">
        <f>(INDEX(Output!$C$5:$BW$192,MATCH($C120,Output!$C$5:$C$192,0),20))/$AP120</f>
        <v>4.4422560465634016</v>
      </c>
      <c r="G120" s="103">
        <v>6.12</v>
      </c>
      <c r="H120" s="6">
        <f>(INDEX(Output!$C$5:$BW$192,MATCH($C120,Output!$C$5:$C$192,0),35))/$AP120</f>
        <v>3.2499513627456685E-2</v>
      </c>
      <c r="I120" s="104">
        <v>0.04</v>
      </c>
      <c r="J120" s="6">
        <f t="shared" si="99"/>
        <v>18.406767063944933</v>
      </c>
      <c r="K120" s="105">
        <v>25.23</v>
      </c>
      <c r="L120" s="6">
        <f>(((INDEX(Output!$C$5:$BW$192,MATCH($C120,Output!$C$5:$C$192,0),13))*3.4121416)+((INDEX(Output!$C$5:$BW$192,MATCH($C120,Output!$C$5:$C$192,0),28))*99.976))/$AP120</f>
        <v>2.2246316207822949</v>
      </c>
      <c r="M120" s="106">
        <v>4.33</v>
      </c>
      <c r="N120" s="6">
        <f>(((INDEX(Output!$C$5:$BW$192,MATCH($C120,Output!$C$5:$C$192,0),14))*3.4121416)+((INDEX(Output!$C$5:$BW$192,MATCH($C120,Output!$C$5:$C$192,0),29))*99.976))/$AP120</f>
        <v>4.4496307274376292</v>
      </c>
      <c r="O120" s="107">
        <v>7.29</v>
      </c>
      <c r="P120" s="6">
        <f>(((INDEX(Output!$C$5:$BW$192,MATCH($C120,Output!$C$5:$C$192,0),19))*3.4121416)+((INDEX(Output!$C$5:$BW$192,MATCH($C120,Output!$C$5:$C$192,0),34))*99.976))/$AP120</f>
        <v>4.7604463191317894</v>
      </c>
      <c r="Q120" s="108">
        <v>4.76</v>
      </c>
      <c r="R120" s="6">
        <f>(((INDEX(Output!$C$5:$BW$192,MATCH($C120,Output!$C$5:$C$192,0),36))+(INDEX(Output!$C$5:$BW$192,MATCH($C120,Output!$C$5:$C$192,0),37)))*99.976)/$AP120</f>
        <v>0</v>
      </c>
      <c r="S120" s="109">
        <v>0</v>
      </c>
      <c r="T120" s="44">
        <f>(((INDEX(Output!$C$5:$BW$192,MATCH($C120,Output!$C$5:$C$192,0),21))+(INDEX(Output!$C$5:$BW$192,MATCH($C120,Output!$C$5:$C$192,0),22))+(INDEX(Output!$C$5:$BW$192,MATCH($C120,Output!$C$5:$C$192,0),23))+(INDEX(Output!$C$5:$BW$192,MATCH($C120,Output!$C$5:$C$192,0),24)))*3.4121416)/$AP120</f>
        <v>34.275807521866703</v>
      </c>
      <c r="U120" s="110">
        <v>34.299999999999997</v>
      </c>
      <c r="V120" s="6">
        <f>(((INDEX(Output!$C$5:$BW$192,MATCH($C120,Output!$C$5:$C$192,0),15))*3.4121416)+((INDEX(Output!$C$5:$BW$192,MATCH($C120,Output!$C$5:$C$192,0),30))*99.976))/$AP120</f>
        <v>3.8241534431942941</v>
      </c>
      <c r="W120" s="111">
        <v>7.1</v>
      </c>
      <c r="X120" s="6">
        <f>(((INDEX(Output!$C$5:$BW$192,MATCH($C120,Output!$C$5:C$192,0),17))*3.4121416)+((INDEX(Output!$C$5:$BW$192,MATCH($C120,Output!$C$5:C$192,0),32))*99.976))/$AP120</f>
        <v>2.0762511636991592</v>
      </c>
      <c r="Y120" s="112">
        <v>1.72</v>
      </c>
      <c r="Z120" s="6">
        <f>(((INDEX(Output!$C$5:$BW$192,MATCH($C120,Output!$C$5:C$192,0),16))*3.4121416)+((INDEX(Output!$C$5:$BW$192,MATCH($C120,Output!$C$5:C$192,0),31))*99.976))/$AP120</f>
        <v>4.6584425233240211E-2</v>
      </c>
      <c r="AA120" s="113">
        <v>0.02</v>
      </c>
      <c r="AB120" s="6">
        <f>(((INDEX(Output!$C$5:$BW$192,MATCH($C120,Output!$C$5:C$192,0),18))*3.4121416)+((INDEX(Output!$C$5:$BW$192,MATCH($C120,Output!$C$5:C$192,0),33))*99.976))/$AP120</f>
        <v>1.0250693644665245</v>
      </c>
      <c r="AC120" s="114">
        <v>0</v>
      </c>
      <c r="AD120" s="9">
        <f>INDEX(Output!$C$5:$CA$192,MATCH($C120,Output!$C$5:$C$192,0),74)+INDEX(Output!$C$5:$CA$192,MATCH($C120,Output!$C$5:$C$192,0),77)</f>
        <v>0</v>
      </c>
      <c r="AE120" s="100">
        <v>0</v>
      </c>
      <c r="AF120" s="9">
        <f>INDEX(Output!$C$5:$CA$192,MATCH($C120,Output!$C$5:$C$192,0),72)+INDEX(Output!$C$5:$CA$192,MATCH($C120,Output!$C$5:$C$192,0),75)</f>
        <v>126</v>
      </c>
      <c r="AG120" s="100">
        <v>126</v>
      </c>
      <c r="AH120" s="46">
        <f>IF($D$119=0,"",(D120-$D$119)/$D$119)</f>
        <v>4.1773303980521391E-2</v>
      </c>
      <c r="AI120" s="70">
        <f>IF($E$119=0,"",(E120-$E$119)/$E$119)</f>
        <v>0.28630824372759855</v>
      </c>
      <c r="AJ120" s="46">
        <f>IF($J$119=0,"",(J120-$J$119)/$J$119)</f>
        <v>3.2543364735617065E-2</v>
      </c>
      <c r="AK120" s="70">
        <f>IF($K$119=0,"",(K120-$K$119)/$K$119)</f>
        <v>0.30590062111801242</v>
      </c>
      <c r="AL120" s="44" t="str">
        <f t="shared" si="73"/>
        <v>Yes</v>
      </c>
      <c r="AM120" s="44" t="str">
        <f t="shared" si="92"/>
        <v>Yes</v>
      </c>
      <c r="AN120" s="71" t="str">
        <f>IF((AL120=AM120),(IF(AND(AI120&gt;(-0.5%*D$102),AI120&lt;(0.5%*D$102),AE120&lt;=AD120,AG120&lt;=AF120,(COUNTBLANK(D120:AK120)=0)),"Pass","Fail")),IF(COUNTA(D120:AK120)=0,"","Fail"))</f>
        <v>Pass</v>
      </c>
      <c r="AO120" s="77"/>
      <c r="AP120" s="45">
        <f>IF(ISNUMBER(SEARCH("RetlMed",C120)),Lookup!D$2,IF(ISNUMBER(SEARCH("OffSml",C120)),Lookup!A$2,IF(ISNUMBER(SEARCH("OffMed",C120)),Lookup!B$2,IF(ISNUMBER(SEARCH("OffLrg",C120)),Lookup!C$2,IF(ISNUMBER(SEARCH("RetlStrp",C120)),Lookup!E$2)))))</f>
        <v>498589</v>
      </c>
      <c r="AQ120" s="17"/>
    </row>
    <row r="121" spans="1:43" s="3" customFormat="1" ht="26.25" customHeight="1" x14ac:dyDescent="0.3">
      <c r="A121" s="82"/>
      <c r="B121" s="43" t="str">
        <f t="shared" si="70"/>
        <v>CBECC 2022.2.0</v>
      </c>
      <c r="C121" s="59" t="s">
        <v>259</v>
      </c>
      <c r="D121" s="50">
        <f>INDEX(Output!$C$5:$BW$192,MATCH($C121,Output!$C$5:$C$192,0),61)</f>
        <v>37.7072</v>
      </c>
      <c r="E121" s="102">
        <v>110.31</v>
      </c>
      <c r="F121" s="50">
        <f>(INDEX(Output!$C$5:$BW$192,MATCH($C121,Output!$C$5:$C$192,0),20))/$AP121</f>
        <v>-0.97162540749796256</v>
      </c>
      <c r="G121" s="103">
        <v>1.69</v>
      </c>
      <c r="H121" s="50">
        <f>(INDEX(Output!$C$5:$BW$192,MATCH($C121,Output!$C$5:$C$192,0),35))/$AP121</f>
        <v>8.5385594947025259E-2</v>
      </c>
      <c r="I121" s="104">
        <v>0.14000000000000001</v>
      </c>
      <c r="J121" s="50">
        <f t="shared" ref="J121:J128" si="100">SUM(L121,N121,P121,V121,X121,Z121,AB121)</f>
        <v>14.815779251234472</v>
      </c>
      <c r="K121" s="105">
        <v>19.850000000000001</v>
      </c>
      <c r="L121" s="50">
        <f>(((INDEX(Output!$C$5:$BW$192,MATCH($C121,Output!$C$5:$C$192,0),13))*3.4121416)+((INDEX(Output!$C$5:$BW$192,MATCH($C121,Output!$C$5:$C$192,0),28))*99.976))/$AP121</f>
        <v>0.60216165161613688</v>
      </c>
      <c r="M121" s="106">
        <v>14.05</v>
      </c>
      <c r="N121" s="50">
        <f>(((INDEX(Output!$C$5:$BW$192,MATCH($C121,Output!$C$5:$C$192,0),14))*3.4121416)+((INDEX(Output!$C$5:$BW$192,MATCH($C121,Output!$C$5:$C$192,0),29))*99.976))/$AP121</f>
        <v>1.1409087767359414</v>
      </c>
      <c r="O121" s="107">
        <v>1.1299999999999999</v>
      </c>
      <c r="P121" s="50">
        <f>(((INDEX(Output!$C$5:$BW$192,MATCH($C121,Output!$C$5:$C$192,0),19))*3.4121416)+((INDEX(Output!$C$5:$BW$192,MATCH($C121,Output!$C$5:$C$192,0),34))*99.976))/$AP121</f>
        <v>1.9934575224735125</v>
      </c>
      <c r="Q121" s="108">
        <v>1.96</v>
      </c>
      <c r="R121" s="50">
        <f>(((INDEX(Output!$C$5:$BW$192,MATCH($C121,Output!$C$5:$C$192,0),36))+(INDEX(Output!$C$5:$BW$192,MATCH($C121,Output!$C$5:$C$192,0),37)))*99.976)/$AP121</f>
        <v>3.4371078626731864</v>
      </c>
      <c r="S121" s="109">
        <v>2.2200000000000002</v>
      </c>
      <c r="T121" s="50">
        <f>(((INDEX(Output!$C$5:$BW$192,MATCH($C121,Output!$C$5:$C$192,0),21))+(INDEX(Output!$C$5:$BW$192,MATCH($C121,Output!$C$5:$C$192,0),22))+(INDEX(Output!$C$5:$BW$192,MATCH($C121,Output!$C$5:$C$192,0),23))+(INDEX(Output!$C$5:$BW$192,MATCH($C121,Output!$C$5:$C$192,0),24)))*3.4121416)/$AP121</f>
        <v>8.2634302202361454</v>
      </c>
      <c r="U121" s="110">
        <v>5.21</v>
      </c>
      <c r="V121" s="50">
        <f>(((INDEX(Output!$C$5:$BW$192,MATCH($C121,Output!$C$5:$C$192,0),15))*3.4121416)+((INDEX(Output!$C$5:$BW$192,MATCH($C121,Output!$C$5:$C$192,0),30))*99.976))/$AP121</f>
        <v>2.2417294086043196</v>
      </c>
      <c r="W121" s="111">
        <v>2.0499999999999998</v>
      </c>
      <c r="X121" s="50">
        <f>(((INDEX(Output!$C$5:$BW$192,MATCH($C121,Output!$C$5:C$192,0),17))*3.4121416)+((INDEX(Output!$C$5:$BW$192,MATCH($C121,Output!$C$5:C$192,0),32))*99.976))/$AP121</f>
        <v>0.26409857796536268</v>
      </c>
      <c r="Y121" s="112">
        <v>0.62</v>
      </c>
      <c r="Z121" s="50">
        <f>(((INDEX(Output!$C$5:$BW$192,MATCH($C121,Output!$C$5:C$192,0),16))*3.4121416)+((INDEX(Output!$C$5:$BW$192,MATCH($C121,Output!$C$5:C$192,0),31))*99.976))/$AP121</f>
        <v>0</v>
      </c>
      <c r="AA121" s="113">
        <v>0</v>
      </c>
      <c r="AB121" s="50">
        <f>(((INDEX(Output!$C$5:$BW$192,MATCH($C121,Output!$C$5:C$192,0),18))*3.4121416)+((INDEX(Output!$C$5:$BW$192,MATCH($C121,Output!$C$5:C$192,0),33))*99.976))/$AP121</f>
        <v>8.5734233138392</v>
      </c>
      <c r="AC121" s="114">
        <v>0.04</v>
      </c>
      <c r="AD121" s="51">
        <f>INDEX(Output!$C$5:$CA$192,MATCH($C121,Output!$C$5:$C$192,0),74)+INDEX(Output!$C$5:$CA$192,MATCH($C121,Output!$C$5:$C$192,0),77)</f>
        <v>0</v>
      </c>
      <c r="AE121" s="100">
        <v>0</v>
      </c>
      <c r="AF121" s="51">
        <f>INDEX(Output!$C$5:$CA$192,MATCH($C121,Output!$C$5:$C$192,0),72)+INDEX(Output!$C$5:$CA$192,MATCH($C121,Output!$C$5:$C$192,0),75)</f>
        <v>0</v>
      </c>
      <c r="AG121" s="101">
        <v>0</v>
      </c>
      <c r="AH121" s="52"/>
      <c r="AI121" s="50"/>
      <c r="AJ121" s="52"/>
      <c r="AK121" s="96"/>
      <c r="AL121" s="50"/>
      <c r="AM121" s="50"/>
      <c r="AN121" s="72"/>
      <c r="AO121" s="75"/>
      <c r="AP121" s="45">
        <f>IF(ISNUMBER(SEARCH("RetlMed",C121)),Lookup!D$2,IF(ISNUMBER(SEARCH("OffSml",C121)),Lookup!A$2,IF(ISNUMBER(SEARCH("OffMed",C121)),Lookup!B$2,IF(ISNUMBER(SEARCH("OffLrg",C121)),Lookup!C$2,IF(ISNUMBER(SEARCH("RetlStrp",C121)),Lookup!E$2,IF(ISNUMBER(SEARCH("MF36Unit",C121)),Lookup!F$2,IF(ISNUMBER(SEARCH("MF88Unit",C121)),Lookup!G$2)))))))</f>
        <v>39264</v>
      </c>
      <c r="AQ121" s="14"/>
    </row>
    <row r="122" spans="1:43" s="2" customFormat="1" ht="25.5" customHeight="1" x14ac:dyDescent="0.3">
      <c r="A122" s="81"/>
      <c r="B122" s="43" t="str">
        <f t="shared" si="70"/>
        <v>CBECC 2022.2.0</v>
      </c>
      <c r="C122" s="99" t="s">
        <v>262</v>
      </c>
      <c r="D122" s="44">
        <f>INDEX(Output!$C$5:$BW$192,MATCH($C122,Output!$C$5:$C$192,0),61)</f>
        <v>34.3307</v>
      </c>
      <c r="E122" s="102">
        <v>106.65</v>
      </c>
      <c r="F122" s="6">
        <f>(INDEX(Output!$C$5:$BW$192,MATCH($C122,Output!$C$5:$C$192,0),20))/$AP122</f>
        <v>-0.97162540749796256</v>
      </c>
      <c r="G122" s="103">
        <v>1.69</v>
      </c>
      <c r="H122" s="6">
        <f>(INDEX(Output!$C$5:$BW$192,MATCH($C122,Output!$C$5:$C$192,0),35))/$AP122</f>
        <v>7.5898278321108403E-2</v>
      </c>
      <c r="I122" s="104">
        <v>0.13</v>
      </c>
      <c r="J122" s="6">
        <f t="shared" si="100"/>
        <v>13.867275284241808</v>
      </c>
      <c r="K122" s="105">
        <v>18.850000000000001</v>
      </c>
      <c r="L122" s="6">
        <f>(((INDEX(Output!$C$5:$BW$192,MATCH($C122,Output!$C$5:$C$192,0),13))*3.4121416)+((INDEX(Output!$C$5:$BW$192,MATCH($C122,Output!$C$5:$C$192,0),28))*99.976))/$AP122</f>
        <v>0.60216165161613688</v>
      </c>
      <c r="M122" s="106">
        <v>13.06</v>
      </c>
      <c r="N122" s="6">
        <f>(((INDEX(Output!$C$5:$BW$192,MATCH($C122,Output!$C$5:$C$192,0),14))*3.4121416)+((INDEX(Output!$C$5:$BW$192,MATCH($C122,Output!$C$5:$C$192,0),29))*99.976))/$AP122</f>
        <v>1.1409087767359414</v>
      </c>
      <c r="O122" s="107">
        <v>1.1299999999999999</v>
      </c>
      <c r="P122" s="6">
        <f>(((INDEX(Output!$C$5:$BW$192,MATCH($C122,Output!$C$5:$C$192,0),19))*3.4121416)+((INDEX(Output!$C$5:$BW$192,MATCH($C122,Output!$C$5:$C$192,0),34))*99.976))/$AP122</f>
        <v>1.9934575224735125</v>
      </c>
      <c r="Q122" s="108">
        <v>1.96</v>
      </c>
      <c r="R122" s="6">
        <f>(((INDEX(Output!$C$5:$BW$192,MATCH($C122,Output!$C$5:$C$192,0),36))+(INDEX(Output!$C$5:$BW$192,MATCH($C122,Output!$C$5:$C$192,0),37)))*99.976)/$AP122</f>
        <v>3.4371078626731864</v>
      </c>
      <c r="S122" s="109">
        <v>2.2200000000000002</v>
      </c>
      <c r="T122" s="44">
        <f>(((INDEX(Output!$C$5:$BW$192,MATCH($C122,Output!$C$5:$C$192,0),21))+(INDEX(Output!$C$5:$BW$192,MATCH($C122,Output!$C$5:$C$192,0),22))+(INDEX(Output!$C$5:$BW$192,MATCH($C122,Output!$C$5:$C$192,0),23))+(INDEX(Output!$C$5:$BW$192,MATCH($C122,Output!$C$5:$C$192,0),24)))*3.4121416)/$AP122</f>
        <v>8.2634302202361454</v>
      </c>
      <c r="U122" s="110">
        <v>5.21</v>
      </c>
      <c r="V122" s="6">
        <f>(((INDEX(Output!$C$5:$BW$192,MATCH($C122,Output!$C$5:$C$192,0),15))*3.4121416)+((INDEX(Output!$C$5:$BW$192,MATCH($C122,Output!$C$5:$C$192,0),30))*99.976))/$AP122</f>
        <v>2.2417294086043196</v>
      </c>
      <c r="W122" s="111">
        <v>2.04</v>
      </c>
      <c r="X122" s="6">
        <f>(((INDEX(Output!$C$5:$BW$192,MATCH($C122,Output!$C$5:C$192,0),17))*3.4121416)+((INDEX(Output!$C$5:$BW$192,MATCH($C122,Output!$C$5:C$192,0),32))*99.976))/$AP122</f>
        <v>0.26409857796536268</v>
      </c>
      <c r="Y122" s="112">
        <v>0.62</v>
      </c>
      <c r="Z122" s="6">
        <f>(((INDEX(Output!$C$5:$BW$192,MATCH($C122,Output!$C$5:C$192,0),16))*3.4121416)+((INDEX(Output!$C$5:$BW$192,MATCH($C122,Output!$C$5:C$192,0),31))*99.976))/$AP122</f>
        <v>0</v>
      </c>
      <c r="AA122" s="113">
        <v>0</v>
      </c>
      <c r="AB122" s="6">
        <f>(((INDEX(Output!$C$5:$BW$192,MATCH($C122,Output!$C$5:C$192,0),18))*3.4121416)+((INDEX(Output!$C$5:$BW$192,MATCH($C122,Output!$C$5:C$192,0),33))*99.976))/$AP122</f>
        <v>7.6249193468465357</v>
      </c>
      <c r="AC122" s="114">
        <v>0.04</v>
      </c>
      <c r="AD122" s="9">
        <f>INDEX(Output!$C$5:$CA$192,MATCH($C122,Output!$C$5:$C$192,0),74)+INDEX(Output!$C$5:$CA$192,MATCH($C122,Output!$C$5:$C$192,0),77)</f>
        <v>0</v>
      </c>
      <c r="AE122" s="100">
        <v>0</v>
      </c>
      <c r="AF122" s="9">
        <f>INDEX(Output!$C$5:$CA$192,MATCH($C122,Output!$C$5:$C$192,0),72)+INDEX(Output!$C$5:$CA$192,MATCH($C122,Output!$C$5:$C$192,0),75)</f>
        <v>0</v>
      </c>
      <c r="AG122" s="100">
        <v>0</v>
      </c>
      <c r="AH122" s="46">
        <f>IF($D$121=0,"",(D122-$D$121)/$D$121)</f>
        <v>-8.9545232740696742E-2</v>
      </c>
      <c r="AI122" s="70">
        <f>IF($E$121=0,"",(E122-$E$121)/$E$121)</f>
        <v>-3.3179222192004316E-2</v>
      </c>
      <c r="AJ122" s="46">
        <f>IF($J$121=0,"",(J122-$J$121)/$J$121)</f>
        <v>-6.4019850114440224E-2</v>
      </c>
      <c r="AK122" s="70">
        <f>IF($K$121=0,"",(K122-$K$121)/$K$121)</f>
        <v>-5.037783375314861E-2</v>
      </c>
      <c r="AL122" s="44" t="str">
        <f t="shared" ref="AL122:AL124" si="101">IF(AND(AH122&gt;=0,AI122&gt;=0), "Yes", "No")</f>
        <v>No</v>
      </c>
      <c r="AM122" s="44" t="str">
        <f t="shared" ref="AM122:AM124" si="102">IF(AND(AH122&lt;0,AI122&lt;0), "No", "Yes")</f>
        <v>No</v>
      </c>
      <c r="AN122" s="71" t="str">
        <f>IF((AL122=AM122),(IF(AND(AI122&gt;(-0.5%*D$110),AI122&lt;(0.5%*D$110),AE122&lt;=AD122,AG122&lt;=AF122,(COUNTBLANK(D122:AK122)=0)),"Pass","Fail")),IF(COUNTA(D122:AK122)=0,"","Fail"))</f>
        <v>Pass</v>
      </c>
      <c r="AO122" s="77"/>
      <c r="AP122" s="45">
        <f>IF(ISNUMBER(SEARCH("RetlMed",C122)),Lookup!D$2,IF(ISNUMBER(SEARCH("OffSml",C122)),Lookup!A$2,IF(ISNUMBER(SEARCH("OffMed",C122)),Lookup!B$2,IF(ISNUMBER(SEARCH("OffLrg",C122)),Lookup!C$2,IF(ISNUMBER(SEARCH("RetlStrp",C122)),Lookup!E$2,IF(ISNUMBER(SEARCH("MF36Unit",C122)),Lookup!F$2,IF(ISNUMBER(SEARCH("MF88Unit",C122)),Lookup!G$2)))))))</f>
        <v>39264</v>
      </c>
      <c r="AQ122" s="17"/>
    </row>
    <row r="123" spans="1:43" s="2" customFormat="1" ht="25.5" customHeight="1" x14ac:dyDescent="0.3">
      <c r="A123" s="81"/>
      <c r="B123" s="43" t="str">
        <f t="shared" si="70"/>
        <v>CBECC 2022.2.0</v>
      </c>
      <c r="C123" s="99" t="s">
        <v>264</v>
      </c>
      <c r="D123" s="44">
        <f>INDEX(Output!$C$5:$BW$192,MATCH($C123,Output!$C$5:$C$192,0),61)</f>
        <v>35.014299999999999</v>
      </c>
      <c r="E123" s="102">
        <v>105</v>
      </c>
      <c r="F123" s="6">
        <f>(INDEX(Output!$C$5:$BW$192,MATCH($C123,Output!$C$5:$C$192,0),20))/$AP123</f>
        <v>-1.0319503871230644</v>
      </c>
      <c r="G123" s="103">
        <v>1.64</v>
      </c>
      <c r="H123" s="6">
        <f>(INDEX(Output!$C$5:$BW$192,MATCH($C123,Output!$C$5:$C$192,0),35))/$AP123</f>
        <v>8.5385594947025259E-2</v>
      </c>
      <c r="I123" s="104">
        <v>0.14000000000000001</v>
      </c>
      <c r="J123" s="6">
        <f t="shared" si="100"/>
        <v>14.609943616787447</v>
      </c>
      <c r="K123" s="105">
        <v>19.399999999999999</v>
      </c>
      <c r="L123" s="6">
        <f>(((INDEX(Output!$C$5:$BW$192,MATCH($C123,Output!$C$5:$C$192,0),13))*3.4121416)+((INDEX(Output!$C$5:$BW$192,MATCH($C123,Output!$C$5:$C$192,0),28))*99.976))/$AP123</f>
        <v>0.54227971364975547</v>
      </c>
      <c r="M123" s="106">
        <v>13.77</v>
      </c>
      <c r="N123" s="6">
        <f>(((INDEX(Output!$C$5:$BW$192,MATCH($C123,Output!$C$5:$C$192,0),14))*3.4121416)+((INDEX(Output!$C$5:$BW$192,MATCH($C123,Output!$C$5:$C$192,0),29))*99.976))/$AP123</f>
        <v>0.99630293875713116</v>
      </c>
      <c r="O123" s="107">
        <v>0.97</v>
      </c>
      <c r="P123" s="6">
        <f>(((INDEX(Output!$C$5:$BW$192,MATCH($C123,Output!$C$5:$C$192,0),19))*3.4121416)+((INDEX(Output!$C$5:$BW$192,MATCH($C123,Output!$C$5:$C$192,0),34))*99.976))/$AP123</f>
        <v>1.9934575224735125</v>
      </c>
      <c r="Q123" s="108">
        <v>1.96</v>
      </c>
      <c r="R123" s="6">
        <f>(((INDEX(Output!$C$5:$BW$192,MATCH($C123,Output!$C$5:$C$192,0),36))+(INDEX(Output!$C$5:$BW$192,MATCH($C123,Output!$C$5:$C$192,0),37)))*99.976)/$AP123</f>
        <v>3.4371078626731864</v>
      </c>
      <c r="S123" s="109">
        <v>2.2200000000000002</v>
      </c>
      <c r="T123" s="44">
        <f>(((INDEX(Output!$C$5:$BW$192,MATCH($C123,Output!$C$5:$C$192,0),21))+(INDEX(Output!$C$5:$BW$192,MATCH($C123,Output!$C$5:$C$192,0),22))+(INDEX(Output!$C$5:$BW$192,MATCH($C123,Output!$C$5:$C$192,0),23))+(INDEX(Output!$C$5:$BW$192,MATCH($C123,Output!$C$5:$C$192,0),24)))*3.4121416)/$AP123</f>
        <v>8.2634302202361454</v>
      </c>
      <c r="U123" s="110">
        <v>5.21</v>
      </c>
      <c r="V123" s="6">
        <f>(((INDEX(Output!$C$5:$BW$192,MATCH($C123,Output!$C$5:$C$192,0),15))*3.4121416)+((INDEX(Output!$C$5:$BW$192,MATCH($C123,Output!$C$5:$C$192,0),30))*99.976))/$AP123</f>
        <v>2.2403824191279544</v>
      </c>
      <c r="W123" s="111">
        <v>2.0499999999999998</v>
      </c>
      <c r="X123" s="6">
        <f>(((INDEX(Output!$C$5:$BW$192,MATCH($C123,Output!$C$5:C$192,0),17))*3.4121416)+((INDEX(Output!$C$5:$BW$192,MATCH($C123,Output!$C$5:C$192,0),32))*99.976))/$AP123</f>
        <v>0.26409770893989404</v>
      </c>
      <c r="Y123" s="112">
        <v>0.62</v>
      </c>
      <c r="Z123" s="6">
        <f>(((INDEX(Output!$C$5:$BW$192,MATCH($C123,Output!$C$5:C$192,0),16))*3.4121416)+((INDEX(Output!$C$5:$BW$192,MATCH($C123,Output!$C$5:C$192,0),31))*99.976))/$AP123</f>
        <v>0</v>
      </c>
      <c r="AA123" s="113">
        <v>0</v>
      </c>
      <c r="AB123" s="6">
        <f>(((INDEX(Output!$C$5:$BW$192,MATCH($C123,Output!$C$5:C$192,0),18))*3.4121416)+((INDEX(Output!$C$5:$BW$192,MATCH($C123,Output!$C$5:C$192,0),33))*99.976))/$AP123</f>
        <v>8.5734233138392</v>
      </c>
      <c r="AC123" s="114">
        <v>0.04</v>
      </c>
      <c r="AD123" s="9">
        <f>INDEX(Output!$C$5:$CA$192,MATCH($C123,Output!$C$5:$C$192,0),74)+INDEX(Output!$C$5:$CA$192,MATCH($C123,Output!$C$5:$C$192,0),77)</f>
        <v>0</v>
      </c>
      <c r="AE123" s="100">
        <v>0</v>
      </c>
      <c r="AF123" s="9">
        <f>INDEX(Output!$C$5:$CA$192,MATCH($C123,Output!$C$5:$C$192,0),72)+INDEX(Output!$C$5:$CA$192,MATCH($C123,Output!$C$5:$C$192,0),75)</f>
        <v>0</v>
      </c>
      <c r="AG123" s="100">
        <v>0</v>
      </c>
      <c r="AH123" s="46">
        <f>IF($D$121=0,"",(D123-$D$121)/$D$121)</f>
        <v>-7.1416069079645303E-2</v>
      </c>
      <c r="AI123" s="70">
        <f>IF($E$121=0,"",(E123-$E$121)/$E$121)</f>
        <v>-4.813706826217027E-2</v>
      </c>
      <c r="AJ123" s="46">
        <f>IF($J$121=0,"",(J123-$J$121)/$J$121)</f>
        <v>-1.389300089834118E-2</v>
      </c>
      <c r="AK123" s="70">
        <f>IF($K$121=0,"",(K123-$K$121)/$K$121)</f>
        <v>-2.2670025188917017E-2</v>
      </c>
      <c r="AL123" s="44" t="str">
        <f t="shared" si="101"/>
        <v>No</v>
      </c>
      <c r="AM123" s="44" t="str">
        <f t="shared" si="102"/>
        <v>No</v>
      </c>
      <c r="AN123" s="71" t="str">
        <f>IF((AL123=AM123),(IF(AND(AI123&gt;(-0.5%*D$110),AI123&lt;(0.5%*D$110),AE123&lt;=AD123,AG123&lt;=AF123,(COUNTBLANK(D123:AK123)=0)),"Pass","Fail")),IF(COUNTA(D123:AK123)=0,"","Fail"))</f>
        <v>Pass</v>
      </c>
      <c r="AO123" s="77"/>
      <c r="AP123" s="45">
        <f>IF(ISNUMBER(SEARCH("RetlMed",C123)),Lookup!D$2,IF(ISNUMBER(SEARCH("OffSml",C123)),Lookup!A$2,IF(ISNUMBER(SEARCH("OffMed",C123)),Lookup!B$2,IF(ISNUMBER(SEARCH("OffLrg",C123)),Lookup!C$2,IF(ISNUMBER(SEARCH("RetlStrp",C123)),Lookup!E$2,IF(ISNUMBER(SEARCH("MF36Unit",C123)),Lookup!F$2,IF(ISNUMBER(SEARCH("MF88Unit",C123)),Lookup!G$2)))))))</f>
        <v>39264</v>
      </c>
      <c r="AQ123" s="17"/>
    </row>
    <row r="124" spans="1:43" s="2" customFormat="1" ht="25.5" customHeight="1" x14ac:dyDescent="0.3">
      <c r="A124" s="81"/>
      <c r="B124" s="43" t="str">
        <f t="shared" si="70"/>
        <v>CBECC 2022.2.0</v>
      </c>
      <c r="C124" s="99" t="s">
        <v>265</v>
      </c>
      <c r="D124" s="44">
        <f>INDEX(Output!$C$5:$BW$192,MATCH($C124,Output!$C$5:$C$192,0),61)</f>
        <v>42.441299999999998</v>
      </c>
      <c r="E124" s="102">
        <v>116.97</v>
      </c>
      <c r="F124" s="6">
        <f>(INDEX(Output!$C$5:$BW$192,MATCH($C124,Output!$C$5:$C$192,0),20))/$AP124</f>
        <v>-0.85602332925835378</v>
      </c>
      <c r="G124" s="103">
        <v>1.68</v>
      </c>
      <c r="H124" s="6">
        <f>(INDEX(Output!$C$5:$BW$192,MATCH($C124,Output!$C$5:$C$192,0),35))/$AP124</f>
        <v>8.5385594947025259E-2</v>
      </c>
      <c r="I124" s="104">
        <v>0.15</v>
      </c>
      <c r="J124" s="6">
        <f t="shared" si="100"/>
        <v>15.210225566314953</v>
      </c>
      <c r="K124" s="105">
        <v>20.48</v>
      </c>
      <c r="L124" s="6">
        <f>(((INDEX(Output!$C$5:$BW$192,MATCH($C124,Output!$C$5:$C$192,0),13))*3.4121416)+((INDEX(Output!$C$5:$BW$192,MATCH($C124,Output!$C$5:$C$192,0),28))*99.976))/$AP124</f>
        <v>1.0873072858312958</v>
      </c>
      <c r="M124" s="106">
        <v>14.7</v>
      </c>
      <c r="N124" s="6">
        <f>(((INDEX(Output!$C$5:$BW$192,MATCH($C124,Output!$C$5:$C$192,0),14))*3.4121416)+((INDEX(Output!$C$5:$BW$192,MATCH($C124,Output!$C$5:$C$192,0),29))*99.976))/$AP124</f>
        <v>1.0042719023044009</v>
      </c>
      <c r="O124" s="107">
        <v>1.05</v>
      </c>
      <c r="P124" s="6">
        <f>(((INDEX(Output!$C$5:$BW$192,MATCH($C124,Output!$C$5:$C$192,0),19))*3.4121416)+((INDEX(Output!$C$5:$BW$192,MATCH($C124,Output!$C$5:$C$192,0),34))*99.976))/$AP124</f>
        <v>1.9934575224735125</v>
      </c>
      <c r="Q124" s="108">
        <v>1.96</v>
      </c>
      <c r="R124" s="6">
        <f>(((INDEX(Output!$C$5:$BW$192,MATCH($C124,Output!$C$5:$C$192,0),36))+(INDEX(Output!$C$5:$BW$192,MATCH($C124,Output!$C$5:$C$192,0),37)))*99.976)/$AP124</f>
        <v>3.4371078626731864</v>
      </c>
      <c r="S124" s="109">
        <v>2.21</v>
      </c>
      <c r="T124" s="44">
        <f>(((INDEX(Output!$C$5:$BW$192,MATCH($C124,Output!$C$5:$C$192,0),21))+(INDEX(Output!$C$5:$BW$192,MATCH($C124,Output!$C$5:$C$192,0),22))+(INDEX(Output!$C$5:$BW$192,MATCH($C124,Output!$C$5:$C$192,0),23))+(INDEX(Output!$C$5:$BW$192,MATCH($C124,Output!$C$5:$C$192,0),24)))*3.4121416)/$AP124</f>
        <v>8.2376983761102274</v>
      </c>
      <c r="U124" s="110">
        <v>5.21</v>
      </c>
      <c r="V124" s="6">
        <f>(((INDEX(Output!$C$5:$BW$192,MATCH($C124,Output!$C$5:$C$192,0),15))*3.4121416)+((INDEX(Output!$C$5:$BW$192,MATCH($C124,Output!$C$5:$C$192,0),30))*99.976))/$AP124</f>
        <v>2.2943054494559902</v>
      </c>
      <c r="W124" s="111">
        <v>2.11</v>
      </c>
      <c r="X124" s="6">
        <f>(((INDEX(Output!$C$5:$BW$192,MATCH($C124,Output!$C$5:C$192,0),17))*3.4121416)+((INDEX(Output!$C$5:$BW$192,MATCH($C124,Output!$C$5:C$192,0),32))*99.976))/$AP124</f>
        <v>0.25746009241055423</v>
      </c>
      <c r="Y124" s="112">
        <v>0.62</v>
      </c>
      <c r="Z124" s="6">
        <f>(((INDEX(Output!$C$5:$BW$192,MATCH($C124,Output!$C$5:C$192,0),16))*3.4121416)+((INDEX(Output!$C$5:$BW$192,MATCH($C124,Output!$C$5:C$192,0),31))*99.976))/$AP124</f>
        <v>0</v>
      </c>
      <c r="AA124" s="113">
        <v>0</v>
      </c>
      <c r="AB124" s="6">
        <f>(((INDEX(Output!$C$5:$BW$192,MATCH($C124,Output!$C$5:C$192,0),18))*3.4121416)+((INDEX(Output!$C$5:$BW$192,MATCH($C124,Output!$C$5:C$192,0),33))*99.976))/$AP124</f>
        <v>8.5734233138392</v>
      </c>
      <c r="AC124" s="114">
        <v>0.04</v>
      </c>
      <c r="AD124" s="9">
        <f>INDEX(Output!$C$5:$CA$192,MATCH($C124,Output!$C$5:$C$192,0),74)+INDEX(Output!$C$5:$CA$192,MATCH($C124,Output!$C$5:$C$192,0),77)</f>
        <v>0</v>
      </c>
      <c r="AE124" s="100">
        <v>0</v>
      </c>
      <c r="AF124" s="9">
        <f>INDEX(Output!$C$5:$CA$192,MATCH($C124,Output!$C$5:$C$192,0),72)+INDEX(Output!$C$5:$CA$192,MATCH($C124,Output!$C$5:$C$192,0),75)</f>
        <v>0</v>
      </c>
      <c r="AG124" s="100">
        <v>0</v>
      </c>
      <c r="AH124" s="46">
        <f>IF($D$121=0,"",(D124-$D$121)/$D$121)</f>
        <v>0.12554896677557598</v>
      </c>
      <c r="AI124" s="70">
        <f>IF($E$121=0,"",(E124-$E$121)/$E$121)</f>
        <v>6.0375305955942316E-2</v>
      </c>
      <c r="AJ124" s="46">
        <f>IF($J$121=0,"",(J124-$J$121)/$J$121)</f>
        <v>2.6623393099462878E-2</v>
      </c>
      <c r="AK124" s="70">
        <f>IF($K$121=0,"",(K124-$K$121)/$K$121)</f>
        <v>3.1738035264483572E-2</v>
      </c>
      <c r="AL124" s="44" t="str">
        <f t="shared" si="101"/>
        <v>Yes</v>
      </c>
      <c r="AM124" s="44" t="str">
        <f t="shared" si="102"/>
        <v>Yes</v>
      </c>
      <c r="AN124" s="71" t="str">
        <f>IF((AL124=AM124),(IF(AND(AI124&gt;(-0.5%*D$110),AI124&lt;(0.5%*D$110),AE124&lt;=AD124,AG124&lt;=AF124,(COUNTBLANK(D124:AK124)=0)),"Pass","Fail")),IF(COUNTA(D124:AK124)=0,"","Fail"))</f>
        <v>Pass</v>
      </c>
      <c r="AO124" s="77"/>
      <c r="AP124" s="45">
        <f>IF(ISNUMBER(SEARCH("RetlMed",C124)),Lookup!D$2,IF(ISNUMBER(SEARCH("OffSml",C124)),Lookup!A$2,IF(ISNUMBER(SEARCH("OffMed",C124)),Lookup!B$2,IF(ISNUMBER(SEARCH("OffLrg",C124)),Lookup!C$2,IF(ISNUMBER(SEARCH("RetlStrp",C124)),Lookup!E$2,IF(ISNUMBER(SEARCH("MF36Unit",C124)),Lookup!F$2,IF(ISNUMBER(SEARCH("MF88Unit",C124)),Lookup!G$2)))))))</f>
        <v>39264</v>
      </c>
      <c r="AQ124" s="17"/>
    </row>
    <row r="125" spans="1:43" s="3" customFormat="1" ht="26.25" customHeight="1" x14ac:dyDescent="0.3">
      <c r="A125" s="82"/>
      <c r="B125" s="43" t="str">
        <f t="shared" si="70"/>
        <v>CBECC 2022.2.0</v>
      </c>
      <c r="C125" s="59" t="s">
        <v>266</v>
      </c>
      <c r="D125" s="50">
        <f>INDEX(Output!$C$5:$BW$192,MATCH($C125,Output!$C$5:$C$192,0),61)</f>
        <v>61.052199999999999</v>
      </c>
      <c r="E125" s="102">
        <v>152.94</v>
      </c>
      <c r="F125" s="50">
        <f>(INDEX(Output!$C$5:$BW$192,MATCH($C125,Output!$C$5:$C$192,0),20))/$AP125</f>
        <v>0.76681847639846945</v>
      </c>
      <c r="G125" s="103">
        <v>2.5499999999999998</v>
      </c>
      <c r="H125" s="50">
        <f>(INDEX(Output!$C$5:$BW$192,MATCH($C125,Output!$C$5:$C$192,0),35))/$AP125</f>
        <v>1.3929652613169271E-2</v>
      </c>
      <c r="I125" s="104">
        <v>0.15</v>
      </c>
      <c r="J125" s="50">
        <f t="shared" si="100"/>
        <v>15.083687889518952</v>
      </c>
      <c r="K125" s="105">
        <v>23.49</v>
      </c>
      <c r="L125" s="50">
        <f>(((INDEX(Output!$C$5:$BW$192,MATCH($C125,Output!$C$5:$C$192,0),13))*3.4121416)+((INDEX(Output!$C$5:$BW$192,MATCH($C125,Output!$C$5:$C$192,0),28))*99.976))/$AP125</f>
        <v>1.7781110742681616</v>
      </c>
      <c r="M125" s="106">
        <v>8.44</v>
      </c>
      <c r="N125" s="50">
        <f>(((INDEX(Output!$C$5:$BW$192,MATCH($C125,Output!$C$5:$C$192,0),14))*3.4121416)+((INDEX(Output!$C$5:$BW$192,MATCH($C125,Output!$C$5:$C$192,0),29))*99.976))/$AP125</f>
        <v>2.5085046256556671</v>
      </c>
      <c r="O125" s="107">
        <v>2.66</v>
      </c>
      <c r="P125" s="50">
        <f>(((INDEX(Output!$C$5:$BW$192,MATCH($C125,Output!$C$5:$C$192,0),19))*3.4121416)+((INDEX(Output!$C$5:$BW$192,MATCH($C125,Output!$C$5:$C$192,0),34))*99.976))/$AP125</f>
        <v>3.9942058647348655</v>
      </c>
      <c r="Q125" s="108">
        <v>3.91</v>
      </c>
      <c r="R125" s="50">
        <f>(((INDEX(Output!$C$5:$BW$192,MATCH($C125,Output!$C$5:$C$192,0),36))+(INDEX(Output!$C$5:$BW$192,MATCH($C125,Output!$C$5:$C$192,0),37)))*99.976)/$AP125</f>
        <v>0</v>
      </c>
      <c r="S125" s="109">
        <v>2.12</v>
      </c>
      <c r="T125" s="50">
        <f>(((INDEX(Output!$C$5:$BW$192,MATCH($C125,Output!$C$5:$C$192,0),21))+(INDEX(Output!$C$5:$BW$192,MATCH($C125,Output!$C$5:$C$192,0),22))+(INDEX(Output!$C$5:$BW$192,MATCH($C125,Output!$C$5:$C$192,0),23))+(INDEX(Output!$C$5:$BW$192,MATCH($C125,Output!$C$5:$C$192,0),24)))*3.4121416)/$AP125</f>
        <v>13.294399303252634</v>
      </c>
      <c r="U125" s="110">
        <v>7.01</v>
      </c>
      <c r="V125" s="50">
        <f>(((INDEX(Output!$C$5:$BW$192,MATCH($C125,Output!$C$5:$C$192,0),15))*3.4121416)+((INDEX(Output!$C$5:$BW$192,MATCH($C125,Output!$C$5:$C$192,0),30))*99.976))/$AP125</f>
        <v>2.3340458947963887</v>
      </c>
      <c r="W125" s="111">
        <v>1.85</v>
      </c>
      <c r="X125" s="50">
        <f>(((INDEX(Output!$C$5:$BW$192,MATCH($C125,Output!$C$5:C$192,0),17))*3.4121416)+((INDEX(Output!$C$5:$BW$192,MATCH($C125,Output!$C$5:C$192,0),32))*99.976))/$AP125</f>
        <v>0.25296667435502168</v>
      </c>
      <c r="Y125" s="112">
        <v>0.28000000000000003</v>
      </c>
      <c r="Z125" s="50">
        <f>(((INDEX(Output!$C$5:$BW$192,MATCH($C125,Output!$C$5:C$192,0),16))*3.4121416)+((INDEX(Output!$C$5:$BW$192,MATCH($C125,Output!$C$5:C$192,0),31))*99.976))/$AP125</f>
        <v>0</v>
      </c>
      <c r="AA125" s="113">
        <v>0</v>
      </c>
      <c r="AB125" s="50">
        <f>(((INDEX(Output!$C$5:$BW$192,MATCH($C125,Output!$C$5:C$192,0),18))*3.4121416)+((INDEX(Output!$C$5:$BW$192,MATCH($C125,Output!$C$5:C$192,0),33))*99.976))/$AP125</f>
        <v>4.2158537557088449</v>
      </c>
      <c r="AC125" s="114">
        <v>6.35</v>
      </c>
      <c r="AD125" s="51">
        <f>INDEX(Output!$C$5:$CA$192,MATCH($C125,Output!$C$5:$C$192,0),74)+INDEX(Output!$C$5:$CA$192,MATCH($C125,Output!$C$5:$C$192,0),77)</f>
        <v>0</v>
      </c>
      <c r="AE125" s="100">
        <v>0</v>
      </c>
      <c r="AF125" s="51">
        <f>INDEX(Output!$C$5:$CA$192,MATCH($C125,Output!$C$5:$C$192,0),72)+INDEX(Output!$C$5:$CA$192,MATCH($C125,Output!$C$5:$C$192,0),75)</f>
        <v>0</v>
      </c>
      <c r="AG125" s="101">
        <v>0</v>
      </c>
      <c r="AH125" s="52"/>
      <c r="AI125" s="50"/>
      <c r="AJ125" s="52"/>
      <c r="AK125" s="96"/>
      <c r="AL125" s="50"/>
      <c r="AM125" s="50"/>
      <c r="AN125" s="72"/>
      <c r="AO125" s="75"/>
      <c r="AP125" s="45">
        <f>IF(ISNUMBER(SEARCH("RetlMed",C125)),Lookup!D$2,IF(ISNUMBER(SEARCH("OffSml",C125)),Lookup!A$2,IF(ISNUMBER(SEARCH("OffMed",C125)),Lookup!B$2,IF(ISNUMBER(SEARCH("OffLrg",C125)),Lookup!C$2,IF(ISNUMBER(SEARCH("RetlStrp",C125)),Lookup!E$2,IF(ISNUMBER(SEARCH("MF36Unit",C125)),Lookup!F$2,IF(ISNUMBER(SEARCH("MF88Unit",C125)),Lookup!G$2)))))))</f>
        <v>112641</v>
      </c>
      <c r="AQ125" s="14"/>
    </row>
    <row r="126" spans="1:43" s="2" customFormat="1" ht="25.5" customHeight="1" x14ac:dyDescent="0.3">
      <c r="A126" s="81"/>
      <c r="B126" s="43" t="str">
        <f t="shared" si="70"/>
        <v>CBECC 2022.2.0</v>
      </c>
      <c r="C126" s="99" t="s">
        <v>269</v>
      </c>
      <c r="D126" s="44">
        <f>INDEX(Output!$C$5:$BW$192,MATCH($C126,Output!$C$5:$C$192,0),61)</f>
        <v>47.8733</v>
      </c>
      <c r="E126" s="102">
        <v>126.86</v>
      </c>
      <c r="F126" s="6">
        <f>(INDEX(Output!$C$5:$BW$192,MATCH($C126,Output!$C$5:$C$192,0),20))/$AP126</f>
        <v>0.30807077351941126</v>
      </c>
      <c r="G126" s="103">
        <v>2.5499999999999998</v>
      </c>
      <c r="H126" s="6">
        <f>(INDEX(Output!$C$5:$BW$192,MATCH($C126,Output!$C$5:$C$192,0),35))/$AP126</f>
        <v>1.3929652613169271E-2</v>
      </c>
      <c r="I126" s="104">
        <v>0.11</v>
      </c>
      <c r="J126" s="6">
        <f t="shared" si="100"/>
        <v>13.505895086980832</v>
      </c>
      <c r="K126" s="105">
        <v>20.100000000000001</v>
      </c>
      <c r="L126" s="6">
        <f>(((INDEX(Output!$C$5:$BW$192,MATCH($C126,Output!$C$5:$C$192,0),13))*3.4121416)+((INDEX(Output!$C$5:$BW$192,MATCH($C126,Output!$C$5:$C$192,0),28))*99.976))/$AP126</f>
        <v>1.7790592195445705</v>
      </c>
      <c r="M126" s="106">
        <v>8.44</v>
      </c>
      <c r="N126" s="6">
        <f>(((INDEX(Output!$C$5:$BW$192,MATCH($C126,Output!$C$5:$C$192,0),14))*3.4121416)+((INDEX(Output!$C$5:$BW$192,MATCH($C126,Output!$C$5:$C$192,0),29))*99.976))/$AP126</f>
        <v>2.5079442203006015</v>
      </c>
      <c r="O126" s="107">
        <v>2.66</v>
      </c>
      <c r="P126" s="6">
        <f>(((INDEX(Output!$C$5:$BW$192,MATCH($C126,Output!$C$5:$C$192,0),19))*3.4121416)+((INDEX(Output!$C$5:$BW$192,MATCH($C126,Output!$C$5:$C$192,0),34))*99.976))/$AP126</f>
        <v>3.9942058647348655</v>
      </c>
      <c r="Q126" s="108">
        <v>3.91</v>
      </c>
      <c r="R126" s="6">
        <f>(((INDEX(Output!$C$5:$BW$192,MATCH($C126,Output!$C$5:$C$192,0),36))+(INDEX(Output!$C$5:$BW$192,MATCH($C126,Output!$C$5:$C$192,0),37)))*99.976)/$AP126</f>
        <v>0</v>
      </c>
      <c r="S126" s="109">
        <v>2.12</v>
      </c>
      <c r="T126" s="44">
        <f>(((INDEX(Output!$C$5:$BW$192,MATCH($C126,Output!$C$5:$C$192,0),21))+(INDEX(Output!$C$5:$BW$192,MATCH($C126,Output!$C$5:$C$192,0),22))+(INDEX(Output!$C$5:$BW$192,MATCH($C126,Output!$C$5:$C$192,0),23))+(INDEX(Output!$C$5:$BW$192,MATCH($C126,Output!$C$5:$C$192,0),24)))*3.4121416)/$AP126</f>
        <v>13.29436901107128</v>
      </c>
      <c r="U126" s="110">
        <v>7.01</v>
      </c>
      <c r="V126" s="6">
        <f>(((INDEX(Output!$C$5:$BW$192,MATCH($C126,Output!$C$5:$C$192,0),15))*3.4121416)+((INDEX(Output!$C$5:$BW$192,MATCH($C126,Output!$C$5:$C$192,0),30))*99.976))/$AP126</f>
        <v>2.3348486376022941</v>
      </c>
      <c r="W126" s="111">
        <v>1.85</v>
      </c>
      <c r="X126" s="6">
        <f>(((INDEX(Output!$C$5:$BW$192,MATCH($C126,Output!$C$5:C$192,0),17))*3.4121416)+((INDEX(Output!$C$5:$BW$192,MATCH($C126,Output!$C$5:C$192,0),32))*99.976))/$AP126</f>
        <v>0.25292699159744675</v>
      </c>
      <c r="Y126" s="112">
        <v>0.28000000000000003</v>
      </c>
      <c r="Z126" s="6">
        <f>(((INDEX(Output!$C$5:$BW$192,MATCH($C126,Output!$C$5:C$192,0),16))*3.4121416)+((INDEX(Output!$C$5:$BW$192,MATCH($C126,Output!$C$5:C$192,0),31))*99.976))/$AP126</f>
        <v>0</v>
      </c>
      <c r="AA126" s="113">
        <v>0</v>
      </c>
      <c r="AB126" s="6">
        <f>(((INDEX(Output!$C$5:$BW$192,MATCH($C126,Output!$C$5:C$192,0),18))*3.4121416)+((INDEX(Output!$C$5:$BW$192,MATCH($C126,Output!$C$5:C$192,0),33))*99.976))/$AP126</f>
        <v>2.6369101532010544</v>
      </c>
      <c r="AC126" s="114">
        <v>2.96</v>
      </c>
      <c r="AD126" s="9">
        <f>INDEX(Output!$C$5:$CA$192,MATCH($C126,Output!$C$5:$C$192,0),74)+INDEX(Output!$C$5:$CA$192,MATCH($C126,Output!$C$5:$C$192,0),77)</f>
        <v>0</v>
      </c>
      <c r="AE126" s="100">
        <v>0</v>
      </c>
      <c r="AF126" s="9">
        <f>INDEX(Output!$C$5:$CA$192,MATCH($C126,Output!$C$5:$C$192,0),72)+INDEX(Output!$C$5:$CA$192,MATCH($C126,Output!$C$5:$C$192,0),75)</f>
        <v>0</v>
      </c>
      <c r="AG126" s="100">
        <v>0</v>
      </c>
      <c r="AH126" s="46">
        <f>IF($D$125=0,"",(D126-$D$125)/$D$125)</f>
        <v>-0.21586281903027243</v>
      </c>
      <c r="AI126" s="70">
        <f>IF($E$125=0,"",(E126-$E$125)/$E$125)</f>
        <v>-0.17052438864914346</v>
      </c>
      <c r="AJ126" s="46">
        <f>IF($J$125=0,"",(J126-$J$125)/$J$125)</f>
        <v>-0.10460258884264403</v>
      </c>
      <c r="AK126" s="70">
        <f>IF($K$125=0,"",(K126-$K$125)/$K$125)</f>
        <v>-0.14431673052362695</v>
      </c>
      <c r="AL126" s="44" t="str">
        <f t="shared" ref="AL126:AL128" si="103">IF(AND(AH126&gt;=0,AI126&gt;=0), "Yes", "No")</f>
        <v>No</v>
      </c>
      <c r="AM126" s="44" t="str">
        <f t="shared" ref="AM126:AM128" si="104">IF(AND(AH126&lt;0,AI126&lt;0), "No", "Yes")</f>
        <v>No</v>
      </c>
      <c r="AN126" s="71" t="str">
        <f>IF((AL126=AM126),(IF(AND(AI126&gt;(-0.5%*D$110),AI126&lt;(0.5%*D$110),AE126&lt;=AD126,AG126&lt;=AF126,(COUNTBLANK(D126:AK126)=0)),"Pass","Fail")),IF(COUNTA(D126:AK126)=0,"","Fail"))</f>
        <v>Pass</v>
      </c>
      <c r="AO126" s="77"/>
      <c r="AP126" s="45">
        <f>IF(ISNUMBER(SEARCH("RetlMed",C126)),Lookup!D$2,IF(ISNUMBER(SEARCH("OffSml",C126)),Lookup!A$2,IF(ISNUMBER(SEARCH("OffMed",C126)),Lookup!B$2,IF(ISNUMBER(SEARCH("OffLrg",C126)),Lookup!C$2,IF(ISNUMBER(SEARCH("RetlStrp",C126)),Lookup!E$2,IF(ISNUMBER(SEARCH("MF36Unit",C126)),Lookup!F$2,IF(ISNUMBER(SEARCH("MF88Unit",C126)),Lookup!G$2)))))))</f>
        <v>112641</v>
      </c>
      <c r="AQ126" s="17"/>
    </row>
    <row r="127" spans="1:43" s="2" customFormat="1" ht="25.5" customHeight="1" x14ac:dyDescent="0.3">
      <c r="A127" s="81"/>
      <c r="B127" s="43" t="str">
        <f t="shared" si="70"/>
        <v>CBECC 2022.2.0</v>
      </c>
      <c r="C127" s="99" t="s">
        <v>270</v>
      </c>
      <c r="D127" s="44">
        <f>INDEX(Output!$C$5:$BW$192,MATCH($C127,Output!$C$5:$C$192,0),61)</f>
        <v>58.155099999999997</v>
      </c>
      <c r="E127" s="102">
        <v>148.88999999999999</v>
      </c>
      <c r="F127" s="6">
        <f>(INDEX(Output!$C$5:$BW$192,MATCH($C127,Output!$C$5:$C$192,0),20))/$AP127</f>
        <v>0.69822622313367244</v>
      </c>
      <c r="G127" s="103">
        <v>2.5</v>
      </c>
      <c r="H127" s="6">
        <f>(INDEX(Output!$C$5:$BW$192,MATCH($C127,Output!$C$5:$C$192,0),35))/$AP127</f>
        <v>1.3929652613169271E-2</v>
      </c>
      <c r="I127" s="104">
        <v>0.15</v>
      </c>
      <c r="J127" s="6">
        <f t="shared" si="100"/>
        <v>14.846048756007708</v>
      </c>
      <c r="K127" s="105">
        <v>23.16</v>
      </c>
      <c r="L127" s="6">
        <f>(((INDEX(Output!$C$5:$BW$192,MATCH($C127,Output!$C$5:$C$192,0),13))*3.4121416)+((INDEX(Output!$C$5:$BW$192,MATCH($C127,Output!$C$5:$C$192,0),28))*99.976))/$AP127</f>
        <v>1.7588725098896492</v>
      </c>
      <c r="M127" s="106">
        <v>8.2899999999999991</v>
      </c>
      <c r="N127" s="6">
        <f>(((INDEX(Output!$C$5:$BW$192,MATCH($C127,Output!$C$5:$C$192,0),14))*3.4121416)+((INDEX(Output!$C$5:$BW$192,MATCH($C127,Output!$C$5:$C$192,0),29))*99.976))/$AP127</f>
        <v>2.2906038775152919</v>
      </c>
      <c r="O127" s="107">
        <v>2.48</v>
      </c>
      <c r="P127" s="6">
        <f>(((INDEX(Output!$C$5:$BW$192,MATCH($C127,Output!$C$5:$C$192,0),19))*3.4121416)+((INDEX(Output!$C$5:$BW$192,MATCH($C127,Output!$C$5:$C$192,0),34))*99.976))/$AP127</f>
        <v>3.9942058647348655</v>
      </c>
      <c r="Q127" s="108">
        <v>3.91</v>
      </c>
      <c r="R127" s="6">
        <f>(((INDEX(Output!$C$5:$BW$192,MATCH($C127,Output!$C$5:$C$192,0),36))+(INDEX(Output!$C$5:$BW$192,MATCH($C127,Output!$C$5:$C$192,0),37)))*99.976)/$AP127</f>
        <v>0</v>
      </c>
      <c r="S127" s="109">
        <v>2.12</v>
      </c>
      <c r="T127" s="44">
        <f>(((INDEX(Output!$C$5:$BW$192,MATCH($C127,Output!$C$5:$C$192,0),21))+(INDEX(Output!$C$5:$BW$192,MATCH($C127,Output!$C$5:$C$192,0),22))+(INDEX(Output!$C$5:$BW$192,MATCH($C127,Output!$C$5:$C$192,0),23))+(INDEX(Output!$C$5:$BW$192,MATCH($C127,Output!$C$5:$C$192,0),24)))*3.4121416)/$AP127</f>
        <v>13.294399303252634</v>
      </c>
      <c r="U127" s="110">
        <v>7.01</v>
      </c>
      <c r="V127" s="6">
        <f>(((INDEX(Output!$C$5:$BW$192,MATCH($C127,Output!$C$5:$C$192,0),15))*3.4121416)+((INDEX(Output!$C$5:$BW$192,MATCH($C127,Output!$C$5:$C$192,0),30))*99.976))/$AP127</f>
        <v>2.3335460738040323</v>
      </c>
      <c r="W127" s="111">
        <v>1.85</v>
      </c>
      <c r="X127" s="6">
        <f>(((INDEX(Output!$C$5:$BW$192,MATCH($C127,Output!$C$5:C$192,0),17))*3.4121416)+((INDEX(Output!$C$5:$BW$192,MATCH($C127,Output!$C$5:C$192,0),32))*99.976))/$AP127</f>
        <v>0.25296667435502168</v>
      </c>
      <c r="Y127" s="112">
        <v>0.28000000000000003</v>
      </c>
      <c r="Z127" s="6">
        <f>(((INDEX(Output!$C$5:$BW$192,MATCH($C127,Output!$C$5:C$192,0),16))*3.4121416)+((INDEX(Output!$C$5:$BW$192,MATCH($C127,Output!$C$5:C$192,0),31))*99.976))/$AP127</f>
        <v>0</v>
      </c>
      <c r="AA127" s="113">
        <v>0</v>
      </c>
      <c r="AB127" s="6">
        <f>(((INDEX(Output!$C$5:$BW$192,MATCH($C127,Output!$C$5:C$192,0),18))*3.4121416)+((INDEX(Output!$C$5:$BW$192,MATCH($C127,Output!$C$5:C$192,0),33))*99.976))/$AP127</f>
        <v>4.2158537557088449</v>
      </c>
      <c r="AC127" s="114">
        <v>6.35</v>
      </c>
      <c r="AD127" s="9">
        <f>INDEX(Output!$C$5:$CA$192,MATCH($C127,Output!$C$5:$C$192,0),74)+INDEX(Output!$C$5:$CA$192,MATCH($C127,Output!$C$5:$C$192,0),77)</f>
        <v>0</v>
      </c>
      <c r="AE127" s="100">
        <v>0</v>
      </c>
      <c r="AF127" s="9">
        <f>INDEX(Output!$C$5:$CA$192,MATCH($C127,Output!$C$5:$C$192,0),72)+INDEX(Output!$C$5:$CA$192,MATCH($C127,Output!$C$5:$C$192,0),75)</f>
        <v>0</v>
      </c>
      <c r="AG127" s="100">
        <v>0</v>
      </c>
      <c r="AH127" s="46">
        <f>IF($D$125=0,"",(D127-$D$125)/$D$125)</f>
        <v>-4.7452835442457465E-2</v>
      </c>
      <c r="AI127" s="70">
        <f>IF($E$125=0,"",(E127-$E$125)/$E$125)</f>
        <v>-2.6480972930561078E-2</v>
      </c>
      <c r="AJ127" s="46">
        <f>IF($J$125=0,"",(J127-$J$125)/$J$125)</f>
        <v>-1.5754710336877913E-2</v>
      </c>
      <c r="AK127" s="70">
        <f>IF($K$125=0,"",(K127-$K$125)/$K$125)</f>
        <v>-1.4048531289910529E-2</v>
      </c>
      <c r="AL127" s="44" t="str">
        <f t="shared" si="103"/>
        <v>No</v>
      </c>
      <c r="AM127" s="44" t="str">
        <f t="shared" si="104"/>
        <v>No</v>
      </c>
      <c r="AN127" s="71" t="str">
        <f>IF((AL127=AM127),(IF(AND(AI127&gt;(-0.5%*D$110),AI127&lt;(0.5%*D$110),AE127&lt;=AD127,AG127&lt;=AF127,(COUNTBLANK(D127:AK127)=0)),"Pass","Fail")),IF(COUNTA(D127:AK127)=0,"","Fail"))</f>
        <v>Pass</v>
      </c>
      <c r="AO127" s="77"/>
      <c r="AP127" s="45">
        <f>IF(ISNUMBER(SEARCH("RetlMed",C127)),Lookup!D$2,IF(ISNUMBER(SEARCH("OffSml",C127)),Lookup!A$2,IF(ISNUMBER(SEARCH("OffMed",C127)),Lookup!B$2,IF(ISNUMBER(SEARCH("OffLrg",C127)),Lookup!C$2,IF(ISNUMBER(SEARCH("RetlStrp",C127)),Lookup!E$2,IF(ISNUMBER(SEARCH("MF36Unit",C127)),Lookup!F$2,IF(ISNUMBER(SEARCH("MF88Unit",C127)),Lookup!G$2)))))))</f>
        <v>112641</v>
      </c>
      <c r="AQ127" s="17"/>
    </row>
    <row r="128" spans="1:43" s="2" customFormat="1" ht="25.5" customHeight="1" x14ac:dyDescent="0.3">
      <c r="A128" s="81"/>
      <c r="B128" s="43" t="str">
        <f t="shared" si="70"/>
        <v>CBECC 2022.2.0</v>
      </c>
      <c r="C128" s="99" t="s">
        <v>271</v>
      </c>
      <c r="D128" s="44">
        <f>INDEX(Output!$C$5:$BW$192,MATCH($C128,Output!$C$5:$C$192,0),61)</f>
        <v>63.530099999999997</v>
      </c>
      <c r="E128" s="102">
        <v>158.25</v>
      </c>
      <c r="F128" s="6">
        <f>(INDEX(Output!$C$5:$BW$192,MATCH($C128,Output!$C$5:$C$192,0),20))/$AP128</f>
        <v>0.80942108113386779</v>
      </c>
      <c r="G128" s="103">
        <v>2.5299999999999998</v>
      </c>
      <c r="H128" s="6">
        <f>(INDEX(Output!$C$5:$BW$192,MATCH($C128,Output!$C$5:$C$192,0),35))/$AP128</f>
        <v>1.3929652613169271E-2</v>
      </c>
      <c r="I128" s="104">
        <v>0.15</v>
      </c>
      <c r="J128" s="6">
        <f t="shared" si="100"/>
        <v>15.223077967867258</v>
      </c>
      <c r="K128" s="105">
        <v>23.94</v>
      </c>
      <c r="L128" s="6">
        <f>(((INDEX(Output!$C$5:$BW$192,MATCH($C128,Output!$C$5:$C$192,0),13))*3.4121416)+((INDEX(Output!$C$5:$BW$192,MATCH($C128,Output!$C$5:$C$192,0),28))*99.976))/$AP128</f>
        <v>2.0855645981480988</v>
      </c>
      <c r="M128" s="106">
        <v>8.94</v>
      </c>
      <c r="N128" s="6">
        <f>(((INDEX(Output!$C$5:$BW$192,MATCH($C128,Output!$C$5:$C$192,0),14))*3.4121416)+((INDEX(Output!$C$5:$BW$192,MATCH($C128,Output!$C$5:$C$192,0),29))*99.976))/$AP128</f>
        <v>2.3336369503480974</v>
      </c>
      <c r="O128" s="107">
        <v>2.56</v>
      </c>
      <c r="P128" s="6">
        <f>(((INDEX(Output!$C$5:$BW$192,MATCH($C128,Output!$C$5:$C$192,0),19))*3.4121416)+((INDEX(Output!$C$5:$BW$192,MATCH($C128,Output!$C$5:$C$192,0),34))*99.976))/$AP128</f>
        <v>3.9942058647348655</v>
      </c>
      <c r="Q128" s="108">
        <v>3.91</v>
      </c>
      <c r="R128" s="6">
        <f>(((INDEX(Output!$C$5:$BW$192,MATCH($C128,Output!$C$5:$C$192,0),36))+(INDEX(Output!$C$5:$BW$192,MATCH($C128,Output!$C$5:$C$192,0),37)))*99.976)/$AP128</f>
        <v>0</v>
      </c>
      <c r="S128" s="109">
        <v>2.1</v>
      </c>
      <c r="T128" s="44">
        <f>(((INDEX(Output!$C$5:$BW$192,MATCH($C128,Output!$C$5:$C$192,0),21))+(INDEX(Output!$C$5:$BW$192,MATCH($C128,Output!$C$5:$C$192,0),22))+(INDEX(Output!$C$5:$BW$192,MATCH($C128,Output!$C$5:$C$192,0),23))+(INDEX(Output!$C$5:$BW$192,MATCH($C128,Output!$C$5:$C$192,0),24)))*3.4121416)/$AP128</f>
        <v>13.267196924395913</v>
      </c>
      <c r="U128" s="110">
        <v>7.01</v>
      </c>
      <c r="V128" s="6">
        <f>(((INDEX(Output!$C$5:$BW$192,MATCH($C128,Output!$C$5:$C$192,0),15))*3.4121416)+((INDEX(Output!$C$5:$BW$192,MATCH($C128,Output!$C$5:$C$192,0),30))*99.976))/$AP128</f>
        <v>2.3479348599476211</v>
      </c>
      <c r="W128" s="111">
        <v>1.9</v>
      </c>
      <c r="X128" s="6">
        <f>(((INDEX(Output!$C$5:$BW$192,MATCH($C128,Output!$C$5:C$192,0),17))*3.4121416)+((INDEX(Output!$C$5:$BW$192,MATCH($C128,Output!$C$5:C$192,0),32))*99.976))/$AP128</f>
        <v>0.24582135461702223</v>
      </c>
      <c r="Y128" s="112">
        <v>0.28000000000000003</v>
      </c>
      <c r="Z128" s="6">
        <f>(((INDEX(Output!$C$5:$BW$192,MATCH($C128,Output!$C$5:C$192,0),16))*3.4121416)+((INDEX(Output!$C$5:$BW$192,MATCH($C128,Output!$C$5:C$192,0),31))*99.976))/$AP128</f>
        <v>0</v>
      </c>
      <c r="AA128" s="113">
        <v>0</v>
      </c>
      <c r="AB128" s="6">
        <f>(((INDEX(Output!$C$5:$BW$192,MATCH($C128,Output!$C$5:C$192,0),18))*3.4121416)+((INDEX(Output!$C$5:$BW$192,MATCH($C128,Output!$C$5:C$192,0),33))*99.976))/$AP128</f>
        <v>4.2159143400715546</v>
      </c>
      <c r="AC128" s="114">
        <v>6.35</v>
      </c>
      <c r="AD128" s="9">
        <f>INDEX(Output!$C$5:$CA$192,MATCH($C128,Output!$C$5:$C$192,0),74)+INDEX(Output!$C$5:$CA$192,MATCH($C128,Output!$C$5:$C$192,0),77)</f>
        <v>0</v>
      </c>
      <c r="AE128" s="100">
        <v>0</v>
      </c>
      <c r="AF128" s="9">
        <f>INDEX(Output!$C$5:$CA$192,MATCH($C128,Output!$C$5:$C$192,0),72)+INDEX(Output!$C$5:$CA$192,MATCH($C128,Output!$C$5:$C$192,0),75)</f>
        <v>0</v>
      </c>
      <c r="AG128" s="100">
        <v>0</v>
      </c>
      <c r="AH128" s="46">
        <f>IF($D$125=0,"",(D128-$D$125)/$D$125)</f>
        <v>4.0586580008582791E-2</v>
      </c>
      <c r="AI128" s="70">
        <f>IF($E$125=0,"",(E128-$E$125)/$E$125)</f>
        <v>3.4719497842291107E-2</v>
      </c>
      <c r="AJ128" s="46">
        <f>IF($J$125=0,"",(J128-$J$125)/$J$125)</f>
        <v>9.2411139350849839E-3</v>
      </c>
      <c r="AK128" s="70">
        <f>IF($K$125=0,"",(K128-$K$125)/$K$125)</f>
        <v>1.9157088122605487E-2</v>
      </c>
      <c r="AL128" s="44" t="str">
        <f t="shared" si="103"/>
        <v>Yes</v>
      </c>
      <c r="AM128" s="44" t="str">
        <f t="shared" si="104"/>
        <v>Yes</v>
      </c>
      <c r="AN128" s="71" t="str">
        <f>IF((AL128=AM128),(IF(AND(AI128&gt;(-0.5%*D$110),AI128&lt;(0.5%*D$110),AE128&lt;=AD128,AG128&lt;=AF128,(COUNTBLANK(D128:AK128)=0)),"Pass","Fail")),IF(COUNTA(D128:AK128)=0,"","Fail"))</f>
        <v>Pass</v>
      </c>
      <c r="AO128" s="77"/>
      <c r="AP128" s="45">
        <f>IF(ISNUMBER(SEARCH("RetlMed",C128)),Lookup!D$2,IF(ISNUMBER(SEARCH("OffSml",C128)),Lookup!A$2,IF(ISNUMBER(SEARCH("OffMed",C128)),Lookup!B$2,IF(ISNUMBER(SEARCH("OffLrg",C128)),Lookup!C$2,IF(ISNUMBER(SEARCH("RetlStrp",C128)),Lookup!E$2,IF(ISNUMBER(SEARCH("MF36Unit",C128)),Lookup!F$2,IF(ISNUMBER(SEARCH("MF88Unit",C128)),Lookup!G$2)))))))</f>
        <v>112641</v>
      </c>
      <c r="AQ128" s="17"/>
    </row>
  </sheetData>
  <sheetProtection algorithmName="SHA-512" hashValue="bs4AyzHJhtc44bZ/7/EiJjwGf0TTEaA2F9Yx4/VjTPQjhf4Y+Wrx5LuHv4f/WUjCyTRhRmn0W5PifZMlVn9aQA==" saltValue="jzrekpfKyYqE2e8fDblxHA==" spinCount="100000" sheet="1" objects="1" scenarios="1"/>
  <mergeCells count="26">
    <mergeCell ref="AN2:AN4"/>
    <mergeCell ref="L3:M3"/>
    <mergeCell ref="L2:AC2"/>
    <mergeCell ref="AH3:AI3"/>
    <mergeCell ref="AJ3:AK3"/>
    <mergeCell ref="AH2:AK2"/>
    <mergeCell ref="N3:O3"/>
    <mergeCell ref="P3:Q3"/>
    <mergeCell ref="R3:S3"/>
    <mergeCell ref="V3:W3"/>
    <mergeCell ref="X3:Y3"/>
    <mergeCell ref="Z3:AA3"/>
    <mergeCell ref="AB3:AC3"/>
    <mergeCell ref="T3:U3"/>
    <mergeCell ref="AF3:AG3"/>
    <mergeCell ref="AD2:AG2"/>
    <mergeCell ref="C2:C4"/>
    <mergeCell ref="AD3:AE3"/>
    <mergeCell ref="D2:E2"/>
    <mergeCell ref="F2:G2"/>
    <mergeCell ref="H2:I2"/>
    <mergeCell ref="J2:K2"/>
    <mergeCell ref="D3:E3"/>
    <mergeCell ref="F3:G3"/>
    <mergeCell ref="H3:I3"/>
    <mergeCell ref="J3:K3"/>
  </mergeCells>
  <conditionalFormatting sqref="AN22:AN25">
    <cfRule type="expression" dxfId="1363" priority="2136" stopIfTrue="1">
      <formula>"IF($AA$6=1.1*$Z$6)"</formula>
    </cfRule>
  </conditionalFormatting>
  <conditionalFormatting sqref="AN22:AN25">
    <cfRule type="containsText" dxfId="1362" priority="2134" stopIfTrue="1" operator="containsText" text="Pass">
      <formula>NOT(ISERROR(SEARCH("Pass",AN22)))</formula>
    </cfRule>
    <cfRule type="containsText" dxfId="1361" priority="2135" stopIfTrue="1" operator="containsText" text="Fail">
      <formula>NOT(ISERROR(SEARCH("Fail",AN22)))</formula>
    </cfRule>
  </conditionalFormatting>
  <conditionalFormatting sqref="AN32:AN34">
    <cfRule type="expression" dxfId="1360" priority="2132" stopIfTrue="1">
      <formula>"IF($AA$6=1.1*$Z$6)"</formula>
    </cfRule>
  </conditionalFormatting>
  <conditionalFormatting sqref="AN32:AN34">
    <cfRule type="containsText" dxfId="1359" priority="2130" stopIfTrue="1" operator="containsText" text="Pass">
      <formula>NOT(ISERROR(SEARCH("Pass",AN32)))</formula>
    </cfRule>
    <cfRule type="containsText" dxfId="1358" priority="2131" stopIfTrue="1" operator="containsText" text="Fail">
      <formula>NOT(ISERROR(SEARCH("Fail",AN32)))</formula>
    </cfRule>
  </conditionalFormatting>
  <conditionalFormatting sqref="D19 F19 H19 J19 L19 N19 P19 R19 T19 V19 X19 Z19 AB19 AD19 AF19">
    <cfRule type="expression" dxfId="1357" priority="4484" stopIfTrue="1">
      <formula>SEARCH("Baserun",#REF!)="False"</formula>
    </cfRule>
    <cfRule type="expression" dxfId="1356" priority="4487" stopIfTrue="1">
      <formula>SEARCH("Baseline",$C19)="False"</formula>
    </cfRule>
  </conditionalFormatting>
  <conditionalFormatting sqref="AN6:AN9 AN11:AN12 AN14:AN15 AN17:AN20">
    <cfRule type="expression" dxfId="1355" priority="2029" stopIfTrue="1">
      <formula>"IF($AA$6=1.1*$Z$6)"</formula>
    </cfRule>
  </conditionalFormatting>
  <conditionalFormatting sqref="AN6:AN9 AN11:AN12 AN14:AN15 AN17:AN20">
    <cfRule type="containsText" dxfId="1354" priority="2027" stopIfTrue="1" operator="containsText" text="Pass">
      <formula>NOT(ISERROR(SEARCH("Pass",AN6)))</formula>
    </cfRule>
    <cfRule type="containsText" dxfId="1353" priority="2028" stopIfTrue="1" operator="containsText" text="Fail">
      <formula>NOT(ISERROR(SEARCH("Fail",AN6)))</formula>
    </cfRule>
  </conditionalFormatting>
  <conditionalFormatting sqref="AN6:AN9">
    <cfRule type="expression" dxfId="1352" priority="2026" stopIfTrue="1">
      <formula>"IF($AA$6=1.1*$Z$6)"</formula>
    </cfRule>
  </conditionalFormatting>
  <conditionalFormatting sqref="AN6:AN9">
    <cfRule type="containsText" dxfId="1351" priority="2024" stopIfTrue="1" operator="containsText" text="Pass">
      <formula>NOT(ISERROR(SEARCH("Pass",AN6)))</formula>
    </cfRule>
    <cfRule type="containsText" dxfId="1350" priority="2025" stopIfTrue="1" operator="containsText" text="Fail">
      <formula>NOT(ISERROR(SEARCH("Fail",AN6)))</formula>
    </cfRule>
  </conditionalFormatting>
  <conditionalFormatting sqref="AH17:AH20 AJ17:AJ20">
    <cfRule type="expression" dxfId="1349" priority="2000" stopIfTrue="1">
      <formula>SEARCH("Baserun",#REF!)="False"</formula>
    </cfRule>
    <cfRule type="expression" dxfId="1348" priority="2001" stopIfTrue="1">
      <formula>SEARCH("Baseline",$C17)="False"</formula>
    </cfRule>
  </conditionalFormatting>
  <conditionalFormatting sqref="AN27:AN29">
    <cfRule type="expression" dxfId="1347" priority="1585" stopIfTrue="1">
      <formula>"IF($AA$6=1.1*$Z$6)"</formula>
    </cfRule>
  </conditionalFormatting>
  <conditionalFormatting sqref="AN27:AN29">
    <cfRule type="containsText" dxfId="1346" priority="1583" stopIfTrue="1" operator="containsText" text="Pass">
      <formula>NOT(ISERROR(SEARCH("Pass",AN27)))</formula>
    </cfRule>
    <cfRule type="containsText" dxfId="1345" priority="1584" stopIfTrue="1" operator="containsText" text="Fail">
      <formula>NOT(ISERROR(SEARCH("Fail",AN27)))</formula>
    </cfRule>
  </conditionalFormatting>
  <conditionalFormatting sqref="D20 F20 H20 J20 L20 N20 P20 R20 T20 V20 X20 Z20 AB20 AD20 AF20">
    <cfRule type="expression" dxfId="1344" priority="7076" stopIfTrue="1">
      <formula>SEARCH("Baserun",#REF!)="False"</formula>
    </cfRule>
    <cfRule type="expression" dxfId="1343" priority="7077" stopIfTrue="1">
      <formula>SEARCH("Baseline",$C20)="False"</formula>
    </cfRule>
  </conditionalFormatting>
  <conditionalFormatting sqref="AH14:AH15 AJ14:AJ15">
    <cfRule type="expression" dxfId="1342" priority="7120" stopIfTrue="1">
      <formula>SEARCH("Baserun",#REF!)="False"</formula>
    </cfRule>
    <cfRule type="expression" dxfId="1341" priority="7121" stopIfTrue="1">
      <formula>SEARCH("Baseline",$C14)="False"</formula>
    </cfRule>
  </conditionalFormatting>
  <conditionalFormatting sqref="AH11:AH12 AJ11:AJ12">
    <cfRule type="expression" dxfId="1340" priority="7126" stopIfTrue="1">
      <formula>SEARCH("Baserun",#REF!)="False"</formula>
    </cfRule>
    <cfRule type="expression" dxfId="1339" priority="7127" stopIfTrue="1">
      <formula>SEARCH("Baseline",$C11)="False"</formula>
    </cfRule>
  </conditionalFormatting>
  <conditionalFormatting sqref="AN37:AN38">
    <cfRule type="expression" dxfId="1338" priority="1533" stopIfTrue="1">
      <formula>"IF($AA$6=1.1*$Z$6)"</formula>
    </cfRule>
  </conditionalFormatting>
  <conditionalFormatting sqref="AN37:AN38">
    <cfRule type="containsText" dxfId="1337" priority="1531" stopIfTrue="1" operator="containsText" text="Pass">
      <formula>NOT(ISERROR(SEARCH("Pass",AN37)))</formula>
    </cfRule>
    <cfRule type="containsText" dxfId="1336" priority="1532" stopIfTrue="1" operator="containsText" text="Fail">
      <formula>NOT(ISERROR(SEARCH("Fail",AN37)))</formula>
    </cfRule>
  </conditionalFormatting>
  <conditionalFormatting sqref="AD37:AD38 AH76 AH78 AH81 AH84 AH89 AH94 AH98">
    <cfRule type="expression" dxfId="1335" priority="1538" stopIfTrue="1">
      <formula>SEARCH("Baserun",$C75)="False"</formula>
    </cfRule>
    <cfRule type="expression" dxfId="1334" priority="1539" stopIfTrue="1">
      <formula>SEARCH("Baseline",$C37)="False"</formula>
    </cfRule>
  </conditionalFormatting>
  <conditionalFormatting sqref="D37:D38 F37:F38 H37:H38 J37:J38 L37:L38 N37:N38 P37:P38 R37:R38 T37:T38 V37:V38 X37:X38 Z37:Z38 AB37:AB38 AH37:AH38 AJ38">
    <cfRule type="expression" dxfId="1333" priority="1540" stopIfTrue="1">
      <formula>SEARCH("Baserun",$C76)="False"</formula>
    </cfRule>
    <cfRule type="expression" dxfId="1332" priority="1541" stopIfTrue="1">
      <formula>SEARCH("Baseline",$C37)="False"</formula>
    </cfRule>
  </conditionalFormatting>
  <conditionalFormatting sqref="AF37:AF38">
    <cfRule type="expression" dxfId="1331" priority="1542" stopIfTrue="1">
      <formula>SEARCH("Baserun",$C73)="False"</formula>
    </cfRule>
    <cfRule type="expression" dxfId="1330" priority="1543" stopIfTrue="1">
      <formula>SEARCH("Baseline",$C37)="False"</formula>
    </cfRule>
  </conditionalFormatting>
  <conditionalFormatting sqref="AH5 AJ5">
    <cfRule type="expression" dxfId="1329" priority="1522" stopIfTrue="1">
      <formula>SEARCH("Baserun",#REF!)="False"</formula>
    </cfRule>
    <cfRule type="expression" dxfId="1328" priority="1523" stopIfTrue="1">
      <formula>SEARCH("Baseline",$C5)="False"</formula>
    </cfRule>
  </conditionalFormatting>
  <conditionalFormatting sqref="AH10">
    <cfRule type="expression" dxfId="1327" priority="1498" stopIfTrue="1">
      <formula>SEARCH("Baserun",#REF!)="False"</formula>
    </cfRule>
    <cfRule type="expression" dxfId="1326" priority="1499" stopIfTrue="1">
      <formula>SEARCH("Baseline",$C10)="False"</formula>
    </cfRule>
  </conditionalFormatting>
  <conditionalFormatting sqref="AH13">
    <cfRule type="expression" dxfId="1325" priority="1492" stopIfTrue="1">
      <formula>SEARCH("Baserun",#REF!)="False"</formula>
    </cfRule>
    <cfRule type="expression" dxfId="1324" priority="1493" stopIfTrue="1">
      <formula>SEARCH("Baseline",$C13)="False"</formula>
    </cfRule>
  </conditionalFormatting>
  <conditionalFormatting sqref="AH16">
    <cfRule type="expression" dxfId="1323" priority="1486" stopIfTrue="1">
      <formula>SEARCH("Baserun",#REF!)="False"</formula>
    </cfRule>
    <cfRule type="expression" dxfId="1322" priority="1487" stopIfTrue="1">
      <formula>SEARCH("Baseline",$C16)="False"</formula>
    </cfRule>
  </conditionalFormatting>
  <conditionalFormatting sqref="AH21">
    <cfRule type="expression" dxfId="1321" priority="1480" stopIfTrue="1">
      <formula>SEARCH("Baserun",#REF!)="False"</formula>
    </cfRule>
    <cfRule type="expression" dxfId="1320" priority="1481" stopIfTrue="1">
      <formula>SEARCH("Baseline",$C21)="False"</formula>
    </cfRule>
  </conditionalFormatting>
  <conditionalFormatting sqref="AH26">
    <cfRule type="expression" dxfId="1319" priority="1474" stopIfTrue="1">
      <formula>SEARCH("Baserun",#REF!)="False"</formula>
    </cfRule>
    <cfRule type="expression" dxfId="1318" priority="1475" stopIfTrue="1">
      <formula>SEARCH("Baseline",$C26)="False"</formula>
    </cfRule>
  </conditionalFormatting>
  <conditionalFormatting sqref="AH31">
    <cfRule type="expression" dxfId="1317" priority="1468" stopIfTrue="1">
      <formula>SEARCH("Baserun",#REF!)="False"</formula>
    </cfRule>
    <cfRule type="expression" dxfId="1316" priority="1469" stopIfTrue="1">
      <formula>SEARCH("Baseline",$C31)="False"</formula>
    </cfRule>
  </conditionalFormatting>
  <conditionalFormatting sqref="AH36">
    <cfRule type="expression" dxfId="1315" priority="1426" stopIfTrue="1">
      <formula>SEARCH("Baserun",#REF!)="False"</formula>
    </cfRule>
    <cfRule type="expression" dxfId="1314" priority="1427" stopIfTrue="1">
      <formula>SEARCH("Baseline",$C36)="False"</formula>
    </cfRule>
  </conditionalFormatting>
  <conditionalFormatting sqref="AJ10">
    <cfRule type="expression" dxfId="1313" priority="1418" stopIfTrue="1">
      <formula>SEARCH("Baserun",#REF!)="False"</formula>
    </cfRule>
    <cfRule type="expression" dxfId="1312" priority="1419" stopIfTrue="1">
      <formula>SEARCH("Baseline",$C10)="False"</formula>
    </cfRule>
  </conditionalFormatting>
  <conditionalFormatting sqref="AJ13">
    <cfRule type="expression" dxfId="1311" priority="1416" stopIfTrue="1">
      <formula>SEARCH("Baserun",#REF!)="False"</formula>
    </cfRule>
    <cfRule type="expression" dxfId="1310" priority="1417" stopIfTrue="1">
      <formula>SEARCH("Baseline",$C13)="False"</formula>
    </cfRule>
  </conditionalFormatting>
  <conditionalFormatting sqref="AJ16">
    <cfRule type="expression" dxfId="1309" priority="1414" stopIfTrue="1">
      <formula>SEARCH("Baserun",#REF!)="False"</formula>
    </cfRule>
    <cfRule type="expression" dxfId="1308" priority="1415" stopIfTrue="1">
      <formula>SEARCH("Baseline",$C16)="False"</formula>
    </cfRule>
  </conditionalFormatting>
  <conditionalFormatting sqref="AJ21">
    <cfRule type="expression" dxfId="1307" priority="1412" stopIfTrue="1">
      <formula>SEARCH("Baserun",#REF!)="False"</formula>
    </cfRule>
    <cfRule type="expression" dxfId="1306" priority="1413" stopIfTrue="1">
      <formula>SEARCH("Baseline",$C21)="False"</formula>
    </cfRule>
  </conditionalFormatting>
  <conditionalFormatting sqref="AJ26">
    <cfRule type="expression" dxfId="1305" priority="1410" stopIfTrue="1">
      <formula>SEARCH("Baserun",#REF!)="False"</formula>
    </cfRule>
    <cfRule type="expression" dxfId="1304" priority="1411" stopIfTrue="1">
      <formula>SEARCH("Baseline",$C26)="False"</formula>
    </cfRule>
  </conditionalFormatting>
  <conditionalFormatting sqref="AJ31">
    <cfRule type="expression" dxfId="1303" priority="1408" stopIfTrue="1">
      <formula>SEARCH("Baserun",#REF!)="False"</formula>
    </cfRule>
    <cfRule type="expression" dxfId="1302" priority="1409" stopIfTrue="1">
      <formula>SEARCH("Baseline",$C31)="False"</formula>
    </cfRule>
  </conditionalFormatting>
  <conditionalFormatting sqref="AJ36">
    <cfRule type="expression" dxfId="1301" priority="1394" stopIfTrue="1">
      <formula>SEARCH("Baserun",#REF!)="False"</formula>
    </cfRule>
    <cfRule type="expression" dxfId="1300" priority="1395" stopIfTrue="1">
      <formula>SEARCH("Baseline",$C36)="False"</formula>
    </cfRule>
  </conditionalFormatting>
  <conditionalFormatting sqref="AN5">
    <cfRule type="expression" dxfId="1299" priority="1389" stopIfTrue="1">
      <formula>"IF($AA$6=1.1*$Z$6)"</formula>
    </cfRule>
  </conditionalFormatting>
  <conditionalFormatting sqref="AN5">
    <cfRule type="containsText" dxfId="1298" priority="1387" stopIfTrue="1" operator="containsText" text="Pass">
      <formula>NOT(ISERROR(SEARCH("Pass",AN5)))</formula>
    </cfRule>
    <cfRule type="containsText" dxfId="1297" priority="1388" stopIfTrue="1" operator="containsText" text="Fail">
      <formula>NOT(ISERROR(SEARCH("Fail",AN5)))</formula>
    </cfRule>
  </conditionalFormatting>
  <conditionalFormatting sqref="AN10">
    <cfRule type="expression" dxfId="1296" priority="1373" stopIfTrue="1">
      <formula>"IF($AA$6=1.1*$Z$6)"</formula>
    </cfRule>
  </conditionalFormatting>
  <conditionalFormatting sqref="AN10">
    <cfRule type="containsText" dxfId="1295" priority="1371" stopIfTrue="1" operator="containsText" text="Pass">
      <formula>NOT(ISERROR(SEARCH("Pass",AN10)))</formula>
    </cfRule>
    <cfRule type="containsText" dxfId="1294" priority="1372" stopIfTrue="1" operator="containsText" text="Fail">
      <formula>NOT(ISERROR(SEARCH("Fail",AN10)))</formula>
    </cfRule>
  </conditionalFormatting>
  <conditionalFormatting sqref="AN13">
    <cfRule type="expression" dxfId="1293" priority="1369" stopIfTrue="1">
      <formula>"IF($AA$6=1.1*$Z$6)"</formula>
    </cfRule>
  </conditionalFormatting>
  <conditionalFormatting sqref="AN13">
    <cfRule type="containsText" dxfId="1292" priority="1367" stopIfTrue="1" operator="containsText" text="Pass">
      <formula>NOT(ISERROR(SEARCH("Pass",AN13)))</formula>
    </cfRule>
    <cfRule type="containsText" dxfId="1291" priority="1368" stopIfTrue="1" operator="containsText" text="Fail">
      <formula>NOT(ISERROR(SEARCH("Fail",AN13)))</formula>
    </cfRule>
  </conditionalFormatting>
  <conditionalFormatting sqref="AN16">
    <cfRule type="expression" dxfId="1290" priority="1365" stopIfTrue="1">
      <formula>"IF($AA$6=1.1*$Z$6)"</formula>
    </cfRule>
  </conditionalFormatting>
  <conditionalFormatting sqref="AN16">
    <cfRule type="containsText" dxfId="1289" priority="1363" stopIfTrue="1" operator="containsText" text="Pass">
      <formula>NOT(ISERROR(SEARCH("Pass",AN16)))</formula>
    </cfRule>
    <cfRule type="containsText" dxfId="1288" priority="1364" stopIfTrue="1" operator="containsText" text="Fail">
      <formula>NOT(ISERROR(SEARCH("Fail",AN16)))</formula>
    </cfRule>
  </conditionalFormatting>
  <conditionalFormatting sqref="AN21">
    <cfRule type="expression" dxfId="1287" priority="1361" stopIfTrue="1">
      <formula>"IF($AA$6=1.1*$Z$6)"</formula>
    </cfRule>
  </conditionalFormatting>
  <conditionalFormatting sqref="AN21">
    <cfRule type="containsText" dxfId="1286" priority="1359" stopIfTrue="1" operator="containsText" text="Pass">
      <formula>NOT(ISERROR(SEARCH("Pass",AN21)))</formula>
    </cfRule>
    <cfRule type="containsText" dxfId="1285" priority="1360" stopIfTrue="1" operator="containsText" text="Fail">
      <formula>NOT(ISERROR(SEARCH("Fail",AN21)))</formula>
    </cfRule>
  </conditionalFormatting>
  <conditionalFormatting sqref="AN26">
    <cfRule type="expression" dxfId="1284" priority="1357" stopIfTrue="1">
      <formula>"IF($AA$6=1.1*$Z$6)"</formula>
    </cfRule>
  </conditionalFormatting>
  <conditionalFormatting sqref="AN26">
    <cfRule type="containsText" dxfId="1283" priority="1355" stopIfTrue="1" operator="containsText" text="Pass">
      <formula>NOT(ISERROR(SEARCH("Pass",AN26)))</formula>
    </cfRule>
    <cfRule type="containsText" dxfId="1282" priority="1356" stopIfTrue="1" operator="containsText" text="Fail">
      <formula>NOT(ISERROR(SEARCH("Fail",AN26)))</formula>
    </cfRule>
  </conditionalFormatting>
  <conditionalFormatting sqref="AN31">
    <cfRule type="expression" dxfId="1281" priority="1349" stopIfTrue="1">
      <formula>"IF($AA$6=1.1*$Z$6)"</formula>
    </cfRule>
  </conditionalFormatting>
  <conditionalFormatting sqref="AN31">
    <cfRule type="containsText" dxfId="1280" priority="1347" stopIfTrue="1" operator="containsText" text="Pass">
      <formula>NOT(ISERROR(SEARCH("Pass",AN31)))</formula>
    </cfRule>
    <cfRule type="containsText" dxfId="1279" priority="1348" stopIfTrue="1" operator="containsText" text="Fail">
      <formula>NOT(ISERROR(SEARCH("Fail",AN31)))</formula>
    </cfRule>
  </conditionalFormatting>
  <conditionalFormatting sqref="AN36">
    <cfRule type="expression" dxfId="1278" priority="1329" stopIfTrue="1">
      <formula>"IF($AA$6=1.1*$Z$6)"</formula>
    </cfRule>
  </conditionalFormatting>
  <conditionalFormatting sqref="AN36">
    <cfRule type="containsText" dxfId="1277" priority="1327" stopIfTrue="1" operator="containsText" text="Pass">
      <formula>NOT(ISERROR(SEARCH("Pass",AN36)))</formula>
    </cfRule>
    <cfRule type="containsText" dxfId="1276" priority="1328" stopIfTrue="1" operator="containsText" text="Fail">
      <formula>NOT(ISERROR(SEARCH("Fail",AN36)))</formula>
    </cfRule>
  </conditionalFormatting>
  <conditionalFormatting sqref="D27:D30 F27:F30 H27:H30 J27:J30 L27:L30 N27:N30 P27:P30 R27:R30 T27:T30 V27:V30 X27:X30 Z27:Z30 AB27:AB30 AD27:AD30 AF27:AF30 AH27:AH30">
    <cfRule type="expression" dxfId="1275" priority="7212" stopIfTrue="1">
      <formula>SEARCH("Baserun",$C47)="False"</formula>
    </cfRule>
    <cfRule type="expression" dxfId="1274" priority="7213" stopIfTrue="1">
      <formula>SEARCH("Baseline",$C27)="False"</formula>
    </cfRule>
  </conditionalFormatting>
  <conditionalFormatting sqref="AF32:AF35 AD32:AD35 AB32:AB35 Z32:Z35 X32:X35 V32:V35 T32:T35 R32:R35 P32:P35 N32:N35 L32:L35 J32:J35 H32:H35 F32:F35 D32:D35 AH32:AH35 AJ33:AJ35">
    <cfRule type="expression" dxfId="1273" priority="7246" stopIfTrue="1">
      <formula>SEARCH("Baserun",$C51)="False"</formula>
    </cfRule>
    <cfRule type="expression" dxfId="1272" priority="7247" stopIfTrue="1">
      <formula>SEARCH("Baseline",$C32)="False"</formula>
    </cfRule>
  </conditionalFormatting>
  <conditionalFormatting sqref="AN40:AN43">
    <cfRule type="expression" dxfId="1271" priority="1299" stopIfTrue="1">
      <formula>"IF($AA$6=1.1*$Z$6)"</formula>
    </cfRule>
  </conditionalFormatting>
  <conditionalFormatting sqref="AN40:AN43">
    <cfRule type="containsText" dxfId="1270" priority="1297" stopIfTrue="1" operator="containsText" text="Pass">
      <formula>NOT(ISERROR(SEARCH("Pass",AN40)))</formula>
    </cfRule>
    <cfRule type="containsText" dxfId="1269" priority="1298" stopIfTrue="1" operator="containsText" text="Fail">
      <formula>NOT(ISERROR(SEARCH("Fail",AN40)))</formula>
    </cfRule>
  </conditionalFormatting>
  <conditionalFormatting sqref="AD40">
    <cfRule type="expression" dxfId="1268" priority="1300" stopIfTrue="1">
      <formula>SEARCH("Baserun",$C78)="False"</formula>
    </cfRule>
    <cfRule type="expression" dxfId="1267" priority="1301" stopIfTrue="1">
      <formula>SEARCH("Baseline",$C40)="False"</formula>
    </cfRule>
  </conditionalFormatting>
  <conditionalFormatting sqref="D40 F40 H40 J40 L40 N40 P40 R40 T40 V40 X40 Z40 AB40">
    <cfRule type="expression" dxfId="1266" priority="1302" stopIfTrue="1">
      <formula>SEARCH("Baserun",$C79)="False"</formula>
    </cfRule>
    <cfRule type="expression" dxfId="1265" priority="1303" stopIfTrue="1">
      <formula>SEARCH("Baseline",$C40)="False"</formula>
    </cfRule>
  </conditionalFormatting>
  <conditionalFormatting sqref="AF40">
    <cfRule type="expression" dxfId="1264" priority="1304" stopIfTrue="1">
      <formula>SEARCH("Baserun",$C76)="False"</formula>
    </cfRule>
    <cfRule type="expression" dxfId="1263" priority="1305" stopIfTrue="1">
      <formula>SEARCH("Baseline",$C40)="False"</formula>
    </cfRule>
  </conditionalFormatting>
  <conditionalFormatting sqref="AN45:AN48">
    <cfRule type="expression" dxfId="1262" priority="1169" stopIfTrue="1">
      <formula>"IF($AA$6=1.1*$Z$6)"</formula>
    </cfRule>
  </conditionalFormatting>
  <conditionalFormatting sqref="AN45:AN48">
    <cfRule type="containsText" dxfId="1261" priority="1167" stopIfTrue="1" operator="containsText" text="Pass">
      <formula>NOT(ISERROR(SEARCH("Pass",AN45)))</formula>
    </cfRule>
    <cfRule type="containsText" dxfId="1260" priority="1168" stopIfTrue="1" operator="containsText" text="Fail">
      <formula>NOT(ISERROR(SEARCH("Fail",AN45)))</formula>
    </cfRule>
  </conditionalFormatting>
  <conditionalFormatting sqref="AH46:AH48 AJ46:AJ48">
    <cfRule type="expression" dxfId="1259" priority="1172" stopIfTrue="1">
      <formula>SEARCH("Baserun",$C85)="False"</formula>
    </cfRule>
    <cfRule type="expression" dxfId="1258" priority="1173" stopIfTrue="1">
      <formula>SEARCH("Baseline",$C46)="False"</formula>
    </cfRule>
  </conditionalFormatting>
  <conditionalFormatting sqref="AN50:AN60">
    <cfRule type="expression" dxfId="1257" priority="1159" stopIfTrue="1">
      <formula>"IF($AA$6=1.1*$Z$6)"</formula>
    </cfRule>
  </conditionalFormatting>
  <conditionalFormatting sqref="AN50:AN60">
    <cfRule type="containsText" dxfId="1256" priority="1157" stopIfTrue="1" operator="containsText" text="Pass">
      <formula>NOT(ISERROR(SEARCH("Pass",AN50)))</formula>
    </cfRule>
    <cfRule type="containsText" dxfId="1255" priority="1158" stopIfTrue="1" operator="containsText" text="Fail">
      <formula>NOT(ISERROR(SEARCH("Fail",AN50)))</formula>
    </cfRule>
  </conditionalFormatting>
  <conditionalFormatting sqref="AH51:AH60 AJ51:AJ60">
    <cfRule type="expression" dxfId="1254" priority="1162" stopIfTrue="1">
      <formula>SEARCH("Baserun",$C90)="False"</formula>
    </cfRule>
    <cfRule type="expression" dxfId="1253" priority="1163" stopIfTrue="1">
      <formula>SEARCH("Baseline",$C51)="False"</formula>
    </cfRule>
  </conditionalFormatting>
  <conditionalFormatting sqref="AN62:AN72">
    <cfRule type="expression" dxfId="1252" priority="1149" stopIfTrue="1">
      <formula>"IF($AA$6=1.1*$Z$6)"</formula>
    </cfRule>
  </conditionalFormatting>
  <conditionalFormatting sqref="AN62:AN72">
    <cfRule type="containsText" dxfId="1251" priority="1147" stopIfTrue="1" operator="containsText" text="Pass">
      <formula>NOT(ISERROR(SEARCH("Pass",AN62)))</formula>
    </cfRule>
    <cfRule type="containsText" dxfId="1250" priority="1148" stopIfTrue="1" operator="containsText" text="Fail">
      <formula>NOT(ISERROR(SEARCH("Fail",AN62)))</formula>
    </cfRule>
  </conditionalFormatting>
  <conditionalFormatting sqref="AH63:AH72 AJ63:AJ72">
    <cfRule type="expression" dxfId="1249" priority="1152" stopIfTrue="1">
      <formula>SEARCH("Baserun",$C102)="False"</formula>
    </cfRule>
    <cfRule type="expression" dxfId="1248" priority="1153" stopIfTrue="1">
      <formula>SEARCH("Baseline",$C63)="False"</formula>
    </cfRule>
  </conditionalFormatting>
  <conditionalFormatting sqref="AN74">
    <cfRule type="expression" dxfId="1247" priority="1139" stopIfTrue="1">
      <formula>"IF($AA$6=1.1*$Z$6)"</formula>
    </cfRule>
  </conditionalFormatting>
  <conditionalFormatting sqref="AN74">
    <cfRule type="containsText" dxfId="1246" priority="1137" stopIfTrue="1" operator="containsText" text="Pass">
      <formula>NOT(ISERROR(SEARCH("Pass",AN74)))</formula>
    </cfRule>
    <cfRule type="containsText" dxfId="1245" priority="1138" stopIfTrue="1" operator="containsText" text="Fail">
      <formula>NOT(ISERROR(SEARCH("Fail",AN74)))</formula>
    </cfRule>
  </conditionalFormatting>
  <conditionalFormatting sqref="AN76">
    <cfRule type="expression" dxfId="1244" priority="1129" stopIfTrue="1">
      <formula>"IF($AA$6=1.1*$Z$6)"</formula>
    </cfRule>
  </conditionalFormatting>
  <conditionalFormatting sqref="AN76">
    <cfRule type="containsText" dxfId="1243" priority="1127" stopIfTrue="1" operator="containsText" text="Pass">
      <formula>NOT(ISERROR(SEARCH("Pass",AN76)))</formula>
    </cfRule>
    <cfRule type="containsText" dxfId="1242" priority="1128" stopIfTrue="1" operator="containsText" text="Fail">
      <formula>NOT(ISERROR(SEARCH("Fail",AN76)))</formula>
    </cfRule>
  </conditionalFormatting>
  <conditionalFormatting sqref="AN78:AN79">
    <cfRule type="expression" dxfId="1241" priority="1119" stopIfTrue="1">
      <formula>"IF($AA$6=1.1*$Z$6)"</formula>
    </cfRule>
  </conditionalFormatting>
  <conditionalFormatting sqref="AN78:AN79">
    <cfRule type="containsText" dxfId="1240" priority="1117" stopIfTrue="1" operator="containsText" text="Pass">
      <formula>NOT(ISERROR(SEARCH("Pass",AN78)))</formula>
    </cfRule>
    <cfRule type="containsText" dxfId="1239" priority="1118" stopIfTrue="1" operator="containsText" text="Fail">
      <formula>NOT(ISERROR(SEARCH("Fail",AN78)))</formula>
    </cfRule>
  </conditionalFormatting>
  <conditionalFormatting sqref="AN81:AN82">
    <cfRule type="expression" dxfId="1238" priority="1109" stopIfTrue="1">
      <formula>"IF($AA$6=1.1*$Z$6)"</formula>
    </cfRule>
  </conditionalFormatting>
  <conditionalFormatting sqref="AN81:AN82">
    <cfRule type="containsText" dxfId="1237" priority="1107" stopIfTrue="1" operator="containsText" text="Pass">
      <formula>NOT(ISERROR(SEARCH("Pass",AN81)))</formula>
    </cfRule>
    <cfRule type="containsText" dxfId="1236" priority="1108" stopIfTrue="1" operator="containsText" text="Fail">
      <formula>NOT(ISERROR(SEARCH("Fail",AN81)))</formula>
    </cfRule>
  </conditionalFormatting>
  <conditionalFormatting sqref="AN84:AN87">
    <cfRule type="expression" dxfId="1235" priority="1099" stopIfTrue="1">
      <formula>"IF($AA$6=1.1*$Z$6)"</formula>
    </cfRule>
  </conditionalFormatting>
  <conditionalFormatting sqref="AN84:AN87">
    <cfRule type="containsText" dxfId="1234" priority="1097" stopIfTrue="1" operator="containsText" text="Pass">
      <formula>NOT(ISERROR(SEARCH("Pass",AN84)))</formula>
    </cfRule>
    <cfRule type="containsText" dxfId="1233" priority="1098" stopIfTrue="1" operator="containsText" text="Fail">
      <formula>NOT(ISERROR(SEARCH("Fail",AN84)))</formula>
    </cfRule>
  </conditionalFormatting>
  <conditionalFormatting sqref="AN89:AN92">
    <cfRule type="expression" dxfId="1232" priority="1089" stopIfTrue="1">
      <formula>"IF($AA$6=1.1*$Z$6)"</formula>
    </cfRule>
  </conditionalFormatting>
  <conditionalFormatting sqref="AN89:AN92">
    <cfRule type="containsText" dxfId="1231" priority="1087" stopIfTrue="1" operator="containsText" text="Pass">
      <formula>NOT(ISERROR(SEARCH("Pass",AN89)))</formula>
    </cfRule>
    <cfRule type="containsText" dxfId="1230" priority="1088" stopIfTrue="1" operator="containsText" text="Fail">
      <formula>NOT(ISERROR(SEARCH("Fail",AN89)))</formula>
    </cfRule>
  </conditionalFormatting>
  <conditionalFormatting sqref="AN94:AN96">
    <cfRule type="expression" dxfId="1229" priority="1079" stopIfTrue="1">
      <formula>"IF($AA$6=1.1*$Z$6)"</formula>
    </cfRule>
  </conditionalFormatting>
  <conditionalFormatting sqref="AN94:AN96">
    <cfRule type="containsText" dxfId="1228" priority="1077" stopIfTrue="1" operator="containsText" text="Pass">
      <formula>NOT(ISERROR(SEARCH("Pass",AN94)))</formula>
    </cfRule>
    <cfRule type="containsText" dxfId="1227" priority="1078" stopIfTrue="1" operator="containsText" text="Fail">
      <formula>NOT(ISERROR(SEARCH("Fail",AN94)))</formula>
    </cfRule>
  </conditionalFormatting>
  <conditionalFormatting sqref="AN98:AN100">
    <cfRule type="expression" dxfId="1226" priority="1069" stopIfTrue="1">
      <formula>"IF($AA$6=1.1*$Z$6)"</formula>
    </cfRule>
  </conditionalFormatting>
  <conditionalFormatting sqref="AN98:AN100">
    <cfRule type="containsText" dxfId="1225" priority="1067" stopIfTrue="1" operator="containsText" text="Pass">
      <formula>NOT(ISERROR(SEARCH("Pass",AN98)))</formula>
    </cfRule>
    <cfRule type="containsText" dxfId="1224" priority="1068" stopIfTrue="1" operator="containsText" text="Fail">
      <formula>NOT(ISERROR(SEARCH("Fail",AN98)))</formula>
    </cfRule>
  </conditionalFormatting>
  <conditionalFormatting sqref="AN102">
    <cfRule type="expression" dxfId="1223" priority="1059" stopIfTrue="1">
      <formula>"IF($AA$6=1.1*$Z$6)"</formula>
    </cfRule>
  </conditionalFormatting>
  <conditionalFormatting sqref="AN102">
    <cfRule type="containsText" dxfId="1222" priority="1057" stopIfTrue="1" operator="containsText" text="Pass">
      <formula>NOT(ISERROR(SEARCH("Pass",AN102)))</formula>
    </cfRule>
    <cfRule type="containsText" dxfId="1221" priority="1058" stopIfTrue="1" operator="containsText" text="Fail">
      <formula>NOT(ISERROR(SEARCH("Fail",AN102)))</formula>
    </cfRule>
  </conditionalFormatting>
  <conditionalFormatting sqref="AN104">
    <cfRule type="expression" dxfId="1220" priority="1049" stopIfTrue="1">
      <formula>"IF($AA$6=1.1*$Z$6)"</formula>
    </cfRule>
  </conditionalFormatting>
  <conditionalFormatting sqref="AN104">
    <cfRule type="containsText" dxfId="1219" priority="1047" stopIfTrue="1" operator="containsText" text="Pass">
      <formula>NOT(ISERROR(SEARCH("Pass",AN104)))</formula>
    </cfRule>
    <cfRule type="containsText" dxfId="1218" priority="1048" stopIfTrue="1" operator="containsText" text="Fail">
      <formula>NOT(ISERROR(SEARCH("Fail",AN104)))</formula>
    </cfRule>
  </conditionalFormatting>
  <conditionalFormatting sqref="AN111:AN113">
    <cfRule type="expression" dxfId="1217" priority="1029" stopIfTrue="1">
      <formula>"IF($AA$6=1.1*$Z$6)"</formula>
    </cfRule>
  </conditionalFormatting>
  <conditionalFormatting sqref="AN111:AN113">
    <cfRule type="containsText" dxfId="1216" priority="1027" stopIfTrue="1" operator="containsText" text="Pass">
      <formula>NOT(ISERROR(SEARCH("Pass",AN111)))</formula>
    </cfRule>
    <cfRule type="containsText" dxfId="1215" priority="1028" stopIfTrue="1" operator="containsText" text="Fail">
      <formula>NOT(ISERROR(SEARCH("Fail",AN111)))</formula>
    </cfRule>
  </conditionalFormatting>
  <conditionalFormatting sqref="AH39 AJ39">
    <cfRule type="expression" dxfId="1214" priority="1024" stopIfTrue="1">
      <formula>SEARCH("Baserun",#REF!)="False"</formula>
    </cfRule>
    <cfRule type="expression" dxfId="1213" priority="1025" stopIfTrue="1">
      <formula>SEARCH("Baseline",$C39)="False"</formula>
    </cfRule>
  </conditionalFormatting>
  <conditionalFormatting sqref="AN39">
    <cfRule type="expression" dxfId="1212" priority="1023" stopIfTrue="1">
      <formula>"IF($AA$6=1.1*$Z$6)"</formula>
    </cfRule>
  </conditionalFormatting>
  <conditionalFormatting sqref="AN39">
    <cfRule type="containsText" dxfId="1211" priority="1021" stopIfTrue="1" operator="containsText" text="Pass">
      <formula>NOT(ISERROR(SEARCH("Pass",AN39)))</formula>
    </cfRule>
    <cfRule type="containsText" dxfId="1210" priority="1022" stopIfTrue="1" operator="containsText" text="Fail">
      <formula>NOT(ISERROR(SEARCH("Fail",AN39)))</formula>
    </cfRule>
  </conditionalFormatting>
  <conditionalFormatting sqref="AH44 AJ44">
    <cfRule type="expression" dxfId="1209" priority="1018" stopIfTrue="1">
      <formula>SEARCH("Baserun",#REF!)="False"</formula>
    </cfRule>
    <cfRule type="expression" dxfId="1208" priority="1019" stopIfTrue="1">
      <formula>SEARCH("Baseline",$C44)="False"</formula>
    </cfRule>
  </conditionalFormatting>
  <conditionalFormatting sqref="AN44">
    <cfRule type="expression" dxfId="1207" priority="1017" stopIfTrue="1">
      <formula>"IF($AA$6=1.1*$Z$6)"</formula>
    </cfRule>
  </conditionalFormatting>
  <conditionalFormatting sqref="AN44">
    <cfRule type="containsText" dxfId="1206" priority="1015" stopIfTrue="1" operator="containsText" text="Pass">
      <formula>NOT(ISERROR(SEARCH("Pass",AN44)))</formula>
    </cfRule>
    <cfRule type="containsText" dxfId="1205" priority="1016" stopIfTrue="1" operator="containsText" text="Fail">
      <formula>NOT(ISERROR(SEARCH("Fail",AN44)))</formula>
    </cfRule>
  </conditionalFormatting>
  <conditionalFormatting sqref="AH49 AJ49">
    <cfRule type="expression" dxfId="1204" priority="1012" stopIfTrue="1">
      <formula>SEARCH("Baserun",#REF!)="False"</formula>
    </cfRule>
    <cfRule type="expression" dxfId="1203" priority="1013" stopIfTrue="1">
      <formula>SEARCH("Baseline",$C49)="False"</formula>
    </cfRule>
  </conditionalFormatting>
  <conditionalFormatting sqref="AN49">
    <cfRule type="expression" dxfId="1202" priority="1011" stopIfTrue="1">
      <formula>"IF($AA$6=1.1*$Z$6)"</formula>
    </cfRule>
  </conditionalFormatting>
  <conditionalFormatting sqref="AN49">
    <cfRule type="containsText" dxfId="1201" priority="1009" stopIfTrue="1" operator="containsText" text="Pass">
      <formula>NOT(ISERROR(SEARCH("Pass",AN49)))</formula>
    </cfRule>
    <cfRule type="containsText" dxfId="1200" priority="1010" stopIfTrue="1" operator="containsText" text="Fail">
      <formula>NOT(ISERROR(SEARCH("Fail",AN49)))</formula>
    </cfRule>
  </conditionalFormatting>
  <conditionalFormatting sqref="AH61 AJ61">
    <cfRule type="expression" dxfId="1199" priority="1006" stopIfTrue="1">
      <formula>SEARCH("Baserun",#REF!)="False"</formula>
    </cfRule>
    <cfRule type="expression" dxfId="1198" priority="1007" stopIfTrue="1">
      <formula>SEARCH("Baseline",$C61)="False"</formula>
    </cfRule>
  </conditionalFormatting>
  <conditionalFormatting sqref="AN61">
    <cfRule type="expression" dxfId="1197" priority="1005" stopIfTrue="1">
      <formula>"IF($AA$6=1.1*$Z$6)"</formula>
    </cfRule>
  </conditionalFormatting>
  <conditionalFormatting sqref="AN61">
    <cfRule type="containsText" dxfId="1196" priority="1003" stopIfTrue="1" operator="containsText" text="Pass">
      <formula>NOT(ISERROR(SEARCH("Pass",AN61)))</formula>
    </cfRule>
    <cfRule type="containsText" dxfId="1195" priority="1004" stopIfTrue="1" operator="containsText" text="Fail">
      <formula>NOT(ISERROR(SEARCH("Fail",AN61)))</formula>
    </cfRule>
  </conditionalFormatting>
  <conditionalFormatting sqref="AH73 AJ73">
    <cfRule type="expression" dxfId="1194" priority="1000" stopIfTrue="1">
      <formula>SEARCH("Baserun",#REF!)="False"</formula>
    </cfRule>
    <cfRule type="expression" dxfId="1193" priority="1001" stopIfTrue="1">
      <formula>SEARCH("Baseline",$C73)="False"</formula>
    </cfRule>
  </conditionalFormatting>
  <conditionalFormatting sqref="AN73">
    <cfRule type="expression" dxfId="1192" priority="999" stopIfTrue="1">
      <formula>"IF($AA$6=1.1*$Z$6)"</formula>
    </cfRule>
  </conditionalFormatting>
  <conditionalFormatting sqref="AN73">
    <cfRule type="containsText" dxfId="1191" priority="997" stopIfTrue="1" operator="containsText" text="Pass">
      <formula>NOT(ISERROR(SEARCH("Pass",AN73)))</formula>
    </cfRule>
    <cfRule type="containsText" dxfId="1190" priority="998" stopIfTrue="1" operator="containsText" text="Fail">
      <formula>NOT(ISERROR(SEARCH("Fail",AN73)))</formula>
    </cfRule>
  </conditionalFormatting>
  <conditionalFormatting sqref="AH75 AJ75">
    <cfRule type="expression" dxfId="1189" priority="994" stopIfTrue="1">
      <formula>SEARCH("Baserun",#REF!)="False"</formula>
    </cfRule>
    <cfRule type="expression" dxfId="1188" priority="995" stopIfTrue="1">
      <formula>SEARCH("Baseline",$C75)="False"</formula>
    </cfRule>
  </conditionalFormatting>
  <conditionalFormatting sqref="AN75">
    <cfRule type="expression" dxfId="1187" priority="993" stopIfTrue="1">
      <formula>"IF($AA$6=1.1*$Z$6)"</formula>
    </cfRule>
  </conditionalFormatting>
  <conditionalFormatting sqref="AN75">
    <cfRule type="containsText" dxfId="1186" priority="991" stopIfTrue="1" operator="containsText" text="Pass">
      <formula>NOT(ISERROR(SEARCH("Pass",AN75)))</formula>
    </cfRule>
    <cfRule type="containsText" dxfId="1185" priority="992" stopIfTrue="1" operator="containsText" text="Fail">
      <formula>NOT(ISERROR(SEARCH("Fail",AN75)))</formula>
    </cfRule>
  </conditionalFormatting>
  <conditionalFormatting sqref="AH77 AJ77">
    <cfRule type="expression" dxfId="1184" priority="988" stopIfTrue="1">
      <formula>SEARCH("Baserun",#REF!)="False"</formula>
    </cfRule>
    <cfRule type="expression" dxfId="1183" priority="989" stopIfTrue="1">
      <formula>SEARCH("Baseline",$C77)="False"</formula>
    </cfRule>
  </conditionalFormatting>
  <conditionalFormatting sqref="AN77">
    <cfRule type="expression" dxfId="1182" priority="987" stopIfTrue="1">
      <formula>"IF($AA$6=1.1*$Z$6)"</formula>
    </cfRule>
  </conditionalFormatting>
  <conditionalFormatting sqref="AN77">
    <cfRule type="containsText" dxfId="1181" priority="985" stopIfTrue="1" operator="containsText" text="Pass">
      <formula>NOT(ISERROR(SEARCH("Pass",AN77)))</formula>
    </cfRule>
    <cfRule type="containsText" dxfId="1180" priority="986" stopIfTrue="1" operator="containsText" text="Fail">
      <formula>NOT(ISERROR(SEARCH("Fail",AN77)))</formula>
    </cfRule>
  </conditionalFormatting>
  <conditionalFormatting sqref="AH80 AJ80">
    <cfRule type="expression" dxfId="1179" priority="982" stopIfTrue="1">
      <formula>SEARCH("Baserun",#REF!)="False"</formula>
    </cfRule>
    <cfRule type="expression" dxfId="1178" priority="983" stopIfTrue="1">
      <formula>SEARCH("Baseline",$C80)="False"</formula>
    </cfRule>
  </conditionalFormatting>
  <conditionalFormatting sqref="AN80">
    <cfRule type="expression" dxfId="1177" priority="981" stopIfTrue="1">
      <formula>"IF($AA$6=1.1*$Z$6)"</formula>
    </cfRule>
  </conditionalFormatting>
  <conditionalFormatting sqref="AN80">
    <cfRule type="containsText" dxfId="1176" priority="979" stopIfTrue="1" operator="containsText" text="Pass">
      <formula>NOT(ISERROR(SEARCH("Pass",AN80)))</formula>
    </cfRule>
    <cfRule type="containsText" dxfId="1175" priority="980" stopIfTrue="1" operator="containsText" text="Fail">
      <formula>NOT(ISERROR(SEARCH("Fail",AN80)))</formula>
    </cfRule>
  </conditionalFormatting>
  <conditionalFormatting sqref="AH83 AJ83">
    <cfRule type="expression" dxfId="1174" priority="976" stopIfTrue="1">
      <formula>SEARCH("Baserun",#REF!)="False"</formula>
    </cfRule>
    <cfRule type="expression" dxfId="1173" priority="977" stopIfTrue="1">
      <formula>SEARCH("Baseline",$C83)="False"</formula>
    </cfRule>
  </conditionalFormatting>
  <conditionalFormatting sqref="AN83">
    <cfRule type="expression" dxfId="1172" priority="975" stopIfTrue="1">
      <formula>"IF($AA$6=1.1*$Z$6)"</formula>
    </cfRule>
  </conditionalFormatting>
  <conditionalFormatting sqref="AN83">
    <cfRule type="containsText" dxfId="1171" priority="973" stopIfTrue="1" operator="containsText" text="Pass">
      <formula>NOT(ISERROR(SEARCH("Pass",AN83)))</formula>
    </cfRule>
    <cfRule type="containsText" dxfId="1170" priority="974" stopIfTrue="1" operator="containsText" text="Fail">
      <formula>NOT(ISERROR(SEARCH("Fail",AN83)))</formula>
    </cfRule>
  </conditionalFormatting>
  <conditionalFormatting sqref="AH88 AJ88">
    <cfRule type="expression" dxfId="1169" priority="970" stopIfTrue="1">
      <formula>SEARCH("Baserun",#REF!)="False"</formula>
    </cfRule>
    <cfRule type="expression" dxfId="1168" priority="971" stopIfTrue="1">
      <formula>SEARCH("Baseline",$C88)="False"</formula>
    </cfRule>
  </conditionalFormatting>
  <conditionalFormatting sqref="AN88">
    <cfRule type="expression" dxfId="1167" priority="969" stopIfTrue="1">
      <formula>"IF($AA$6=1.1*$Z$6)"</formula>
    </cfRule>
  </conditionalFormatting>
  <conditionalFormatting sqref="AN88">
    <cfRule type="containsText" dxfId="1166" priority="967" stopIfTrue="1" operator="containsText" text="Pass">
      <formula>NOT(ISERROR(SEARCH("Pass",AN88)))</formula>
    </cfRule>
    <cfRule type="containsText" dxfId="1165" priority="968" stopIfTrue="1" operator="containsText" text="Fail">
      <formula>NOT(ISERROR(SEARCH("Fail",AN88)))</formula>
    </cfRule>
  </conditionalFormatting>
  <conditionalFormatting sqref="AH93 AJ93">
    <cfRule type="expression" dxfId="1164" priority="964" stopIfTrue="1">
      <formula>SEARCH("Baserun",#REF!)="False"</formula>
    </cfRule>
    <cfRule type="expression" dxfId="1163" priority="965" stopIfTrue="1">
      <formula>SEARCH("Baseline",$C93)="False"</formula>
    </cfRule>
  </conditionalFormatting>
  <conditionalFormatting sqref="AN93">
    <cfRule type="expression" dxfId="1162" priority="963" stopIfTrue="1">
      <formula>"IF($AA$6=1.1*$Z$6)"</formula>
    </cfRule>
  </conditionalFormatting>
  <conditionalFormatting sqref="AN93">
    <cfRule type="containsText" dxfId="1161" priority="961" stopIfTrue="1" operator="containsText" text="Pass">
      <formula>NOT(ISERROR(SEARCH("Pass",AN93)))</formula>
    </cfRule>
    <cfRule type="containsText" dxfId="1160" priority="962" stopIfTrue="1" operator="containsText" text="Fail">
      <formula>NOT(ISERROR(SEARCH("Fail",AN93)))</formula>
    </cfRule>
  </conditionalFormatting>
  <conditionalFormatting sqref="AH97 AJ97">
    <cfRule type="expression" dxfId="1159" priority="958" stopIfTrue="1">
      <formula>SEARCH("Baserun",#REF!)="False"</formula>
    </cfRule>
    <cfRule type="expression" dxfId="1158" priority="959" stopIfTrue="1">
      <formula>SEARCH("Baseline",$C97)="False"</formula>
    </cfRule>
  </conditionalFormatting>
  <conditionalFormatting sqref="AN97">
    <cfRule type="expression" dxfId="1157" priority="957" stopIfTrue="1">
      <formula>"IF($AA$6=1.1*$Z$6)"</formula>
    </cfRule>
  </conditionalFormatting>
  <conditionalFormatting sqref="AN97">
    <cfRule type="containsText" dxfId="1156" priority="955" stopIfTrue="1" operator="containsText" text="Pass">
      <formula>NOT(ISERROR(SEARCH("Pass",AN97)))</formula>
    </cfRule>
    <cfRule type="containsText" dxfId="1155" priority="956" stopIfTrue="1" operator="containsText" text="Fail">
      <formula>NOT(ISERROR(SEARCH("Fail",AN97)))</formula>
    </cfRule>
  </conditionalFormatting>
  <conditionalFormatting sqref="AH101 AJ101">
    <cfRule type="expression" dxfId="1154" priority="952" stopIfTrue="1">
      <formula>SEARCH("Baserun",#REF!)="False"</formula>
    </cfRule>
    <cfRule type="expression" dxfId="1153" priority="953" stopIfTrue="1">
      <formula>SEARCH("Baseline",$C101)="False"</formula>
    </cfRule>
  </conditionalFormatting>
  <conditionalFormatting sqref="AN101">
    <cfRule type="expression" dxfId="1152" priority="951" stopIfTrue="1">
      <formula>"IF($AA$6=1.1*$Z$6)"</formula>
    </cfRule>
  </conditionalFormatting>
  <conditionalFormatting sqref="AN101">
    <cfRule type="containsText" dxfId="1151" priority="949" stopIfTrue="1" operator="containsText" text="Pass">
      <formula>NOT(ISERROR(SEARCH("Pass",AN101)))</formula>
    </cfRule>
    <cfRule type="containsText" dxfId="1150" priority="950" stopIfTrue="1" operator="containsText" text="Fail">
      <formula>NOT(ISERROR(SEARCH("Fail",AN101)))</formula>
    </cfRule>
  </conditionalFormatting>
  <conditionalFormatting sqref="AH103 AJ103">
    <cfRule type="expression" dxfId="1149" priority="946" stopIfTrue="1">
      <formula>SEARCH("Baserun",#REF!)="False"</formula>
    </cfRule>
    <cfRule type="expression" dxfId="1148" priority="947" stopIfTrue="1">
      <formula>SEARCH("Baseline",$C103)="False"</formula>
    </cfRule>
  </conditionalFormatting>
  <conditionalFormatting sqref="AN103">
    <cfRule type="expression" dxfId="1147" priority="945" stopIfTrue="1">
      <formula>"IF($AA$6=1.1*$Z$6)"</formula>
    </cfRule>
  </conditionalFormatting>
  <conditionalFormatting sqref="AN103">
    <cfRule type="containsText" dxfId="1146" priority="943" stopIfTrue="1" operator="containsText" text="Pass">
      <formula>NOT(ISERROR(SEARCH("Pass",AN103)))</formula>
    </cfRule>
    <cfRule type="containsText" dxfId="1145" priority="944" stopIfTrue="1" operator="containsText" text="Fail">
      <formula>NOT(ISERROR(SEARCH("Fail",AN103)))</formula>
    </cfRule>
  </conditionalFormatting>
  <conditionalFormatting sqref="AH105 AJ105">
    <cfRule type="expression" dxfId="1144" priority="940" stopIfTrue="1">
      <formula>SEARCH("Baserun",#REF!)="False"</formula>
    </cfRule>
    <cfRule type="expression" dxfId="1143" priority="941" stopIfTrue="1">
      <formula>SEARCH("Baseline",$C105)="False"</formula>
    </cfRule>
  </conditionalFormatting>
  <conditionalFormatting sqref="AN105">
    <cfRule type="expression" dxfId="1142" priority="939" stopIfTrue="1">
      <formula>"IF($AA$6=1.1*$Z$6)"</formula>
    </cfRule>
  </conditionalFormatting>
  <conditionalFormatting sqref="AN105">
    <cfRule type="containsText" dxfId="1141" priority="937" stopIfTrue="1" operator="containsText" text="Pass">
      <formula>NOT(ISERROR(SEARCH("Pass",AN105)))</formula>
    </cfRule>
    <cfRule type="containsText" dxfId="1140" priority="938" stopIfTrue="1" operator="containsText" text="Fail">
      <formula>NOT(ISERROR(SEARCH("Fail",AN105)))</formula>
    </cfRule>
  </conditionalFormatting>
  <conditionalFormatting sqref="AH110 AJ110">
    <cfRule type="expression" dxfId="1139" priority="934" stopIfTrue="1">
      <formula>SEARCH("Baserun",#REF!)="False"</formula>
    </cfRule>
    <cfRule type="expression" dxfId="1138" priority="935" stopIfTrue="1">
      <formula>SEARCH("Baseline",$C110)="False"</formula>
    </cfRule>
  </conditionalFormatting>
  <conditionalFormatting sqref="AN110">
    <cfRule type="expression" dxfId="1137" priority="933" stopIfTrue="1">
      <formula>"IF($AA$6=1.1*$Z$6)"</formula>
    </cfRule>
  </conditionalFormatting>
  <conditionalFormatting sqref="AN110">
    <cfRule type="containsText" dxfId="1136" priority="931" stopIfTrue="1" operator="containsText" text="Pass">
      <formula>NOT(ISERROR(SEARCH("Pass",AN110)))</formula>
    </cfRule>
    <cfRule type="containsText" dxfId="1135" priority="932" stopIfTrue="1" operator="containsText" text="Fail">
      <formula>NOT(ISERROR(SEARCH("Fail",AN110)))</formula>
    </cfRule>
  </conditionalFormatting>
  <conditionalFormatting sqref="AN106:AN109">
    <cfRule type="expression" dxfId="1134" priority="929" stopIfTrue="1">
      <formula>"IF($AA$6=1.1*$Z$6)"</formula>
    </cfRule>
  </conditionalFormatting>
  <conditionalFormatting sqref="AN106:AN109">
    <cfRule type="containsText" dxfId="1133" priority="927" stopIfTrue="1" operator="containsText" text="Pass">
      <formula>NOT(ISERROR(SEARCH("Pass",AN106)))</formula>
    </cfRule>
    <cfRule type="containsText" dxfId="1132" priority="928" stopIfTrue="1" operator="containsText" text="Fail">
      <formula>NOT(ISERROR(SEARCH("Fail",AN106)))</formula>
    </cfRule>
  </conditionalFormatting>
  <conditionalFormatting sqref="AN106:AN109">
    <cfRule type="expression" dxfId="1131" priority="926" stopIfTrue="1">
      <formula>"IF($AA$6=1.1*$Z$6)"</formula>
    </cfRule>
  </conditionalFormatting>
  <conditionalFormatting sqref="AN106:AN109">
    <cfRule type="containsText" dxfId="1130" priority="924" stopIfTrue="1" operator="containsText" text="Pass">
      <formula>NOT(ISERROR(SEARCH("Pass",AN106)))</formula>
    </cfRule>
    <cfRule type="containsText" dxfId="1129" priority="925" stopIfTrue="1" operator="containsText" text="Fail">
      <formula>NOT(ISERROR(SEARCH("Fail",AN106)))</formula>
    </cfRule>
  </conditionalFormatting>
  <conditionalFormatting sqref="AJ22">
    <cfRule type="expression" dxfId="1128" priority="921" stopIfTrue="1">
      <formula>SEARCH("Baserun",#REF!)="False"</formula>
    </cfRule>
    <cfRule type="expression" dxfId="1127" priority="922" stopIfTrue="1">
      <formula>SEARCH("Baseline",$C22)="False"</formula>
    </cfRule>
  </conditionalFormatting>
  <conditionalFormatting sqref="AJ27:AJ30">
    <cfRule type="expression" dxfId="1126" priority="919" stopIfTrue="1">
      <formula>SEARCH("Baserun",#REF!)="False"</formula>
    </cfRule>
    <cfRule type="expression" dxfId="1125" priority="920" stopIfTrue="1">
      <formula>SEARCH("Baseline",$C27)="False"</formula>
    </cfRule>
  </conditionalFormatting>
  <conditionalFormatting sqref="AJ32">
    <cfRule type="expression" dxfId="1124" priority="917" stopIfTrue="1">
      <formula>SEARCH("Baserun",#REF!)="False"</formula>
    </cfRule>
    <cfRule type="expression" dxfId="1123" priority="918" stopIfTrue="1">
      <formula>SEARCH("Baseline",$C32)="False"</formula>
    </cfRule>
  </conditionalFormatting>
  <conditionalFormatting sqref="AJ37">
    <cfRule type="expression" dxfId="1122" priority="915" stopIfTrue="1">
      <formula>SEARCH("Baserun",#REF!)="False"</formula>
    </cfRule>
    <cfRule type="expression" dxfId="1121" priority="916" stopIfTrue="1">
      <formula>SEARCH("Baseline",$C37)="False"</formula>
    </cfRule>
  </conditionalFormatting>
  <conditionalFormatting sqref="AJ40:AJ43">
    <cfRule type="expression" dxfId="1120" priority="913" stopIfTrue="1">
      <formula>SEARCH("Baserun",#REF!)="False"</formula>
    </cfRule>
    <cfRule type="expression" dxfId="1119" priority="914" stopIfTrue="1">
      <formula>SEARCH("Baseline",$C40)="False"</formula>
    </cfRule>
  </conditionalFormatting>
  <conditionalFormatting sqref="AJ45">
    <cfRule type="expression" dxfId="1118" priority="911" stopIfTrue="1">
      <formula>SEARCH("Baserun",#REF!)="False"</formula>
    </cfRule>
    <cfRule type="expression" dxfId="1117" priority="912" stopIfTrue="1">
      <formula>SEARCH("Baseline",$C45)="False"</formula>
    </cfRule>
  </conditionalFormatting>
  <conditionalFormatting sqref="AJ50">
    <cfRule type="expression" dxfId="1116" priority="909" stopIfTrue="1">
      <formula>SEARCH("Baserun",#REF!)="False"</formula>
    </cfRule>
    <cfRule type="expression" dxfId="1115" priority="910" stopIfTrue="1">
      <formula>SEARCH("Baseline",$C50)="False"</formula>
    </cfRule>
  </conditionalFormatting>
  <conditionalFormatting sqref="AJ62">
    <cfRule type="expression" dxfId="1114" priority="907" stopIfTrue="1">
      <formula>SEARCH("Baserun",#REF!)="False"</formula>
    </cfRule>
    <cfRule type="expression" dxfId="1113" priority="908" stopIfTrue="1">
      <formula>SEARCH("Baseline",$C62)="False"</formula>
    </cfRule>
  </conditionalFormatting>
  <conditionalFormatting sqref="AJ74">
    <cfRule type="expression" dxfId="1112" priority="905" stopIfTrue="1">
      <formula>SEARCH("Baserun",#REF!)="False"</formula>
    </cfRule>
    <cfRule type="expression" dxfId="1111" priority="906" stopIfTrue="1">
      <formula>SEARCH("Baseline",$C74)="False"</formula>
    </cfRule>
  </conditionalFormatting>
  <conditionalFormatting sqref="AJ76">
    <cfRule type="expression" dxfId="1110" priority="903" stopIfTrue="1">
      <formula>SEARCH("Baserun",#REF!)="False"</formula>
    </cfRule>
    <cfRule type="expression" dxfId="1109" priority="904" stopIfTrue="1">
      <formula>SEARCH("Baseline",$C76)="False"</formula>
    </cfRule>
  </conditionalFormatting>
  <conditionalFormatting sqref="AJ78">
    <cfRule type="expression" dxfId="1108" priority="901" stopIfTrue="1">
      <formula>SEARCH("Baserun",#REF!)="False"</formula>
    </cfRule>
    <cfRule type="expression" dxfId="1107" priority="902" stopIfTrue="1">
      <formula>SEARCH("Baseline",$C78)="False"</formula>
    </cfRule>
  </conditionalFormatting>
  <conditionalFormatting sqref="AJ81">
    <cfRule type="expression" dxfId="1106" priority="899" stopIfTrue="1">
      <formula>SEARCH("Baserun",#REF!)="False"</formula>
    </cfRule>
    <cfRule type="expression" dxfId="1105" priority="900" stopIfTrue="1">
      <formula>SEARCH("Baseline",$C81)="False"</formula>
    </cfRule>
  </conditionalFormatting>
  <conditionalFormatting sqref="AJ84">
    <cfRule type="expression" dxfId="1104" priority="897" stopIfTrue="1">
      <formula>SEARCH("Baserun",#REF!)="False"</formula>
    </cfRule>
    <cfRule type="expression" dxfId="1103" priority="898" stopIfTrue="1">
      <formula>SEARCH("Baseline",$C84)="False"</formula>
    </cfRule>
  </conditionalFormatting>
  <conditionalFormatting sqref="AJ89">
    <cfRule type="expression" dxfId="1102" priority="895" stopIfTrue="1">
      <formula>SEARCH("Baserun",#REF!)="False"</formula>
    </cfRule>
    <cfRule type="expression" dxfId="1101" priority="896" stopIfTrue="1">
      <formula>SEARCH("Baseline",$C89)="False"</formula>
    </cfRule>
  </conditionalFormatting>
  <conditionalFormatting sqref="AJ94">
    <cfRule type="expression" dxfId="1100" priority="893" stopIfTrue="1">
      <formula>SEARCH("Baserun",#REF!)="False"</formula>
    </cfRule>
    <cfRule type="expression" dxfId="1099" priority="894" stopIfTrue="1">
      <formula>SEARCH("Baseline",$C94)="False"</formula>
    </cfRule>
  </conditionalFormatting>
  <conditionalFormatting sqref="AJ98">
    <cfRule type="expression" dxfId="1098" priority="891" stopIfTrue="1">
      <formula>SEARCH("Baserun",#REF!)="False"</formula>
    </cfRule>
    <cfRule type="expression" dxfId="1097" priority="892" stopIfTrue="1">
      <formula>SEARCH("Baseline",$C98)="False"</formula>
    </cfRule>
  </conditionalFormatting>
  <conditionalFormatting sqref="AH40:AH43">
    <cfRule type="expression" dxfId="1096" priority="881" stopIfTrue="1">
      <formula>SEARCH("Baserun",$C79)="False"</formula>
    </cfRule>
    <cfRule type="expression" dxfId="1095" priority="882" stopIfTrue="1">
      <formula>SEARCH("Baseline",$C40)="False"</formula>
    </cfRule>
  </conditionalFormatting>
  <conditionalFormatting sqref="AH45">
    <cfRule type="expression" dxfId="1094" priority="879" stopIfTrue="1">
      <formula>SEARCH("Baserun",$C84)="False"</formula>
    </cfRule>
    <cfRule type="expression" dxfId="1093" priority="880" stopIfTrue="1">
      <formula>SEARCH("Baseline",$C45)="False"</formula>
    </cfRule>
  </conditionalFormatting>
  <conditionalFormatting sqref="AH50">
    <cfRule type="expression" dxfId="1092" priority="877" stopIfTrue="1">
      <formula>SEARCH("Baserun",$C89)="False"</formula>
    </cfRule>
    <cfRule type="expression" dxfId="1091" priority="878" stopIfTrue="1">
      <formula>SEARCH("Baseline",$C50)="False"</formula>
    </cfRule>
  </conditionalFormatting>
  <conditionalFormatting sqref="AH62">
    <cfRule type="expression" dxfId="1090" priority="875" stopIfTrue="1">
      <formula>SEARCH("Baserun",$C101)="False"</formula>
    </cfRule>
    <cfRule type="expression" dxfId="1089" priority="876" stopIfTrue="1">
      <formula>SEARCH("Baseline",$C62)="False"</formula>
    </cfRule>
  </conditionalFormatting>
  <conditionalFormatting sqref="AH74">
    <cfRule type="expression" dxfId="1088" priority="873" stopIfTrue="1">
      <formula>SEARCH("Baserun",$C113)="False"</formula>
    </cfRule>
    <cfRule type="expression" dxfId="1087" priority="874" stopIfTrue="1">
      <formula>SEARCH("Baseline",$C74)="False"</formula>
    </cfRule>
  </conditionalFormatting>
  <conditionalFormatting sqref="AN30">
    <cfRule type="expression" dxfId="1086" priority="852" stopIfTrue="1">
      <formula>"IF($AA$6=1.1*$Z$6)"</formula>
    </cfRule>
  </conditionalFormatting>
  <conditionalFormatting sqref="AN30">
    <cfRule type="containsText" dxfId="1085" priority="850" stopIfTrue="1" operator="containsText" text="Pass">
      <formula>NOT(ISERROR(SEARCH("Pass",AN30)))</formula>
    </cfRule>
    <cfRule type="containsText" dxfId="1084" priority="851" stopIfTrue="1" operator="containsText" text="Fail">
      <formula>NOT(ISERROR(SEARCH("Fail",AN30)))</formula>
    </cfRule>
  </conditionalFormatting>
  <conditionalFormatting sqref="AN35">
    <cfRule type="expression" dxfId="1083" priority="848" stopIfTrue="1">
      <formula>"IF($AA$6=1.1*$Z$6)"</formula>
    </cfRule>
  </conditionalFormatting>
  <conditionalFormatting sqref="AN35">
    <cfRule type="containsText" dxfId="1082" priority="846" stopIfTrue="1" operator="containsText" text="Pass">
      <formula>NOT(ISERROR(SEARCH("Pass",AN35)))</formula>
    </cfRule>
    <cfRule type="containsText" dxfId="1081" priority="847" stopIfTrue="1" operator="containsText" text="Fail">
      <formula>NOT(ISERROR(SEARCH("Fail",AN35)))</formula>
    </cfRule>
  </conditionalFormatting>
  <conditionalFormatting sqref="AH79">
    <cfRule type="expression" dxfId="1080" priority="843" stopIfTrue="1">
      <formula>SEARCH("Baserun",$C117)="False"</formula>
    </cfRule>
    <cfRule type="expression" dxfId="1079" priority="844" stopIfTrue="1">
      <formula>SEARCH("Baseline",$C79)="False"</formula>
    </cfRule>
  </conditionalFormatting>
  <conditionalFormatting sqref="AJ79">
    <cfRule type="expression" dxfId="1078" priority="841" stopIfTrue="1">
      <formula>SEARCH("Baserun",#REF!)="False"</formula>
    </cfRule>
    <cfRule type="expression" dxfId="1077" priority="842" stopIfTrue="1">
      <formula>SEARCH("Baseline",$C79)="False"</formula>
    </cfRule>
  </conditionalFormatting>
  <conditionalFormatting sqref="AH82">
    <cfRule type="expression" dxfId="1076" priority="839" stopIfTrue="1">
      <formula>SEARCH("Baserun",$C120)="False"</formula>
    </cfRule>
    <cfRule type="expression" dxfId="1075" priority="840" stopIfTrue="1">
      <formula>SEARCH("Baseline",$C82)="False"</formula>
    </cfRule>
  </conditionalFormatting>
  <conditionalFormatting sqref="AJ82">
    <cfRule type="expression" dxfId="1074" priority="837" stopIfTrue="1">
      <formula>SEARCH("Baserun",#REF!)="False"</formula>
    </cfRule>
    <cfRule type="expression" dxfId="1073" priority="838" stopIfTrue="1">
      <formula>SEARCH("Baseline",$C82)="False"</formula>
    </cfRule>
  </conditionalFormatting>
  <conditionalFormatting sqref="AH85:AH87">
    <cfRule type="expression" dxfId="1072" priority="835" stopIfTrue="1">
      <formula>SEARCH("Baserun",$C123)="False"</formula>
    </cfRule>
    <cfRule type="expression" dxfId="1071" priority="836" stopIfTrue="1">
      <formula>SEARCH("Baseline",$C85)="False"</formula>
    </cfRule>
  </conditionalFormatting>
  <conditionalFormatting sqref="AJ85:AJ87">
    <cfRule type="expression" dxfId="1070" priority="833" stopIfTrue="1">
      <formula>SEARCH("Baserun",#REF!)="False"</formula>
    </cfRule>
    <cfRule type="expression" dxfId="1069" priority="834" stopIfTrue="1">
      <formula>SEARCH("Baseline",$C85)="False"</formula>
    </cfRule>
  </conditionalFormatting>
  <conditionalFormatting sqref="AH90:AH92">
    <cfRule type="expression" dxfId="1068" priority="831" stopIfTrue="1">
      <formula>SEARCH("Baserun",$C128)="False"</formula>
    </cfRule>
    <cfRule type="expression" dxfId="1067" priority="832" stopIfTrue="1">
      <formula>SEARCH("Baseline",$C90)="False"</formula>
    </cfRule>
  </conditionalFormatting>
  <conditionalFormatting sqref="AJ90:AJ92">
    <cfRule type="expression" dxfId="1066" priority="829" stopIfTrue="1">
      <formula>SEARCH("Baserun",#REF!)="False"</formula>
    </cfRule>
    <cfRule type="expression" dxfId="1065" priority="830" stopIfTrue="1">
      <formula>SEARCH("Baseline",$C90)="False"</formula>
    </cfRule>
  </conditionalFormatting>
  <conditionalFormatting sqref="AH95">
    <cfRule type="expression" dxfId="1064" priority="827" stopIfTrue="1">
      <formula>SEARCH("Baserun",$C133)="False"</formula>
    </cfRule>
    <cfRule type="expression" dxfId="1063" priority="828" stopIfTrue="1">
      <formula>SEARCH("Baseline",$C95)="False"</formula>
    </cfRule>
  </conditionalFormatting>
  <conditionalFormatting sqref="AJ95">
    <cfRule type="expression" dxfId="1062" priority="825" stopIfTrue="1">
      <formula>SEARCH("Baserun",#REF!)="False"</formula>
    </cfRule>
    <cfRule type="expression" dxfId="1061" priority="826" stopIfTrue="1">
      <formula>SEARCH("Baseline",$C95)="False"</formula>
    </cfRule>
  </conditionalFormatting>
  <conditionalFormatting sqref="AH96">
    <cfRule type="expression" dxfId="1060" priority="823" stopIfTrue="1">
      <formula>SEARCH("Baserun",$C134)="False"</formula>
    </cfRule>
    <cfRule type="expression" dxfId="1059" priority="824" stopIfTrue="1">
      <formula>SEARCH("Baseline",$C96)="False"</formula>
    </cfRule>
  </conditionalFormatting>
  <conditionalFormatting sqref="AJ96">
    <cfRule type="expression" dxfId="1058" priority="821" stopIfTrue="1">
      <formula>SEARCH("Baserun",#REF!)="False"</formula>
    </cfRule>
    <cfRule type="expression" dxfId="1057" priority="822" stopIfTrue="1">
      <formula>SEARCH("Baseline",$C96)="False"</formula>
    </cfRule>
  </conditionalFormatting>
  <conditionalFormatting sqref="AH99">
    <cfRule type="expression" dxfId="1056" priority="819" stopIfTrue="1">
      <formula>SEARCH("Baserun",$C137)="False"</formula>
    </cfRule>
    <cfRule type="expression" dxfId="1055" priority="820" stopIfTrue="1">
      <formula>SEARCH("Baseline",$C99)="False"</formula>
    </cfRule>
  </conditionalFormatting>
  <conditionalFormatting sqref="AJ99">
    <cfRule type="expression" dxfId="1054" priority="817" stopIfTrue="1">
      <formula>SEARCH("Baserun",#REF!)="False"</formula>
    </cfRule>
    <cfRule type="expression" dxfId="1053" priority="818" stopIfTrue="1">
      <formula>SEARCH("Baseline",$C99)="False"</formula>
    </cfRule>
  </conditionalFormatting>
  <conditionalFormatting sqref="AH100">
    <cfRule type="expression" dxfId="1052" priority="815" stopIfTrue="1">
      <formula>SEARCH("Baserun",$C138)="False"</formula>
    </cfRule>
    <cfRule type="expression" dxfId="1051" priority="816" stopIfTrue="1">
      <formula>SEARCH("Baseline",$C100)="False"</formula>
    </cfRule>
  </conditionalFormatting>
  <conditionalFormatting sqref="AJ100">
    <cfRule type="expression" dxfId="1050" priority="813" stopIfTrue="1">
      <formula>SEARCH("Baserun",#REF!)="False"</formula>
    </cfRule>
    <cfRule type="expression" dxfId="1049" priority="814" stopIfTrue="1">
      <formula>SEARCH("Baseline",$C100)="False"</formula>
    </cfRule>
  </conditionalFormatting>
  <conditionalFormatting sqref="AJ109">
    <cfRule type="expression" dxfId="1048" priority="811" stopIfTrue="1">
      <formula>SEARCH("Baserun",#REF!)="False"</formula>
    </cfRule>
    <cfRule type="expression" dxfId="1047" priority="812" stopIfTrue="1">
      <formula>SEARCH("Baseline",$C109)="False"</formula>
    </cfRule>
  </conditionalFormatting>
  <conditionalFormatting sqref="AD41">
    <cfRule type="expression" dxfId="1046" priority="801" stopIfTrue="1">
      <formula>SEARCH("Baserun",$C79)="False"</formula>
    </cfRule>
    <cfRule type="expression" dxfId="1045" priority="802" stopIfTrue="1">
      <formula>SEARCH("Baseline",$C41)="False"</formula>
    </cfRule>
  </conditionalFormatting>
  <conditionalFormatting sqref="D41 F41 H41 J41 L41 N41 P41 R41 T41 V41 X41 Z41 AB41">
    <cfRule type="expression" dxfId="1044" priority="803" stopIfTrue="1">
      <formula>SEARCH("Baserun",$C80)="False"</formula>
    </cfRule>
    <cfRule type="expression" dxfId="1043" priority="804" stopIfTrue="1">
      <formula>SEARCH("Baseline",$C41)="False"</formula>
    </cfRule>
  </conditionalFormatting>
  <conditionalFormatting sqref="AF41">
    <cfRule type="expression" dxfId="1042" priority="805" stopIfTrue="1">
      <formula>SEARCH("Baserun",$C77)="False"</formula>
    </cfRule>
    <cfRule type="expression" dxfId="1041" priority="806" stopIfTrue="1">
      <formula>SEARCH("Baseline",$C41)="False"</formula>
    </cfRule>
  </conditionalFormatting>
  <conditionalFormatting sqref="AD42">
    <cfRule type="expression" dxfId="1040" priority="795" stopIfTrue="1">
      <formula>SEARCH("Baserun",$C80)="False"</formula>
    </cfRule>
    <cfRule type="expression" dxfId="1039" priority="796" stopIfTrue="1">
      <formula>SEARCH("Baseline",$C42)="False"</formula>
    </cfRule>
  </conditionalFormatting>
  <conditionalFormatting sqref="D42 F42 H42 J42 L42 N42 P42 R42 T42 V42 X42 Z42 AB42">
    <cfRule type="expression" dxfId="1038" priority="797" stopIfTrue="1">
      <formula>SEARCH("Baserun",$C81)="False"</formula>
    </cfRule>
    <cfRule type="expression" dxfId="1037" priority="798" stopIfTrue="1">
      <formula>SEARCH("Baseline",$C42)="False"</formula>
    </cfRule>
  </conditionalFormatting>
  <conditionalFormatting sqref="AF42">
    <cfRule type="expression" dxfId="1036" priority="799" stopIfTrue="1">
      <formula>SEARCH("Baserun",$C78)="False"</formula>
    </cfRule>
    <cfRule type="expression" dxfId="1035" priority="800" stopIfTrue="1">
      <formula>SEARCH("Baseline",$C42)="False"</formula>
    </cfRule>
  </conditionalFormatting>
  <conditionalFormatting sqref="AD43">
    <cfRule type="expression" dxfId="1034" priority="789" stopIfTrue="1">
      <formula>SEARCH("Baserun",$C81)="False"</formula>
    </cfRule>
    <cfRule type="expression" dxfId="1033" priority="790" stopIfTrue="1">
      <formula>SEARCH("Baseline",$C43)="False"</formula>
    </cfRule>
  </conditionalFormatting>
  <conditionalFormatting sqref="D43 F43 H43 J43 L43 N43 P43 R43 T43 V43 X43 Z43 AB43">
    <cfRule type="expression" dxfId="1032" priority="791" stopIfTrue="1">
      <formula>SEARCH("Baserun",$C82)="False"</formula>
    </cfRule>
    <cfRule type="expression" dxfId="1031" priority="792" stopIfTrue="1">
      <formula>SEARCH("Baseline",$C43)="False"</formula>
    </cfRule>
  </conditionalFormatting>
  <conditionalFormatting sqref="AF43">
    <cfRule type="expression" dxfId="1030" priority="793" stopIfTrue="1">
      <formula>SEARCH("Baserun",$C79)="False"</formula>
    </cfRule>
    <cfRule type="expression" dxfId="1029" priority="794" stopIfTrue="1">
      <formula>SEARCH("Baseline",$C43)="False"</formula>
    </cfRule>
  </conditionalFormatting>
  <conditionalFormatting sqref="AD45">
    <cfRule type="expression" dxfId="1028" priority="783" stopIfTrue="1">
      <formula>SEARCH("Baserun",$C83)="False"</formula>
    </cfRule>
    <cfRule type="expression" dxfId="1027" priority="784" stopIfTrue="1">
      <formula>SEARCH("Baseline",$C45)="False"</formula>
    </cfRule>
  </conditionalFormatting>
  <conditionalFormatting sqref="D45 F45 H45 J45 L45 N45 P45 R45 T45 V45 X45 Z45 AB45">
    <cfRule type="expression" dxfId="1026" priority="785" stopIfTrue="1">
      <formula>SEARCH("Baserun",$C84)="False"</formula>
    </cfRule>
    <cfRule type="expression" dxfId="1025" priority="786" stopIfTrue="1">
      <formula>SEARCH("Baseline",$C45)="False"</formula>
    </cfRule>
  </conditionalFormatting>
  <conditionalFormatting sqref="AF45">
    <cfRule type="expression" dxfId="1024" priority="787" stopIfTrue="1">
      <formula>SEARCH("Baserun",$C81)="False"</formula>
    </cfRule>
    <cfRule type="expression" dxfId="1023" priority="788" stopIfTrue="1">
      <formula>SEARCH("Baseline",$C45)="False"</formula>
    </cfRule>
  </conditionalFormatting>
  <conditionalFormatting sqref="AD46">
    <cfRule type="expression" dxfId="1022" priority="777" stopIfTrue="1">
      <formula>SEARCH("Baserun",$C84)="False"</formula>
    </cfRule>
    <cfRule type="expression" dxfId="1021" priority="778" stopIfTrue="1">
      <formula>SEARCH("Baseline",$C46)="False"</formula>
    </cfRule>
  </conditionalFormatting>
  <conditionalFormatting sqref="D46 F46 H46 J46 L46 N46 P46 R46 T46 V46 X46 Z46 AB46">
    <cfRule type="expression" dxfId="1020" priority="779" stopIfTrue="1">
      <formula>SEARCH("Baserun",$C85)="False"</formula>
    </cfRule>
    <cfRule type="expression" dxfId="1019" priority="780" stopIfTrue="1">
      <formula>SEARCH("Baseline",$C46)="False"</formula>
    </cfRule>
  </conditionalFormatting>
  <conditionalFormatting sqref="AF46">
    <cfRule type="expression" dxfId="1018" priority="781" stopIfTrue="1">
      <formula>SEARCH("Baserun",$C82)="False"</formula>
    </cfRule>
    <cfRule type="expression" dxfId="1017" priority="782" stopIfTrue="1">
      <formula>SEARCH("Baseline",$C46)="False"</formula>
    </cfRule>
  </conditionalFormatting>
  <conditionalFormatting sqref="AD47">
    <cfRule type="expression" dxfId="1016" priority="771" stopIfTrue="1">
      <formula>SEARCH("Baserun",$C85)="False"</formula>
    </cfRule>
    <cfRule type="expression" dxfId="1015" priority="772" stopIfTrue="1">
      <formula>SEARCH("Baseline",$C47)="False"</formula>
    </cfRule>
  </conditionalFormatting>
  <conditionalFormatting sqref="D47 F47 H47 J47 L47 N47 P47 R47 T47 V47 X47 Z47 AB47">
    <cfRule type="expression" dxfId="1014" priority="773" stopIfTrue="1">
      <formula>SEARCH("Baserun",$C86)="False"</formula>
    </cfRule>
    <cfRule type="expression" dxfId="1013" priority="774" stopIfTrue="1">
      <formula>SEARCH("Baseline",$C47)="False"</formula>
    </cfRule>
  </conditionalFormatting>
  <conditionalFormatting sqref="AF47">
    <cfRule type="expression" dxfId="1012" priority="775" stopIfTrue="1">
      <formula>SEARCH("Baserun",$C83)="False"</formula>
    </cfRule>
    <cfRule type="expression" dxfId="1011" priority="776" stopIfTrue="1">
      <formula>SEARCH("Baseline",$C47)="False"</formula>
    </cfRule>
  </conditionalFormatting>
  <conditionalFormatting sqref="AD48">
    <cfRule type="expression" dxfId="1010" priority="765" stopIfTrue="1">
      <formula>SEARCH("Baserun",$C86)="False"</formula>
    </cfRule>
    <cfRule type="expression" dxfId="1009" priority="766" stopIfTrue="1">
      <formula>SEARCH("Baseline",$C48)="False"</formula>
    </cfRule>
  </conditionalFormatting>
  <conditionalFormatting sqref="D48 F48 H48 J48 L48 N48 P48 R48 T48 V48 X48 Z48 AB48">
    <cfRule type="expression" dxfId="1008" priority="767" stopIfTrue="1">
      <formula>SEARCH("Baserun",$C87)="False"</formula>
    </cfRule>
    <cfRule type="expression" dxfId="1007" priority="768" stopIfTrue="1">
      <formula>SEARCH("Baseline",$C48)="False"</formula>
    </cfRule>
  </conditionalFormatting>
  <conditionalFormatting sqref="AF48">
    <cfRule type="expression" dxfId="1006" priority="769" stopIfTrue="1">
      <formula>SEARCH("Baserun",$C84)="False"</formula>
    </cfRule>
    <cfRule type="expression" dxfId="1005" priority="770" stopIfTrue="1">
      <formula>SEARCH("Baseline",$C48)="False"</formula>
    </cfRule>
  </conditionalFormatting>
  <conditionalFormatting sqref="AD50">
    <cfRule type="expression" dxfId="1004" priority="759" stopIfTrue="1">
      <formula>SEARCH("Baserun",$C88)="False"</formula>
    </cfRule>
    <cfRule type="expression" dxfId="1003" priority="760" stopIfTrue="1">
      <formula>SEARCH("Baseline",$C50)="False"</formula>
    </cfRule>
  </conditionalFormatting>
  <conditionalFormatting sqref="D50 F50 H50 J50 L50 N50 P50 R50 T50 V50 X50 Z50 AB50">
    <cfRule type="expression" dxfId="1002" priority="761" stopIfTrue="1">
      <formula>SEARCH("Baserun",$C89)="False"</formula>
    </cfRule>
    <cfRule type="expression" dxfId="1001" priority="762" stopIfTrue="1">
      <formula>SEARCH("Baseline",$C50)="False"</formula>
    </cfRule>
  </conditionalFormatting>
  <conditionalFormatting sqref="AF50">
    <cfRule type="expression" dxfId="1000" priority="763" stopIfTrue="1">
      <formula>SEARCH("Baserun",$C86)="False"</formula>
    </cfRule>
    <cfRule type="expression" dxfId="999" priority="764" stopIfTrue="1">
      <formula>SEARCH("Baseline",$C50)="False"</formula>
    </cfRule>
  </conditionalFormatting>
  <conditionalFormatting sqref="AD51">
    <cfRule type="expression" dxfId="998" priority="753" stopIfTrue="1">
      <formula>SEARCH("Baserun",$C89)="False"</formula>
    </cfRule>
    <cfRule type="expression" dxfId="997" priority="754" stopIfTrue="1">
      <formula>SEARCH("Baseline",$C51)="False"</formula>
    </cfRule>
  </conditionalFormatting>
  <conditionalFormatting sqref="D51 F51 H51 J51 L51 N51 P51 R51 T51 V51 X51 Z51 AB51">
    <cfRule type="expression" dxfId="996" priority="755" stopIfTrue="1">
      <formula>SEARCH("Baserun",$C90)="False"</formula>
    </cfRule>
    <cfRule type="expression" dxfId="995" priority="756" stopIfTrue="1">
      <formula>SEARCH("Baseline",$C51)="False"</formula>
    </cfRule>
  </conditionalFormatting>
  <conditionalFormatting sqref="AF51">
    <cfRule type="expression" dxfId="994" priority="757" stopIfTrue="1">
      <formula>SEARCH("Baserun",$C87)="False"</formula>
    </cfRule>
    <cfRule type="expression" dxfId="993" priority="758" stopIfTrue="1">
      <formula>SEARCH("Baseline",$C51)="False"</formula>
    </cfRule>
  </conditionalFormatting>
  <conditionalFormatting sqref="AD52">
    <cfRule type="expression" dxfId="992" priority="747" stopIfTrue="1">
      <formula>SEARCH("Baserun",$C90)="False"</formula>
    </cfRule>
    <cfRule type="expression" dxfId="991" priority="748" stopIfTrue="1">
      <formula>SEARCH("Baseline",$C52)="False"</formula>
    </cfRule>
  </conditionalFormatting>
  <conditionalFormatting sqref="D52 F52 H52 J52 L52 N52 P52 R52 T52 V52 X52 Z52 AB52">
    <cfRule type="expression" dxfId="990" priority="749" stopIfTrue="1">
      <formula>SEARCH("Baserun",$C91)="False"</formula>
    </cfRule>
    <cfRule type="expression" dxfId="989" priority="750" stopIfTrue="1">
      <formula>SEARCH("Baseline",$C52)="False"</formula>
    </cfRule>
  </conditionalFormatting>
  <conditionalFormatting sqref="AF52">
    <cfRule type="expression" dxfId="988" priority="751" stopIfTrue="1">
      <formula>SEARCH("Baserun",$C88)="False"</formula>
    </cfRule>
    <cfRule type="expression" dxfId="987" priority="752" stopIfTrue="1">
      <formula>SEARCH("Baseline",$C52)="False"</formula>
    </cfRule>
  </conditionalFormatting>
  <conditionalFormatting sqref="AD53">
    <cfRule type="expression" dxfId="986" priority="741" stopIfTrue="1">
      <formula>SEARCH("Baserun",$C91)="False"</formula>
    </cfRule>
    <cfRule type="expression" dxfId="985" priority="742" stopIfTrue="1">
      <formula>SEARCH("Baseline",$C53)="False"</formula>
    </cfRule>
  </conditionalFormatting>
  <conditionalFormatting sqref="D53 F53 H53 J53 L53 N53 P53 R53 T53 V53 X53 Z53 AB53">
    <cfRule type="expression" dxfId="984" priority="743" stopIfTrue="1">
      <formula>SEARCH("Baserun",$C92)="False"</formula>
    </cfRule>
    <cfRule type="expression" dxfId="983" priority="744" stopIfTrue="1">
      <formula>SEARCH("Baseline",$C53)="False"</formula>
    </cfRule>
  </conditionalFormatting>
  <conditionalFormatting sqref="AF53">
    <cfRule type="expression" dxfId="982" priority="745" stopIfTrue="1">
      <formula>SEARCH("Baserun",$C89)="False"</formula>
    </cfRule>
    <cfRule type="expression" dxfId="981" priority="746" stopIfTrue="1">
      <formula>SEARCH("Baseline",$C53)="False"</formula>
    </cfRule>
  </conditionalFormatting>
  <conditionalFormatting sqref="AD54">
    <cfRule type="expression" dxfId="980" priority="735" stopIfTrue="1">
      <formula>SEARCH("Baserun",$C92)="False"</formula>
    </cfRule>
    <cfRule type="expression" dxfId="979" priority="736" stopIfTrue="1">
      <formula>SEARCH("Baseline",$C54)="False"</formula>
    </cfRule>
  </conditionalFormatting>
  <conditionalFormatting sqref="D54 F54 H54 J54 L54 N54 P54 R54 T54 V54 X54 Z54 AB54">
    <cfRule type="expression" dxfId="978" priority="737" stopIfTrue="1">
      <formula>SEARCH("Baserun",$C93)="False"</formula>
    </cfRule>
    <cfRule type="expression" dxfId="977" priority="738" stopIfTrue="1">
      <formula>SEARCH("Baseline",$C54)="False"</formula>
    </cfRule>
  </conditionalFormatting>
  <conditionalFormatting sqref="AF54">
    <cfRule type="expression" dxfId="976" priority="739" stopIfTrue="1">
      <formula>SEARCH("Baserun",$C90)="False"</formula>
    </cfRule>
    <cfRule type="expression" dxfId="975" priority="740" stopIfTrue="1">
      <formula>SEARCH("Baseline",$C54)="False"</formula>
    </cfRule>
  </conditionalFormatting>
  <conditionalFormatting sqref="AD55">
    <cfRule type="expression" dxfId="974" priority="729" stopIfTrue="1">
      <formula>SEARCH("Baserun",$C93)="False"</formula>
    </cfRule>
    <cfRule type="expression" dxfId="973" priority="730" stopIfTrue="1">
      <formula>SEARCH("Baseline",$C55)="False"</formula>
    </cfRule>
  </conditionalFormatting>
  <conditionalFormatting sqref="D55 F55 H55 J55 L55 N55 P55 R55 T55 V55 X55 Z55 AB55">
    <cfRule type="expression" dxfId="972" priority="731" stopIfTrue="1">
      <formula>SEARCH("Baserun",$C94)="False"</formula>
    </cfRule>
    <cfRule type="expression" dxfId="971" priority="732" stopIfTrue="1">
      <formula>SEARCH("Baseline",$C55)="False"</formula>
    </cfRule>
  </conditionalFormatting>
  <conditionalFormatting sqref="AF55">
    <cfRule type="expression" dxfId="970" priority="733" stopIfTrue="1">
      <formula>SEARCH("Baserun",$C91)="False"</formula>
    </cfRule>
    <cfRule type="expression" dxfId="969" priority="734" stopIfTrue="1">
      <formula>SEARCH("Baseline",$C55)="False"</formula>
    </cfRule>
  </conditionalFormatting>
  <conditionalFormatting sqref="AD56">
    <cfRule type="expression" dxfId="968" priority="723" stopIfTrue="1">
      <formula>SEARCH("Baserun",$C94)="False"</formula>
    </cfRule>
    <cfRule type="expression" dxfId="967" priority="724" stopIfTrue="1">
      <formula>SEARCH("Baseline",$C56)="False"</formula>
    </cfRule>
  </conditionalFormatting>
  <conditionalFormatting sqref="D56 F56 H56 J56 L56 N56 P56 R56 T56 V56 X56 Z56 AB56">
    <cfRule type="expression" dxfId="966" priority="725" stopIfTrue="1">
      <formula>SEARCH("Baserun",$C95)="False"</formula>
    </cfRule>
    <cfRule type="expression" dxfId="965" priority="726" stopIfTrue="1">
      <formula>SEARCH("Baseline",$C56)="False"</formula>
    </cfRule>
  </conditionalFormatting>
  <conditionalFormatting sqref="AF56">
    <cfRule type="expression" dxfId="964" priority="727" stopIfTrue="1">
      <formula>SEARCH("Baserun",$C92)="False"</formula>
    </cfRule>
    <cfRule type="expression" dxfId="963" priority="728" stopIfTrue="1">
      <formula>SEARCH("Baseline",$C56)="False"</formula>
    </cfRule>
  </conditionalFormatting>
  <conditionalFormatting sqref="AD57">
    <cfRule type="expression" dxfId="962" priority="717" stopIfTrue="1">
      <formula>SEARCH("Baserun",$C95)="False"</formula>
    </cfRule>
    <cfRule type="expression" dxfId="961" priority="718" stopIfTrue="1">
      <formula>SEARCH("Baseline",$C57)="False"</formula>
    </cfRule>
  </conditionalFormatting>
  <conditionalFormatting sqref="D57 F57 H57 J57 L57 N57 P57 R57 T57 V57 X57 Z57 AB57">
    <cfRule type="expression" dxfId="960" priority="719" stopIfTrue="1">
      <formula>SEARCH("Baserun",$C96)="False"</formula>
    </cfRule>
    <cfRule type="expression" dxfId="959" priority="720" stopIfTrue="1">
      <formula>SEARCH("Baseline",$C57)="False"</formula>
    </cfRule>
  </conditionalFormatting>
  <conditionalFormatting sqref="AF57">
    <cfRule type="expression" dxfId="958" priority="721" stopIfTrue="1">
      <formula>SEARCH("Baserun",$C93)="False"</formula>
    </cfRule>
    <cfRule type="expression" dxfId="957" priority="722" stopIfTrue="1">
      <formula>SEARCH("Baseline",$C57)="False"</formula>
    </cfRule>
  </conditionalFormatting>
  <conditionalFormatting sqref="AD58">
    <cfRule type="expression" dxfId="956" priority="711" stopIfTrue="1">
      <formula>SEARCH("Baserun",$C96)="False"</formula>
    </cfRule>
    <cfRule type="expression" dxfId="955" priority="712" stopIfTrue="1">
      <formula>SEARCH("Baseline",$C58)="False"</formula>
    </cfRule>
  </conditionalFormatting>
  <conditionalFormatting sqref="D58 F58 H58 J58 L58 N58 P58 R58 T58 V58 X58 Z58 AB58">
    <cfRule type="expression" dxfId="954" priority="713" stopIfTrue="1">
      <formula>SEARCH("Baserun",$C97)="False"</formula>
    </cfRule>
    <cfRule type="expression" dxfId="953" priority="714" stopIfTrue="1">
      <formula>SEARCH("Baseline",$C58)="False"</formula>
    </cfRule>
  </conditionalFormatting>
  <conditionalFormatting sqref="AF58">
    <cfRule type="expression" dxfId="952" priority="715" stopIfTrue="1">
      <formula>SEARCH("Baserun",$C94)="False"</formula>
    </cfRule>
    <cfRule type="expression" dxfId="951" priority="716" stopIfTrue="1">
      <formula>SEARCH("Baseline",$C58)="False"</formula>
    </cfRule>
  </conditionalFormatting>
  <conditionalFormatting sqref="AD59">
    <cfRule type="expression" dxfId="950" priority="705" stopIfTrue="1">
      <formula>SEARCH("Baserun",$C97)="False"</formula>
    </cfRule>
    <cfRule type="expression" dxfId="949" priority="706" stopIfTrue="1">
      <formula>SEARCH("Baseline",$C59)="False"</formula>
    </cfRule>
  </conditionalFormatting>
  <conditionalFormatting sqref="D59 F59 H59 J59 L59 N59 P59 R59 T59 V59 X59 Z59 AB59">
    <cfRule type="expression" dxfId="948" priority="707" stopIfTrue="1">
      <formula>SEARCH("Baserun",$C98)="False"</formula>
    </cfRule>
    <cfRule type="expression" dxfId="947" priority="708" stopIfTrue="1">
      <formula>SEARCH("Baseline",$C59)="False"</formula>
    </cfRule>
  </conditionalFormatting>
  <conditionalFormatting sqref="AF59">
    <cfRule type="expression" dxfId="946" priority="709" stopIfTrue="1">
      <formula>SEARCH("Baserun",$C95)="False"</formula>
    </cfRule>
    <cfRule type="expression" dxfId="945" priority="710" stopIfTrue="1">
      <formula>SEARCH("Baseline",$C59)="False"</formula>
    </cfRule>
  </conditionalFormatting>
  <conditionalFormatting sqref="AD60">
    <cfRule type="expression" dxfId="944" priority="699" stopIfTrue="1">
      <formula>SEARCH("Baserun",$C98)="False"</formula>
    </cfRule>
    <cfRule type="expression" dxfId="943" priority="700" stopIfTrue="1">
      <formula>SEARCH("Baseline",$C60)="False"</formula>
    </cfRule>
  </conditionalFormatting>
  <conditionalFormatting sqref="D60 F60 H60 J60 L60 N60 P60 R60 T60 V60 X60 Z60 AB60">
    <cfRule type="expression" dxfId="942" priority="701" stopIfTrue="1">
      <formula>SEARCH("Baserun",$C99)="False"</formula>
    </cfRule>
    <cfRule type="expression" dxfId="941" priority="702" stopIfTrue="1">
      <formula>SEARCH("Baseline",$C60)="False"</formula>
    </cfRule>
  </conditionalFormatting>
  <conditionalFormatting sqref="AF60">
    <cfRule type="expression" dxfId="940" priority="703" stopIfTrue="1">
      <formula>SEARCH("Baserun",$C96)="False"</formula>
    </cfRule>
    <cfRule type="expression" dxfId="939" priority="704" stopIfTrue="1">
      <formula>SEARCH("Baseline",$C60)="False"</formula>
    </cfRule>
  </conditionalFormatting>
  <conditionalFormatting sqref="AD62">
    <cfRule type="expression" dxfId="938" priority="693" stopIfTrue="1">
      <formula>SEARCH("Baserun",$C100)="False"</formula>
    </cfRule>
    <cfRule type="expression" dxfId="937" priority="694" stopIfTrue="1">
      <formula>SEARCH("Baseline",$C62)="False"</formula>
    </cfRule>
  </conditionalFormatting>
  <conditionalFormatting sqref="D62 F62 H62 J62 L62 N62 P62 R62 T62 V62 X62 Z62 AB62">
    <cfRule type="expression" dxfId="936" priority="695" stopIfTrue="1">
      <formula>SEARCH("Baserun",$C101)="False"</formula>
    </cfRule>
    <cfRule type="expression" dxfId="935" priority="696" stopIfTrue="1">
      <formula>SEARCH("Baseline",$C62)="False"</formula>
    </cfRule>
  </conditionalFormatting>
  <conditionalFormatting sqref="AF62">
    <cfRule type="expression" dxfId="934" priority="697" stopIfTrue="1">
      <formula>SEARCH("Baserun",$C98)="False"</formula>
    </cfRule>
    <cfRule type="expression" dxfId="933" priority="698" stopIfTrue="1">
      <formula>SEARCH("Baseline",$C62)="False"</formula>
    </cfRule>
  </conditionalFormatting>
  <conditionalFormatting sqref="AD74">
    <cfRule type="expression" dxfId="932" priority="687" stopIfTrue="1">
      <formula>SEARCH("Baserun",$C112)="False"</formula>
    </cfRule>
    <cfRule type="expression" dxfId="931" priority="688" stopIfTrue="1">
      <formula>SEARCH("Baseline",$C74)="False"</formula>
    </cfRule>
  </conditionalFormatting>
  <conditionalFormatting sqref="D74 F74 H74 J74 L74 N74 P74 R74 T74 V74 X74 Z74 AB74">
    <cfRule type="expression" dxfId="930" priority="689" stopIfTrue="1">
      <formula>SEARCH("Baserun",$C113)="False"</formula>
    </cfRule>
    <cfRule type="expression" dxfId="929" priority="690" stopIfTrue="1">
      <formula>SEARCH("Baseline",$C74)="False"</formula>
    </cfRule>
  </conditionalFormatting>
  <conditionalFormatting sqref="AF74">
    <cfRule type="expression" dxfId="928" priority="691" stopIfTrue="1">
      <formula>SEARCH("Baserun",$C110)="False"</formula>
    </cfRule>
    <cfRule type="expression" dxfId="927" priority="692" stopIfTrue="1">
      <formula>SEARCH("Baseline",$C74)="False"</formula>
    </cfRule>
  </conditionalFormatting>
  <conditionalFormatting sqref="AD72">
    <cfRule type="expression" dxfId="926" priority="681" stopIfTrue="1">
      <formula>SEARCH("Baserun",$C110)="False"</formula>
    </cfRule>
    <cfRule type="expression" dxfId="925" priority="682" stopIfTrue="1">
      <formula>SEARCH("Baseline",$C72)="False"</formula>
    </cfRule>
  </conditionalFormatting>
  <conditionalFormatting sqref="D72 F72 H72 J72 L72 N72 P72 R72 T72 V72 X72 Z72 AB72">
    <cfRule type="expression" dxfId="924" priority="683" stopIfTrue="1">
      <formula>SEARCH("Baserun",$C111)="False"</formula>
    </cfRule>
    <cfRule type="expression" dxfId="923" priority="684" stopIfTrue="1">
      <formula>SEARCH("Baseline",$C72)="False"</formula>
    </cfRule>
  </conditionalFormatting>
  <conditionalFormatting sqref="AF72">
    <cfRule type="expression" dxfId="922" priority="685" stopIfTrue="1">
      <formula>SEARCH("Baserun",$C108)="False"</formula>
    </cfRule>
    <cfRule type="expression" dxfId="921" priority="686" stopIfTrue="1">
      <formula>SEARCH("Baseline",$C72)="False"</formula>
    </cfRule>
  </conditionalFormatting>
  <conditionalFormatting sqref="AD71">
    <cfRule type="expression" dxfId="920" priority="675" stopIfTrue="1">
      <formula>SEARCH("Baserun",$C109)="False"</formula>
    </cfRule>
    <cfRule type="expression" dxfId="919" priority="676" stopIfTrue="1">
      <formula>SEARCH("Baseline",$C71)="False"</formula>
    </cfRule>
  </conditionalFormatting>
  <conditionalFormatting sqref="D71 F71 H71 J71 L71 N71 P71 R71 T71 V71 X71 Z71 AB71">
    <cfRule type="expression" dxfId="918" priority="677" stopIfTrue="1">
      <formula>SEARCH("Baserun",$C110)="False"</formula>
    </cfRule>
    <cfRule type="expression" dxfId="917" priority="678" stopIfTrue="1">
      <formula>SEARCH("Baseline",$C71)="False"</formula>
    </cfRule>
  </conditionalFormatting>
  <conditionalFormatting sqref="AF71">
    <cfRule type="expression" dxfId="916" priority="679" stopIfTrue="1">
      <formula>SEARCH("Baserun",$C107)="False"</formula>
    </cfRule>
    <cfRule type="expression" dxfId="915" priority="680" stopIfTrue="1">
      <formula>SEARCH("Baseline",$C71)="False"</formula>
    </cfRule>
  </conditionalFormatting>
  <conditionalFormatting sqref="AD70">
    <cfRule type="expression" dxfId="914" priority="669" stopIfTrue="1">
      <formula>SEARCH("Baserun",$C108)="False"</formula>
    </cfRule>
    <cfRule type="expression" dxfId="913" priority="670" stopIfTrue="1">
      <formula>SEARCH("Baseline",$C70)="False"</formula>
    </cfRule>
  </conditionalFormatting>
  <conditionalFormatting sqref="D70 F70 H70 J70 L70 N70 P70 R70 T70 V70 X70 Z70 AB70">
    <cfRule type="expression" dxfId="912" priority="671" stopIfTrue="1">
      <formula>SEARCH("Baserun",$C109)="False"</formula>
    </cfRule>
    <cfRule type="expression" dxfId="911" priority="672" stopIfTrue="1">
      <formula>SEARCH("Baseline",$C70)="False"</formula>
    </cfRule>
  </conditionalFormatting>
  <conditionalFormatting sqref="AF70">
    <cfRule type="expression" dxfId="910" priority="673" stopIfTrue="1">
      <formula>SEARCH("Baserun",$C106)="False"</formula>
    </cfRule>
    <cfRule type="expression" dxfId="909" priority="674" stopIfTrue="1">
      <formula>SEARCH("Baseline",$C70)="False"</formula>
    </cfRule>
  </conditionalFormatting>
  <conditionalFormatting sqref="AD69">
    <cfRule type="expression" dxfId="908" priority="663" stopIfTrue="1">
      <formula>SEARCH("Baserun",$C107)="False"</formula>
    </cfRule>
    <cfRule type="expression" dxfId="907" priority="664" stopIfTrue="1">
      <formula>SEARCH("Baseline",$C69)="False"</formula>
    </cfRule>
  </conditionalFormatting>
  <conditionalFormatting sqref="D69 F69 H69 J69 L69 N69 P69 R69 T69 V69 X69 Z69 AB69">
    <cfRule type="expression" dxfId="906" priority="665" stopIfTrue="1">
      <formula>SEARCH("Baserun",$C108)="False"</formula>
    </cfRule>
    <cfRule type="expression" dxfId="905" priority="666" stopIfTrue="1">
      <formula>SEARCH("Baseline",$C69)="False"</formula>
    </cfRule>
  </conditionalFormatting>
  <conditionalFormatting sqref="AF69">
    <cfRule type="expression" dxfId="904" priority="667" stopIfTrue="1">
      <formula>SEARCH("Baserun",$C105)="False"</formula>
    </cfRule>
    <cfRule type="expression" dxfId="903" priority="668" stopIfTrue="1">
      <formula>SEARCH("Baseline",$C69)="False"</formula>
    </cfRule>
  </conditionalFormatting>
  <conditionalFormatting sqref="AD68">
    <cfRule type="expression" dxfId="902" priority="657" stopIfTrue="1">
      <formula>SEARCH("Baserun",$C106)="False"</formula>
    </cfRule>
    <cfRule type="expression" dxfId="901" priority="658" stopIfTrue="1">
      <formula>SEARCH("Baseline",$C68)="False"</formula>
    </cfRule>
  </conditionalFormatting>
  <conditionalFormatting sqref="D68 F68 H68 J68 L68 N68 P68 R68 T68 V68 X68 Z68 AB68">
    <cfRule type="expression" dxfId="900" priority="659" stopIfTrue="1">
      <formula>SEARCH("Baserun",$C107)="False"</formula>
    </cfRule>
    <cfRule type="expression" dxfId="899" priority="660" stopIfTrue="1">
      <formula>SEARCH("Baseline",$C68)="False"</formula>
    </cfRule>
  </conditionalFormatting>
  <conditionalFormatting sqref="AF68">
    <cfRule type="expression" dxfId="898" priority="661" stopIfTrue="1">
      <formula>SEARCH("Baserun",$C104)="False"</formula>
    </cfRule>
    <cfRule type="expression" dxfId="897" priority="662" stopIfTrue="1">
      <formula>SEARCH("Baseline",$C68)="False"</formula>
    </cfRule>
  </conditionalFormatting>
  <conditionalFormatting sqref="AD67">
    <cfRule type="expression" dxfId="896" priority="651" stopIfTrue="1">
      <formula>SEARCH("Baserun",$C105)="False"</formula>
    </cfRule>
    <cfRule type="expression" dxfId="895" priority="652" stopIfTrue="1">
      <formula>SEARCH("Baseline",$C67)="False"</formula>
    </cfRule>
  </conditionalFormatting>
  <conditionalFormatting sqref="D67 F67 H67 J67 L67 N67 P67 R67 T67 V67 X67 Z67 AB67">
    <cfRule type="expression" dxfId="894" priority="653" stopIfTrue="1">
      <formula>SEARCH("Baserun",$C106)="False"</formula>
    </cfRule>
    <cfRule type="expression" dxfId="893" priority="654" stopIfTrue="1">
      <formula>SEARCH("Baseline",$C67)="False"</formula>
    </cfRule>
  </conditionalFormatting>
  <conditionalFormatting sqref="AF67">
    <cfRule type="expression" dxfId="892" priority="655" stopIfTrue="1">
      <formula>SEARCH("Baserun",$C103)="False"</formula>
    </cfRule>
    <cfRule type="expression" dxfId="891" priority="656" stopIfTrue="1">
      <formula>SEARCH("Baseline",$C67)="False"</formula>
    </cfRule>
  </conditionalFormatting>
  <conditionalFormatting sqref="AD66">
    <cfRule type="expression" dxfId="890" priority="645" stopIfTrue="1">
      <formula>SEARCH("Baserun",$C104)="False"</formula>
    </cfRule>
    <cfRule type="expression" dxfId="889" priority="646" stopIfTrue="1">
      <formula>SEARCH("Baseline",$C66)="False"</formula>
    </cfRule>
  </conditionalFormatting>
  <conditionalFormatting sqref="D66 F66 H66 J66 L66 N66 P66 R66 T66 V66 X66 Z66 AB66">
    <cfRule type="expression" dxfId="888" priority="647" stopIfTrue="1">
      <formula>SEARCH("Baserun",$C105)="False"</formula>
    </cfRule>
    <cfRule type="expression" dxfId="887" priority="648" stopIfTrue="1">
      <formula>SEARCH("Baseline",$C66)="False"</formula>
    </cfRule>
  </conditionalFormatting>
  <conditionalFormatting sqref="AF66">
    <cfRule type="expression" dxfId="886" priority="649" stopIfTrue="1">
      <formula>SEARCH("Baserun",$C102)="False"</formula>
    </cfRule>
    <cfRule type="expression" dxfId="885" priority="650" stopIfTrue="1">
      <formula>SEARCH("Baseline",$C66)="False"</formula>
    </cfRule>
  </conditionalFormatting>
  <conditionalFormatting sqref="AD65">
    <cfRule type="expression" dxfId="884" priority="639" stopIfTrue="1">
      <formula>SEARCH("Baserun",$C103)="False"</formula>
    </cfRule>
    <cfRule type="expression" dxfId="883" priority="640" stopIfTrue="1">
      <formula>SEARCH("Baseline",$C65)="False"</formula>
    </cfRule>
  </conditionalFormatting>
  <conditionalFormatting sqref="D65 F65 H65 J65 L65 N65 P65 R65 T65 V65 X65 Z65 AB65">
    <cfRule type="expression" dxfId="882" priority="641" stopIfTrue="1">
      <formula>SEARCH("Baserun",$C104)="False"</formula>
    </cfRule>
    <cfRule type="expression" dxfId="881" priority="642" stopIfTrue="1">
      <formula>SEARCH("Baseline",$C65)="False"</formula>
    </cfRule>
  </conditionalFormatting>
  <conditionalFormatting sqref="AF65">
    <cfRule type="expression" dxfId="880" priority="643" stopIfTrue="1">
      <formula>SEARCH("Baserun",$C101)="False"</formula>
    </cfRule>
    <cfRule type="expression" dxfId="879" priority="644" stopIfTrue="1">
      <formula>SEARCH("Baseline",$C65)="False"</formula>
    </cfRule>
  </conditionalFormatting>
  <conditionalFormatting sqref="AD64">
    <cfRule type="expression" dxfId="878" priority="633" stopIfTrue="1">
      <formula>SEARCH("Baserun",$C102)="False"</formula>
    </cfRule>
    <cfRule type="expression" dxfId="877" priority="634" stopIfTrue="1">
      <formula>SEARCH("Baseline",$C64)="False"</formula>
    </cfRule>
  </conditionalFormatting>
  <conditionalFormatting sqref="D64 F64 H64 J64 L64 N64 P64 R64 T64 V64 X64 Z64 AB64">
    <cfRule type="expression" dxfId="876" priority="635" stopIfTrue="1">
      <formula>SEARCH("Baserun",$C103)="False"</formula>
    </cfRule>
    <cfRule type="expression" dxfId="875" priority="636" stopIfTrue="1">
      <formula>SEARCH("Baseline",$C64)="False"</formula>
    </cfRule>
  </conditionalFormatting>
  <conditionalFormatting sqref="AF64">
    <cfRule type="expression" dxfId="874" priority="637" stopIfTrue="1">
      <formula>SEARCH("Baserun",$C100)="False"</formula>
    </cfRule>
    <cfRule type="expression" dxfId="873" priority="638" stopIfTrue="1">
      <formula>SEARCH("Baseline",$C64)="False"</formula>
    </cfRule>
  </conditionalFormatting>
  <conditionalFormatting sqref="AD63">
    <cfRule type="expression" dxfId="872" priority="627" stopIfTrue="1">
      <formula>SEARCH("Baserun",$C101)="False"</formula>
    </cfRule>
    <cfRule type="expression" dxfId="871" priority="628" stopIfTrue="1">
      <formula>SEARCH("Baseline",$C63)="False"</formula>
    </cfRule>
  </conditionalFormatting>
  <conditionalFormatting sqref="D63 F63 H63 J63 L63 N63 P63 R63 T63 V63 X63 Z63 AB63">
    <cfRule type="expression" dxfId="870" priority="629" stopIfTrue="1">
      <formula>SEARCH("Baserun",$C102)="False"</formula>
    </cfRule>
    <cfRule type="expression" dxfId="869" priority="630" stopIfTrue="1">
      <formula>SEARCH("Baseline",$C63)="False"</formula>
    </cfRule>
  </conditionalFormatting>
  <conditionalFormatting sqref="AF63">
    <cfRule type="expression" dxfId="868" priority="631" stopIfTrue="1">
      <formula>SEARCH("Baserun",$C99)="False"</formula>
    </cfRule>
    <cfRule type="expression" dxfId="867" priority="632" stopIfTrue="1">
      <formula>SEARCH("Baseline",$C63)="False"</formula>
    </cfRule>
  </conditionalFormatting>
  <conditionalFormatting sqref="AD76">
    <cfRule type="expression" dxfId="866" priority="621" stopIfTrue="1">
      <formula>SEARCH("Baserun",$C114)="False"</formula>
    </cfRule>
    <cfRule type="expression" dxfId="865" priority="622" stopIfTrue="1">
      <formula>SEARCH("Baseline",$C76)="False"</formula>
    </cfRule>
  </conditionalFormatting>
  <conditionalFormatting sqref="D76 F76 H76 J76 L76 N76 P76 R76 T76 V76 X76 Z76 AB76">
    <cfRule type="expression" dxfId="864" priority="623" stopIfTrue="1">
      <formula>SEARCH("Baserun",$C115)="False"</formula>
    </cfRule>
    <cfRule type="expression" dxfId="863" priority="624" stopIfTrue="1">
      <formula>SEARCH("Baseline",$C76)="False"</formula>
    </cfRule>
  </conditionalFormatting>
  <conditionalFormatting sqref="AF76">
    <cfRule type="expression" dxfId="862" priority="625" stopIfTrue="1">
      <formula>SEARCH("Baserun",$C112)="False"</formula>
    </cfRule>
    <cfRule type="expression" dxfId="861" priority="626" stopIfTrue="1">
      <formula>SEARCH("Baseline",$C76)="False"</formula>
    </cfRule>
  </conditionalFormatting>
  <conditionalFormatting sqref="AD78">
    <cfRule type="expression" dxfId="860" priority="615" stopIfTrue="1">
      <formula>SEARCH("Baserun",$C116)="False"</formula>
    </cfRule>
    <cfRule type="expression" dxfId="859" priority="616" stopIfTrue="1">
      <formula>SEARCH("Baseline",$C78)="False"</formula>
    </cfRule>
  </conditionalFormatting>
  <conditionalFormatting sqref="D78 F78 H78 J78 L78 N78 P78 R78 T78 V78 X78 Z78 AB78">
    <cfRule type="expression" dxfId="858" priority="617" stopIfTrue="1">
      <formula>SEARCH("Baserun",$C117)="False"</formula>
    </cfRule>
    <cfRule type="expression" dxfId="857" priority="618" stopIfTrue="1">
      <formula>SEARCH("Baseline",$C78)="False"</formula>
    </cfRule>
  </conditionalFormatting>
  <conditionalFormatting sqref="AF78">
    <cfRule type="expression" dxfId="856" priority="619" stopIfTrue="1">
      <formula>SEARCH("Baserun",$C114)="False"</formula>
    </cfRule>
    <cfRule type="expression" dxfId="855" priority="620" stopIfTrue="1">
      <formula>SEARCH("Baseline",$C78)="False"</formula>
    </cfRule>
  </conditionalFormatting>
  <conditionalFormatting sqref="AD79">
    <cfRule type="expression" dxfId="854" priority="609" stopIfTrue="1">
      <formula>SEARCH("Baserun",$C117)="False"</formula>
    </cfRule>
    <cfRule type="expression" dxfId="853" priority="610" stopIfTrue="1">
      <formula>SEARCH("Baseline",$C79)="False"</formula>
    </cfRule>
  </conditionalFormatting>
  <conditionalFormatting sqref="D79 F79 H79 J79 L79 N79 P79 R79 T79 V79 X79 Z79 AB79">
    <cfRule type="expression" dxfId="852" priority="611" stopIfTrue="1">
      <formula>SEARCH("Baserun",$C118)="False"</formula>
    </cfRule>
    <cfRule type="expression" dxfId="851" priority="612" stopIfTrue="1">
      <formula>SEARCH("Baseline",$C79)="False"</formula>
    </cfRule>
  </conditionalFormatting>
  <conditionalFormatting sqref="AF79">
    <cfRule type="expression" dxfId="850" priority="613" stopIfTrue="1">
      <formula>SEARCH("Baserun",$C115)="False"</formula>
    </cfRule>
    <cfRule type="expression" dxfId="849" priority="614" stopIfTrue="1">
      <formula>SEARCH("Baseline",$C79)="False"</formula>
    </cfRule>
  </conditionalFormatting>
  <conditionalFormatting sqref="AD81">
    <cfRule type="expression" dxfId="848" priority="603" stopIfTrue="1">
      <formula>SEARCH("Baserun",$C119)="False"</formula>
    </cfRule>
    <cfRule type="expression" dxfId="847" priority="604" stopIfTrue="1">
      <formula>SEARCH("Baseline",$C81)="False"</formula>
    </cfRule>
  </conditionalFormatting>
  <conditionalFormatting sqref="D81 F81 H81 J81 L81 N81 P81 R81 T81 V81 X81 Z81 AB81">
    <cfRule type="expression" dxfId="846" priority="605" stopIfTrue="1">
      <formula>SEARCH("Baserun",$C120)="False"</formula>
    </cfRule>
    <cfRule type="expression" dxfId="845" priority="606" stopIfTrue="1">
      <formula>SEARCH("Baseline",$C81)="False"</formula>
    </cfRule>
  </conditionalFormatting>
  <conditionalFormatting sqref="AF81">
    <cfRule type="expression" dxfId="844" priority="607" stopIfTrue="1">
      <formula>SEARCH("Baserun",$C117)="False"</formula>
    </cfRule>
    <cfRule type="expression" dxfId="843" priority="608" stopIfTrue="1">
      <formula>SEARCH("Baseline",$C81)="False"</formula>
    </cfRule>
  </conditionalFormatting>
  <conditionalFormatting sqref="AD82">
    <cfRule type="expression" dxfId="842" priority="597" stopIfTrue="1">
      <formula>SEARCH("Baserun",$C120)="False"</formula>
    </cfRule>
    <cfRule type="expression" dxfId="841" priority="598" stopIfTrue="1">
      <formula>SEARCH("Baseline",$C82)="False"</formula>
    </cfRule>
  </conditionalFormatting>
  <conditionalFormatting sqref="D82 F82 H82 J82 L82 N82 P82 R82 T82 V82 X82 Z82 AB82">
    <cfRule type="expression" dxfId="840" priority="599" stopIfTrue="1">
      <formula>SEARCH("Baserun",$C121)="False"</formula>
    </cfRule>
    <cfRule type="expression" dxfId="839" priority="600" stopIfTrue="1">
      <formula>SEARCH("Baseline",$C82)="False"</formula>
    </cfRule>
  </conditionalFormatting>
  <conditionalFormatting sqref="AF82">
    <cfRule type="expression" dxfId="838" priority="601" stopIfTrue="1">
      <formula>SEARCH("Baserun",$C118)="False"</formula>
    </cfRule>
    <cfRule type="expression" dxfId="837" priority="602" stopIfTrue="1">
      <formula>SEARCH("Baseline",$C82)="False"</formula>
    </cfRule>
  </conditionalFormatting>
  <conditionalFormatting sqref="AD84">
    <cfRule type="expression" dxfId="836" priority="591" stopIfTrue="1">
      <formula>SEARCH("Baserun",$C122)="False"</formula>
    </cfRule>
    <cfRule type="expression" dxfId="835" priority="592" stopIfTrue="1">
      <formula>SEARCH("Baseline",$C84)="False"</formula>
    </cfRule>
  </conditionalFormatting>
  <conditionalFormatting sqref="D84 F84 H84 J84 L84 N84 P84 R84 T84 V84 X84 Z84 AB84">
    <cfRule type="expression" dxfId="834" priority="593" stopIfTrue="1">
      <formula>SEARCH("Baserun",$C123)="False"</formula>
    </cfRule>
    <cfRule type="expression" dxfId="833" priority="594" stopIfTrue="1">
      <formula>SEARCH("Baseline",$C84)="False"</formula>
    </cfRule>
  </conditionalFormatting>
  <conditionalFormatting sqref="AF84">
    <cfRule type="expression" dxfId="832" priority="595" stopIfTrue="1">
      <formula>SEARCH("Baserun",$C120)="False"</formula>
    </cfRule>
    <cfRule type="expression" dxfId="831" priority="596" stopIfTrue="1">
      <formula>SEARCH("Baseline",$C84)="False"</formula>
    </cfRule>
  </conditionalFormatting>
  <conditionalFormatting sqref="AD85">
    <cfRule type="expression" dxfId="830" priority="585" stopIfTrue="1">
      <formula>SEARCH("Baserun",$C123)="False"</formula>
    </cfRule>
    <cfRule type="expression" dxfId="829" priority="586" stopIfTrue="1">
      <formula>SEARCH("Baseline",$C85)="False"</formula>
    </cfRule>
  </conditionalFormatting>
  <conditionalFormatting sqref="D85 F85 H85 J85 L85 N85 P85 R85 T85 V85 X85 Z85 AB85">
    <cfRule type="expression" dxfId="828" priority="587" stopIfTrue="1">
      <formula>SEARCH("Baserun",$C124)="False"</formula>
    </cfRule>
    <cfRule type="expression" dxfId="827" priority="588" stopIfTrue="1">
      <formula>SEARCH("Baseline",$C85)="False"</formula>
    </cfRule>
  </conditionalFormatting>
  <conditionalFormatting sqref="AF85">
    <cfRule type="expression" dxfId="826" priority="589" stopIfTrue="1">
      <formula>SEARCH("Baserun",$C121)="False"</formula>
    </cfRule>
    <cfRule type="expression" dxfId="825" priority="590" stopIfTrue="1">
      <formula>SEARCH("Baseline",$C85)="False"</formula>
    </cfRule>
  </conditionalFormatting>
  <conditionalFormatting sqref="AD86">
    <cfRule type="expression" dxfId="824" priority="579" stopIfTrue="1">
      <formula>SEARCH("Baserun",$C124)="False"</formula>
    </cfRule>
    <cfRule type="expression" dxfId="823" priority="580" stopIfTrue="1">
      <formula>SEARCH("Baseline",$C86)="False"</formula>
    </cfRule>
  </conditionalFormatting>
  <conditionalFormatting sqref="D86 F86 H86 J86 L86 N86 P86 R86 T86 V86 X86 Z86 AB86">
    <cfRule type="expression" dxfId="822" priority="581" stopIfTrue="1">
      <formula>SEARCH("Baserun",$C125)="False"</formula>
    </cfRule>
    <cfRule type="expression" dxfId="821" priority="582" stopIfTrue="1">
      <formula>SEARCH("Baseline",$C86)="False"</formula>
    </cfRule>
  </conditionalFormatting>
  <conditionalFormatting sqref="AF86">
    <cfRule type="expression" dxfId="820" priority="583" stopIfTrue="1">
      <formula>SEARCH("Baserun",$C122)="False"</formula>
    </cfRule>
    <cfRule type="expression" dxfId="819" priority="584" stopIfTrue="1">
      <formula>SEARCH("Baseline",$C86)="False"</formula>
    </cfRule>
  </conditionalFormatting>
  <conditionalFormatting sqref="AD87">
    <cfRule type="expression" dxfId="818" priority="573" stopIfTrue="1">
      <formula>SEARCH("Baserun",$C125)="False"</formula>
    </cfRule>
    <cfRule type="expression" dxfId="817" priority="574" stopIfTrue="1">
      <formula>SEARCH("Baseline",$C87)="False"</formula>
    </cfRule>
  </conditionalFormatting>
  <conditionalFormatting sqref="D87 F87 H87 J87 L87 N87 P87 R87 T87 V87 X87 Z87 AB87">
    <cfRule type="expression" dxfId="816" priority="575" stopIfTrue="1">
      <formula>SEARCH("Baserun",$C126)="False"</formula>
    </cfRule>
    <cfRule type="expression" dxfId="815" priority="576" stopIfTrue="1">
      <formula>SEARCH("Baseline",$C87)="False"</formula>
    </cfRule>
  </conditionalFormatting>
  <conditionalFormatting sqref="AF87">
    <cfRule type="expression" dxfId="814" priority="577" stopIfTrue="1">
      <formula>SEARCH("Baserun",$C123)="False"</formula>
    </cfRule>
    <cfRule type="expression" dxfId="813" priority="578" stopIfTrue="1">
      <formula>SEARCH("Baseline",$C87)="False"</formula>
    </cfRule>
  </conditionalFormatting>
  <conditionalFormatting sqref="AD89">
    <cfRule type="expression" dxfId="812" priority="567" stopIfTrue="1">
      <formula>SEARCH("Baserun",$C127)="False"</formula>
    </cfRule>
    <cfRule type="expression" dxfId="811" priority="568" stopIfTrue="1">
      <formula>SEARCH("Baseline",$C89)="False"</formula>
    </cfRule>
  </conditionalFormatting>
  <conditionalFormatting sqref="D89 F89 H89 J89 L89 N89 P89 R89 T89 V89 X89 Z89 AB89">
    <cfRule type="expression" dxfId="810" priority="569" stopIfTrue="1">
      <formula>SEARCH("Baserun",$C128)="False"</formula>
    </cfRule>
    <cfRule type="expression" dxfId="809" priority="570" stopIfTrue="1">
      <formula>SEARCH("Baseline",$C89)="False"</formula>
    </cfRule>
  </conditionalFormatting>
  <conditionalFormatting sqref="AF89">
    <cfRule type="expression" dxfId="808" priority="571" stopIfTrue="1">
      <formula>SEARCH("Baserun",$C125)="False"</formula>
    </cfRule>
    <cfRule type="expression" dxfId="807" priority="572" stopIfTrue="1">
      <formula>SEARCH("Baseline",$C89)="False"</formula>
    </cfRule>
  </conditionalFormatting>
  <conditionalFormatting sqref="AD90">
    <cfRule type="expression" dxfId="806" priority="561" stopIfTrue="1">
      <formula>SEARCH("Baserun",$C128)="False"</formula>
    </cfRule>
    <cfRule type="expression" dxfId="805" priority="562" stopIfTrue="1">
      <formula>SEARCH("Baseline",$C90)="False"</formula>
    </cfRule>
  </conditionalFormatting>
  <conditionalFormatting sqref="D90 F90 H90 J90 L90 N90 P90 R90 T90 V90 X90 Z90 AB90">
    <cfRule type="expression" dxfId="804" priority="563" stopIfTrue="1">
      <formula>SEARCH("Baserun",$C129)="False"</formula>
    </cfRule>
    <cfRule type="expression" dxfId="803" priority="564" stopIfTrue="1">
      <formula>SEARCH("Baseline",$C90)="False"</formula>
    </cfRule>
  </conditionalFormatting>
  <conditionalFormatting sqref="AF90">
    <cfRule type="expression" dxfId="802" priority="565" stopIfTrue="1">
      <formula>SEARCH("Baserun",$C126)="False"</formula>
    </cfRule>
    <cfRule type="expression" dxfId="801" priority="566" stopIfTrue="1">
      <formula>SEARCH("Baseline",$C90)="False"</formula>
    </cfRule>
  </conditionalFormatting>
  <conditionalFormatting sqref="AD91">
    <cfRule type="expression" dxfId="800" priority="555" stopIfTrue="1">
      <formula>SEARCH("Baserun",$C129)="False"</formula>
    </cfRule>
    <cfRule type="expression" dxfId="799" priority="556" stopIfTrue="1">
      <formula>SEARCH("Baseline",$C91)="False"</formula>
    </cfRule>
  </conditionalFormatting>
  <conditionalFormatting sqref="D91 F91 H91 J91 L91 N91 P91 R91 T91 V91 X91 Z91 AB91">
    <cfRule type="expression" dxfId="798" priority="557" stopIfTrue="1">
      <formula>SEARCH("Baserun",$C130)="False"</formula>
    </cfRule>
    <cfRule type="expression" dxfId="797" priority="558" stopIfTrue="1">
      <formula>SEARCH("Baseline",$C91)="False"</formula>
    </cfRule>
  </conditionalFormatting>
  <conditionalFormatting sqref="AF91">
    <cfRule type="expression" dxfId="796" priority="559" stopIfTrue="1">
      <formula>SEARCH("Baserun",$C127)="False"</formula>
    </cfRule>
    <cfRule type="expression" dxfId="795" priority="560" stopIfTrue="1">
      <formula>SEARCH("Baseline",$C91)="False"</formula>
    </cfRule>
  </conditionalFormatting>
  <conditionalFormatting sqref="AD92">
    <cfRule type="expression" dxfId="794" priority="549" stopIfTrue="1">
      <formula>SEARCH("Baserun",$C130)="False"</formula>
    </cfRule>
    <cfRule type="expression" dxfId="793" priority="550" stopIfTrue="1">
      <formula>SEARCH("Baseline",$C92)="False"</formula>
    </cfRule>
  </conditionalFormatting>
  <conditionalFormatting sqref="D92 F92 H92 J92 L92 N92 P92 R92 T92 V92 X92 Z92 AB92">
    <cfRule type="expression" dxfId="792" priority="551" stopIfTrue="1">
      <formula>SEARCH("Baserun",$C131)="False"</formula>
    </cfRule>
    <cfRule type="expression" dxfId="791" priority="552" stopIfTrue="1">
      <formula>SEARCH("Baseline",$C92)="False"</formula>
    </cfRule>
  </conditionalFormatting>
  <conditionalFormatting sqref="AF92">
    <cfRule type="expression" dxfId="790" priority="553" stopIfTrue="1">
      <formula>SEARCH("Baserun",$C128)="False"</formula>
    </cfRule>
    <cfRule type="expression" dxfId="789" priority="554" stopIfTrue="1">
      <formula>SEARCH("Baseline",$C92)="False"</formula>
    </cfRule>
  </conditionalFormatting>
  <conditionalFormatting sqref="AD94">
    <cfRule type="expression" dxfId="788" priority="543" stopIfTrue="1">
      <formula>SEARCH("Baserun",$C132)="False"</formula>
    </cfRule>
    <cfRule type="expression" dxfId="787" priority="544" stopIfTrue="1">
      <formula>SEARCH("Baseline",$C94)="False"</formula>
    </cfRule>
  </conditionalFormatting>
  <conditionalFormatting sqref="D94 F94 H94 J94 L94 N94 P94 R94 T94 V94 X94 Z94 AB94">
    <cfRule type="expression" dxfId="786" priority="545" stopIfTrue="1">
      <formula>SEARCH("Baserun",$C133)="False"</formula>
    </cfRule>
    <cfRule type="expression" dxfId="785" priority="546" stopIfTrue="1">
      <formula>SEARCH("Baseline",$C94)="False"</formula>
    </cfRule>
  </conditionalFormatting>
  <conditionalFormatting sqref="AF94">
    <cfRule type="expression" dxfId="784" priority="547" stopIfTrue="1">
      <formula>SEARCH("Baserun",$C130)="False"</formula>
    </cfRule>
    <cfRule type="expression" dxfId="783" priority="548" stopIfTrue="1">
      <formula>SEARCH("Baseline",$C94)="False"</formula>
    </cfRule>
  </conditionalFormatting>
  <conditionalFormatting sqref="AD95">
    <cfRule type="expression" dxfId="782" priority="537" stopIfTrue="1">
      <formula>SEARCH("Baserun",$C133)="False"</formula>
    </cfRule>
    <cfRule type="expression" dxfId="781" priority="538" stopIfTrue="1">
      <formula>SEARCH("Baseline",$C95)="False"</formula>
    </cfRule>
  </conditionalFormatting>
  <conditionalFormatting sqref="D95 F95 H95 J95 L95 N95 P95 R95 T95 V95 X95 Z95 AB95">
    <cfRule type="expression" dxfId="780" priority="539" stopIfTrue="1">
      <formula>SEARCH("Baserun",$C134)="False"</formula>
    </cfRule>
    <cfRule type="expression" dxfId="779" priority="540" stopIfTrue="1">
      <formula>SEARCH("Baseline",$C95)="False"</formula>
    </cfRule>
  </conditionalFormatting>
  <conditionalFormatting sqref="AF95">
    <cfRule type="expression" dxfId="778" priority="541" stopIfTrue="1">
      <formula>SEARCH("Baserun",$C131)="False"</formula>
    </cfRule>
    <cfRule type="expression" dxfId="777" priority="542" stopIfTrue="1">
      <formula>SEARCH("Baseline",$C95)="False"</formula>
    </cfRule>
  </conditionalFormatting>
  <conditionalFormatting sqref="AD96">
    <cfRule type="expression" dxfId="776" priority="531" stopIfTrue="1">
      <formula>SEARCH("Baserun",$C134)="False"</formula>
    </cfRule>
    <cfRule type="expression" dxfId="775" priority="532" stopIfTrue="1">
      <formula>SEARCH("Baseline",$C96)="False"</formula>
    </cfRule>
  </conditionalFormatting>
  <conditionalFormatting sqref="D96 F96 H96 J96 L96 N96 P96 R96 T96 V96 X96 Z96 AB96">
    <cfRule type="expression" dxfId="774" priority="533" stopIfTrue="1">
      <formula>SEARCH("Baserun",$C135)="False"</formula>
    </cfRule>
    <cfRule type="expression" dxfId="773" priority="534" stopIfTrue="1">
      <formula>SEARCH("Baseline",$C96)="False"</formula>
    </cfRule>
  </conditionalFormatting>
  <conditionalFormatting sqref="AF96">
    <cfRule type="expression" dxfId="772" priority="535" stopIfTrue="1">
      <formula>SEARCH("Baserun",$C132)="False"</formula>
    </cfRule>
    <cfRule type="expression" dxfId="771" priority="536" stopIfTrue="1">
      <formula>SEARCH("Baseline",$C96)="False"</formula>
    </cfRule>
  </conditionalFormatting>
  <conditionalFormatting sqref="AD98">
    <cfRule type="expression" dxfId="770" priority="525" stopIfTrue="1">
      <formula>SEARCH("Baserun",$C136)="False"</formula>
    </cfRule>
    <cfRule type="expression" dxfId="769" priority="526" stopIfTrue="1">
      <formula>SEARCH("Baseline",$C98)="False"</formula>
    </cfRule>
  </conditionalFormatting>
  <conditionalFormatting sqref="D98 F98 H98 J98 L98 N98 P98 R98 T98 V98 X98 Z98 AB98">
    <cfRule type="expression" dxfId="768" priority="527" stopIfTrue="1">
      <formula>SEARCH("Baserun",$C137)="False"</formula>
    </cfRule>
    <cfRule type="expression" dxfId="767" priority="528" stopIfTrue="1">
      <formula>SEARCH("Baseline",$C98)="False"</formula>
    </cfRule>
  </conditionalFormatting>
  <conditionalFormatting sqref="AF98">
    <cfRule type="expression" dxfId="766" priority="529" stopIfTrue="1">
      <formula>SEARCH("Baserun",$C134)="False"</formula>
    </cfRule>
    <cfRule type="expression" dxfId="765" priority="530" stopIfTrue="1">
      <formula>SEARCH("Baseline",$C98)="False"</formula>
    </cfRule>
  </conditionalFormatting>
  <conditionalFormatting sqref="AD99">
    <cfRule type="expression" dxfId="764" priority="519" stopIfTrue="1">
      <formula>SEARCH("Baserun",$C137)="False"</formula>
    </cfRule>
    <cfRule type="expression" dxfId="763" priority="520" stopIfTrue="1">
      <formula>SEARCH("Baseline",$C99)="False"</formula>
    </cfRule>
  </conditionalFormatting>
  <conditionalFormatting sqref="D99 F99 H99 J99 L99 N99 P99 R99 T99 V99 X99 Z99 AB99">
    <cfRule type="expression" dxfId="762" priority="521" stopIfTrue="1">
      <formula>SEARCH("Baserun",$C138)="False"</formula>
    </cfRule>
    <cfRule type="expression" dxfId="761" priority="522" stopIfTrue="1">
      <formula>SEARCH("Baseline",$C99)="False"</formula>
    </cfRule>
  </conditionalFormatting>
  <conditionalFormatting sqref="AF99">
    <cfRule type="expression" dxfId="760" priority="523" stopIfTrue="1">
      <formula>SEARCH("Baserun",$C135)="False"</formula>
    </cfRule>
    <cfRule type="expression" dxfId="759" priority="524" stopIfTrue="1">
      <formula>SEARCH("Baseline",$C99)="False"</formula>
    </cfRule>
  </conditionalFormatting>
  <conditionalFormatting sqref="AD100">
    <cfRule type="expression" dxfId="758" priority="513" stopIfTrue="1">
      <formula>SEARCH("Baserun",$C138)="False"</formula>
    </cfRule>
    <cfRule type="expression" dxfId="757" priority="514" stopIfTrue="1">
      <formula>SEARCH("Baseline",$C100)="False"</formula>
    </cfRule>
  </conditionalFormatting>
  <conditionalFormatting sqref="D100 F100 H100 J100 L100 N100 P100 R100 T100 V100 X100 Z100 AB100">
    <cfRule type="expression" dxfId="756" priority="515" stopIfTrue="1">
      <formula>SEARCH("Baserun",$C139)="False"</formula>
    </cfRule>
    <cfRule type="expression" dxfId="755" priority="516" stopIfTrue="1">
      <formula>SEARCH("Baseline",$C100)="False"</formula>
    </cfRule>
  </conditionalFormatting>
  <conditionalFormatting sqref="AF100">
    <cfRule type="expression" dxfId="754" priority="517" stopIfTrue="1">
      <formula>SEARCH("Baserun",$C136)="False"</formula>
    </cfRule>
    <cfRule type="expression" dxfId="753" priority="518" stopIfTrue="1">
      <formula>SEARCH("Baseline",$C100)="False"</formula>
    </cfRule>
  </conditionalFormatting>
  <conditionalFormatting sqref="AD102">
    <cfRule type="expression" dxfId="752" priority="507" stopIfTrue="1">
      <formula>SEARCH("Baserun",$C140)="False"</formula>
    </cfRule>
    <cfRule type="expression" dxfId="751" priority="508" stopIfTrue="1">
      <formula>SEARCH("Baseline",$C102)="False"</formula>
    </cfRule>
  </conditionalFormatting>
  <conditionalFormatting sqref="D102 F102 H102 J102 L102 N102 P102 R102 T102 V102 X102 Z102 AB102">
    <cfRule type="expression" dxfId="750" priority="509" stopIfTrue="1">
      <formula>SEARCH("Baserun",$C141)="False"</formula>
    </cfRule>
    <cfRule type="expression" dxfId="749" priority="510" stopIfTrue="1">
      <formula>SEARCH("Baseline",$C102)="False"</formula>
    </cfRule>
  </conditionalFormatting>
  <conditionalFormatting sqref="AF102">
    <cfRule type="expression" dxfId="748" priority="511" stopIfTrue="1">
      <formula>SEARCH("Baserun",$C138)="False"</formula>
    </cfRule>
    <cfRule type="expression" dxfId="747" priority="512" stopIfTrue="1">
      <formula>SEARCH("Baseline",$C102)="False"</formula>
    </cfRule>
  </conditionalFormatting>
  <conditionalFormatting sqref="AD104">
    <cfRule type="expression" dxfId="746" priority="501" stopIfTrue="1">
      <formula>SEARCH("Baserun",$C142)="False"</formula>
    </cfRule>
    <cfRule type="expression" dxfId="745" priority="502" stopIfTrue="1">
      <formula>SEARCH("Baseline",$C104)="False"</formula>
    </cfRule>
  </conditionalFormatting>
  <conditionalFormatting sqref="D104 F104 H104 J104 L104 N104 P104 R104 T104 V104 X104 Z104 AB104">
    <cfRule type="expression" dxfId="744" priority="503" stopIfTrue="1">
      <formula>SEARCH("Baserun",$C143)="False"</formula>
    </cfRule>
    <cfRule type="expression" dxfId="743" priority="504" stopIfTrue="1">
      <formula>SEARCH("Baseline",$C104)="False"</formula>
    </cfRule>
  </conditionalFormatting>
  <conditionalFormatting sqref="AF104">
    <cfRule type="expression" dxfId="742" priority="505" stopIfTrue="1">
      <formula>SEARCH("Baserun",$C140)="False"</formula>
    </cfRule>
    <cfRule type="expression" dxfId="741" priority="506" stopIfTrue="1">
      <formula>SEARCH("Baseline",$C104)="False"</formula>
    </cfRule>
  </conditionalFormatting>
  <conditionalFormatting sqref="AD106">
    <cfRule type="expression" dxfId="740" priority="495" stopIfTrue="1">
      <formula>SEARCH("Baserun",$C144)="False"</formula>
    </cfRule>
    <cfRule type="expression" dxfId="739" priority="496" stopIfTrue="1">
      <formula>SEARCH("Baseline",$C106)="False"</formula>
    </cfRule>
  </conditionalFormatting>
  <conditionalFormatting sqref="D106 F106 H106 J106 L106 N106 P106 R106 T106 V106 X106 Z106 AB106">
    <cfRule type="expression" dxfId="738" priority="497" stopIfTrue="1">
      <formula>SEARCH("Baserun",$C145)="False"</formula>
    </cfRule>
    <cfRule type="expression" dxfId="737" priority="498" stopIfTrue="1">
      <formula>SEARCH("Baseline",$C106)="False"</formula>
    </cfRule>
  </conditionalFormatting>
  <conditionalFormatting sqref="AF106">
    <cfRule type="expression" dxfId="736" priority="499" stopIfTrue="1">
      <formula>SEARCH("Baserun",$C142)="False"</formula>
    </cfRule>
    <cfRule type="expression" dxfId="735" priority="500" stopIfTrue="1">
      <formula>SEARCH("Baseline",$C106)="False"</formula>
    </cfRule>
  </conditionalFormatting>
  <conditionalFormatting sqref="AD107">
    <cfRule type="expression" dxfId="734" priority="489" stopIfTrue="1">
      <formula>SEARCH("Baserun",$C145)="False"</formula>
    </cfRule>
    <cfRule type="expression" dxfId="733" priority="490" stopIfTrue="1">
      <formula>SEARCH("Baseline",$C107)="False"</formula>
    </cfRule>
  </conditionalFormatting>
  <conditionalFormatting sqref="D107 F107 H107 J107 L107 N107 P107 R107 T107 V107 X107 Z107 AB107">
    <cfRule type="expression" dxfId="732" priority="491" stopIfTrue="1">
      <formula>SEARCH("Baserun",$C146)="False"</formula>
    </cfRule>
    <cfRule type="expression" dxfId="731" priority="492" stopIfTrue="1">
      <formula>SEARCH("Baseline",$C107)="False"</formula>
    </cfRule>
  </conditionalFormatting>
  <conditionalFormatting sqref="AF107">
    <cfRule type="expression" dxfId="730" priority="493" stopIfTrue="1">
      <formula>SEARCH("Baserun",$C143)="False"</formula>
    </cfRule>
    <cfRule type="expression" dxfId="729" priority="494" stopIfTrue="1">
      <formula>SEARCH("Baseline",$C107)="False"</formula>
    </cfRule>
  </conditionalFormatting>
  <conditionalFormatting sqref="AD108">
    <cfRule type="expression" dxfId="728" priority="483" stopIfTrue="1">
      <formula>SEARCH("Baserun",$C146)="False"</formula>
    </cfRule>
    <cfRule type="expression" dxfId="727" priority="484" stopIfTrue="1">
      <formula>SEARCH("Baseline",$C108)="False"</formula>
    </cfRule>
  </conditionalFormatting>
  <conditionalFormatting sqref="D108 F108 H108 J108 L108 N108 P108 R108 T108 V108 X108 Z108 AB108">
    <cfRule type="expression" dxfId="726" priority="485" stopIfTrue="1">
      <formula>SEARCH("Baserun",$C147)="False"</formula>
    </cfRule>
    <cfRule type="expression" dxfId="725" priority="486" stopIfTrue="1">
      <formula>SEARCH("Baseline",$C108)="False"</formula>
    </cfRule>
  </conditionalFormatting>
  <conditionalFormatting sqref="AF108">
    <cfRule type="expression" dxfId="724" priority="487" stopIfTrue="1">
      <formula>SEARCH("Baserun",$C144)="False"</formula>
    </cfRule>
    <cfRule type="expression" dxfId="723" priority="488" stopIfTrue="1">
      <formula>SEARCH("Baseline",$C108)="False"</formula>
    </cfRule>
  </conditionalFormatting>
  <conditionalFormatting sqref="AD109">
    <cfRule type="expression" dxfId="722" priority="477" stopIfTrue="1">
      <formula>SEARCH("Baserun",$C147)="False"</formula>
    </cfRule>
    <cfRule type="expression" dxfId="721" priority="478" stopIfTrue="1">
      <formula>SEARCH("Baseline",$C109)="False"</formula>
    </cfRule>
  </conditionalFormatting>
  <conditionalFormatting sqref="D109 F109 H109 J109 L109 N109 P109 R109 T109 V109 X109 Z109 AB109">
    <cfRule type="expression" dxfId="720" priority="479" stopIfTrue="1">
      <formula>SEARCH("Baserun",$C148)="False"</formula>
    </cfRule>
    <cfRule type="expression" dxfId="719" priority="480" stopIfTrue="1">
      <formula>SEARCH("Baseline",$C109)="False"</formula>
    </cfRule>
  </conditionalFormatting>
  <conditionalFormatting sqref="AF109">
    <cfRule type="expression" dxfId="718" priority="481" stopIfTrue="1">
      <formula>SEARCH("Baserun",$C145)="False"</formula>
    </cfRule>
    <cfRule type="expression" dxfId="717" priority="482" stopIfTrue="1">
      <formula>SEARCH("Baseline",$C109)="False"</formula>
    </cfRule>
  </conditionalFormatting>
  <conditionalFormatting sqref="AD111">
    <cfRule type="expression" dxfId="716" priority="471" stopIfTrue="1">
      <formula>SEARCH("Baserun",$C149)="False"</formula>
    </cfRule>
    <cfRule type="expression" dxfId="715" priority="472" stopIfTrue="1">
      <formula>SEARCH("Baseline",$C111)="False"</formula>
    </cfRule>
  </conditionalFormatting>
  <conditionalFormatting sqref="D111 F111 H111 J111 L111 N111 P111 R111 T111 V111 X111 Z111 AB111">
    <cfRule type="expression" dxfId="714" priority="473" stopIfTrue="1">
      <formula>SEARCH("Baserun",$C150)="False"</formula>
    </cfRule>
    <cfRule type="expression" dxfId="713" priority="474" stopIfTrue="1">
      <formula>SEARCH("Baseline",$C111)="False"</formula>
    </cfRule>
  </conditionalFormatting>
  <conditionalFormatting sqref="AF111">
    <cfRule type="expression" dxfId="712" priority="475" stopIfTrue="1">
      <formula>SEARCH("Baserun",$C147)="False"</formula>
    </cfRule>
    <cfRule type="expression" dxfId="711" priority="476" stopIfTrue="1">
      <formula>SEARCH("Baseline",$C111)="False"</formula>
    </cfRule>
  </conditionalFormatting>
  <conditionalFormatting sqref="AD112">
    <cfRule type="expression" dxfId="710" priority="465" stopIfTrue="1">
      <formula>SEARCH("Baserun",$C150)="False"</formula>
    </cfRule>
    <cfRule type="expression" dxfId="709" priority="466" stopIfTrue="1">
      <formula>SEARCH("Baseline",$C112)="False"</formula>
    </cfRule>
  </conditionalFormatting>
  <conditionalFormatting sqref="D112 F112 H112 J112 L112 N112 P112 R112 T112 V112 X112 Z112 AB112">
    <cfRule type="expression" dxfId="708" priority="467" stopIfTrue="1">
      <formula>SEARCH("Baserun",$C151)="False"</formula>
    </cfRule>
    <cfRule type="expression" dxfId="707" priority="468" stopIfTrue="1">
      <formula>SEARCH("Baseline",$C112)="False"</formula>
    </cfRule>
  </conditionalFormatting>
  <conditionalFormatting sqref="AF112">
    <cfRule type="expression" dxfId="706" priority="469" stopIfTrue="1">
      <formula>SEARCH("Baserun",$C148)="False"</formula>
    </cfRule>
    <cfRule type="expression" dxfId="705" priority="470" stopIfTrue="1">
      <formula>SEARCH("Baseline",$C112)="False"</formula>
    </cfRule>
  </conditionalFormatting>
  <conditionalFormatting sqref="AD113">
    <cfRule type="expression" dxfId="704" priority="459" stopIfTrue="1">
      <formula>SEARCH("Baserun",$C151)="False"</formula>
    </cfRule>
    <cfRule type="expression" dxfId="703" priority="460" stopIfTrue="1">
      <formula>SEARCH("Baseline",$C113)="False"</formula>
    </cfRule>
  </conditionalFormatting>
  <conditionalFormatting sqref="D113 F113 H113 J113 L113 N113 P113 R113 T113 V113 X113 Z113 AB113">
    <cfRule type="expression" dxfId="702" priority="461" stopIfTrue="1">
      <formula>SEARCH("Baserun",$C152)="False"</formula>
    </cfRule>
    <cfRule type="expression" dxfId="701" priority="462" stopIfTrue="1">
      <formula>SEARCH("Baseline",$C113)="False"</formula>
    </cfRule>
  </conditionalFormatting>
  <conditionalFormatting sqref="AF113">
    <cfRule type="expression" dxfId="700" priority="463" stopIfTrue="1">
      <formula>SEARCH("Baserun",$C149)="False"</formula>
    </cfRule>
    <cfRule type="expression" dxfId="699" priority="464" stopIfTrue="1">
      <formula>SEARCH("Baseline",$C113)="False"</formula>
    </cfRule>
  </conditionalFormatting>
  <conditionalFormatting sqref="AN115:AN116">
    <cfRule type="expression" dxfId="698" priority="456" stopIfTrue="1">
      <formula>"IF($AA$6=1.1*$Z$6)"</formula>
    </cfRule>
  </conditionalFormatting>
  <conditionalFormatting sqref="AN115:AN116">
    <cfRule type="containsText" dxfId="697" priority="454" stopIfTrue="1" operator="containsText" text="Pass">
      <formula>NOT(ISERROR(SEARCH("Pass",AN115)))</formula>
    </cfRule>
    <cfRule type="containsText" dxfId="696" priority="455" stopIfTrue="1" operator="containsText" text="Fail">
      <formula>NOT(ISERROR(SEARCH("Fail",AN115)))</formula>
    </cfRule>
  </conditionalFormatting>
  <conditionalFormatting sqref="AH114 AJ114">
    <cfRule type="expression" dxfId="695" priority="451" stopIfTrue="1">
      <formula>SEARCH("Baserun",#REF!)="False"</formula>
    </cfRule>
    <cfRule type="expression" dxfId="694" priority="452" stopIfTrue="1">
      <formula>SEARCH("Baseline",$C114)="False"</formula>
    </cfRule>
  </conditionalFormatting>
  <conditionalFormatting sqref="AN114">
    <cfRule type="expression" dxfId="693" priority="450" stopIfTrue="1">
      <formula>"IF($AA$6=1.1*$Z$6)"</formula>
    </cfRule>
  </conditionalFormatting>
  <conditionalFormatting sqref="AN114">
    <cfRule type="containsText" dxfId="692" priority="448" stopIfTrue="1" operator="containsText" text="Pass">
      <formula>NOT(ISERROR(SEARCH("Pass",AN114)))</formula>
    </cfRule>
    <cfRule type="containsText" dxfId="691" priority="449" stopIfTrue="1" operator="containsText" text="Fail">
      <formula>NOT(ISERROR(SEARCH("Fail",AN114)))</formula>
    </cfRule>
  </conditionalFormatting>
  <conditionalFormatting sqref="AD115">
    <cfRule type="expression" dxfId="690" priority="435" stopIfTrue="1">
      <formula>SEARCH("Baserun",$C153)="False"</formula>
    </cfRule>
    <cfRule type="expression" dxfId="689" priority="436" stopIfTrue="1">
      <formula>SEARCH("Baseline",$C115)="False"</formula>
    </cfRule>
  </conditionalFormatting>
  <conditionalFormatting sqref="D115 F115 H115 J115 L115 N115 P115 R115 T115 V115 X115 Z115 AB115">
    <cfRule type="expression" dxfId="688" priority="437" stopIfTrue="1">
      <formula>SEARCH("Baserun",$C154)="False"</formula>
    </cfRule>
    <cfRule type="expression" dxfId="687" priority="438" stopIfTrue="1">
      <formula>SEARCH("Baseline",$C115)="False"</formula>
    </cfRule>
  </conditionalFormatting>
  <conditionalFormatting sqref="AF115">
    <cfRule type="expression" dxfId="686" priority="439" stopIfTrue="1">
      <formula>SEARCH("Baserun",$C151)="False"</formula>
    </cfRule>
    <cfRule type="expression" dxfId="685" priority="440" stopIfTrue="1">
      <formula>SEARCH("Baseline",$C115)="False"</formula>
    </cfRule>
  </conditionalFormatting>
  <conditionalFormatting sqref="AD116">
    <cfRule type="expression" dxfId="684" priority="429" stopIfTrue="1">
      <formula>SEARCH("Baserun",$C154)="False"</formula>
    </cfRule>
    <cfRule type="expression" dxfId="683" priority="430" stopIfTrue="1">
      <formula>SEARCH("Baseline",$C116)="False"</formula>
    </cfRule>
  </conditionalFormatting>
  <conditionalFormatting sqref="D116 F116 H116 J116 L116 N116 P116 R116 T116 V116 X116 Z116 AB116">
    <cfRule type="expression" dxfId="682" priority="431" stopIfTrue="1">
      <formula>SEARCH("Baserun",$C155)="False"</formula>
    </cfRule>
    <cfRule type="expression" dxfId="681" priority="432" stopIfTrue="1">
      <formula>SEARCH("Baseline",$C116)="False"</formula>
    </cfRule>
  </conditionalFormatting>
  <conditionalFormatting sqref="AF116">
    <cfRule type="expression" dxfId="680" priority="433" stopIfTrue="1">
      <formula>SEARCH("Baserun",$C152)="False"</formula>
    </cfRule>
    <cfRule type="expression" dxfId="679" priority="434" stopIfTrue="1">
      <formula>SEARCH("Baseline",$C116)="False"</formula>
    </cfRule>
  </conditionalFormatting>
  <conditionalFormatting sqref="AN118">
    <cfRule type="expression" dxfId="678" priority="426" stopIfTrue="1">
      <formula>"IF($AA$6=1.1*$Z$6)"</formula>
    </cfRule>
  </conditionalFormatting>
  <conditionalFormatting sqref="AN118">
    <cfRule type="containsText" dxfId="677" priority="424" stopIfTrue="1" operator="containsText" text="Pass">
      <formula>NOT(ISERROR(SEARCH("Pass",AN118)))</formula>
    </cfRule>
    <cfRule type="containsText" dxfId="676" priority="425" stopIfTrue="1" operator="containsText" text="Fail">
      <formula>NOT(ISERROR(SEARCH("Fail",AN118)))</formula>
    </cfRule>
  </conditionalFormatting>
  <conditionalFormatting sqref="AH117 AJ117">
    <cfRule type="expression" dxfId="675" priority="421" stopIfTrue="1">
      <formula>SEARCH("Baserun",#REF!)="False"</formula>
    </cfRule>
    <cfRule type="expression" dxfId="674" priority="422" stopIfTrue="1">
      <formula>SEARCH("Baseline",$C117)="False"</formula>
    </cfRule>
  </conditionalFormatting>
  <conditionalFormatting sqref="AN117">
    <cfRule type="expression" dxfId="673" priority="420" stopIfTrue="1">
      <formula>"IF($AA$6=1.1*$Z$6)"</formula>
    </cfRule>
  </conditionalFormatting>
  <conditionalFormatting sqref="AN117">
    <cfRule type="containsText" dxfId="672" priority="418" stopIfTrue="1" operator="containsText" text="Pass">
      <formula>NOT(ISERROR(SEARCH("Pass",AN117)))</formula>
    </cfRule>
    <cfRule type="containsText" dxfId="671" priority="419" stopIfTrue="1" operator="containsText" text="Fail">
      <formula>NOT(ISERROR(SEARCH("Fail",AN117)))</formula>
    </cfRule>
  </conditionalFormatting>
  <conditionalFormatting sqref="AD118">
    <cfRule type="expression" dxfId="670" priority="409" stopIfTrue="1">
      <formula>SEARCH("Baserun",$C156)="False"</formula>
    </cfRule>
    <cfRule type="expression" dxfId="669" priority="410" stopIfTrue="1">
      <formula>SEARCH("Baseline",$C118)="False"</formula>
    </cfRule>
  </conditionalFormatting>
  <conditionalFormatting sqref="D118 F118 H118 J118 L118 N118 P118 R118 T118 V118 X118 Z118 AB118">
    <cfRule type="expression" dxfId="668" priority="411" stopIfTrue="1">
      <formula>SEARCH("Baserun",$C157)="False"</formula>
    </cfRule>
    <cfRule type="expression" dxfId="667" priority="412" stopIfTrue="1">
      <formula>SEARCH("Baseline",$C118)="False"</formula>
    </cfRule>
  </conditionalFormatting>
  <conditionalFormatting sqref="AF118">
    <cfRule type="expression" dxfId="666" priority="413" stopIfTrue="1">
      <formula>SEARCH("Baserun",$C154)="False"</formula>
    </cfRule>
    <cfRule type="expression" dxfId="665" priority="414" stopIfTrue="1">
      <formula>SEARCH("Baseline",$C118)="False"</formula>
    </cfRule>
  </conditionalFormatting>
  <conditionalFormatting sqref="AN120">
    <cfRule type="expression" dxfId="664" priority="406" stopIfTrue="1">
      <formula>"IF($AA$6=1.1*$Z$6)"</formula>
    </cfRule>
  </conditionalFormatting>
  <conditionalFormatting sqref="AN120">
    <cfRule type="containsText" dxfId="663" priority="404" stopIfTrue="1" operator="containsText" text="Pass">
      <formula>NOT(ISERROR(SEARCH("Pass",AN120)))</formula>
    </cfRule>
    <cfRule type="containsText" dxfId="662" priority="405" stopIfTrue="1" operator="containsText" text="Fail">
      <formula>NOT(ISERROR(SEARCH("Fail",AN120)))</formula>
    </cfRule>
  </conditionalFormatting>
  <conditionalFormatting sqref="AH119 AJ119">
    <cfRule type="expression" dxfId="661" priority="401" stopIfTrue="1">
      <formula>SEARCH("Baserun",#REF!)="False"</formula>
    </cfRule>
    <cfRule type="expression" dxfId="660" priority="402" stopIfTrue="1">
      <formula>SEARCH("Baseline",$C119)="False"</formula>
    </cfRule>
  </conditionalFormatting>
  <conditionalFormatting sqref="AN119">
    <cfRule type="expression" dxfId="659" priority="400" stopIfTrue="1">
      <formula>"IF($AA$6=1.1*$Z$6)"</formula>
    </cfRule>
  </conditionalFormatting>
  <conditionalFormatting sqref="AN119">
    <cfRule type="containsText" dxfId="658" priority="398" stopIfTrue="1" operator="containsText" text="Pass">
      <formula>NOT(ISERROR(SEARCH("Pass",AN119)))</formula>
    </cfRule>
    <cfRule type="containsText" dxfId="657" priority="399" stopIfTrue="1" operator="containsText" text="Fail">
      <formula>NOT(ISERROR(SEARCH("Fail",AN119)))</formula>
    </cfRule>
  </conditionalFormatting>
  <conditionalFormatting sqref="AD120">
    <cfRule type="expression" dxfId="656" priority="389" stopIfTrue="1">
      <formula>SEARCH("Baserun",$C158)="False"</formula>
    </cfRule>
    <cfRule type="expression" dxfId="655" priority="390" stopIfTrue="1">
      <formula>SEARCH("Baseline",$C120)="False"</formula>
    </cfRule>
  </conditionalFormatting>
  <conditionalFormatting sqref="D120 F120 H120 J120 L120 N120 P120 R120 T120 V120 X120 Z120 AB120">
    <cfRule type="expression" dxfId="654" priority="391" stopIfTrue="1">
      <formula>SEARCH("Baserun",$C159)="False"</formula>
    </cfRule>
    <cfRule type="expression" dxfId="653" priority="392" stopIfTrue="1">
      <formula>SEARCH("Baseline",$C120)="False"</formula>
    </cfRule>
  </conditionalFormatting>
  <conditionalFormatting sqref="AF120">
    <cfRule type="expression" dxfId="652" priority="393" stopIfTrue="1">
      <formula>SEARCH("Baserun",$C156)="False"</formula>
    </cfRule>
    <cfRule type="expression" dxfId="651" priority="394" stopIfTrue="1">
      <formula>SEARCH("Baseline",$C120)="False"</formula>
    </cfRule>
  </conditionalFormatting>
  <conditionalFormatting sqref="AH102">
    <cfRule type="expression" dxfId="650" priority="387" stopIfTrue="1">
      <formula>SEARCH("Baserun",$C140)="False"</formula>
    </cfRule>
    <cfRule type="expression" dxfId="649" priority="388" stopIfTrue="1">
      <formula>SEARCH("Baseline",$C102)="False"</formula>
    </cfRule>
  </conditionalFormatting>
  <conditionalFormatting sqref="AJ102">
    <cfRule type="expression" dxfId="648" priority="385" stopIfTrue="1">
      <formula>SEARCH("Baserun",#REF!)="False"</formula>
    </cfRule>
    <cfRule type="expression" dxfId="647" priority="386" stopIfTrue="1">
      <formula>SEARCH("Baseline",$C102)="False"</formula>
    </cfRule>
  </conditionalFormatting>
  <conditionalFormatting sqref="AH104">
    <cfRule type="expression" dxfId="646" priority="383" stopIfTrue="1">
      <formula>SEARCH("Baserun",$C142)="False"</formula>
    </cfRule>
    <cfRule type="expression" dxfId="645" priority="384" stopIfTrue="1">
      <formula>SEARCH("Baseline",$C104)="False"</formula>
    </cfRule>
  </conditionalFormatting>
  <conditionalFormatting sqref="AJ104">
    <cfRule type="expression" dxfId="644" priority="381" stopIfTrue="1">
      <formula>SEARCH("Baserun",#REF!)="False"</formula>
    </cfRule>
    <cfRule type="expression" dxfId="643" priority="382" stopIfTrue="1">
      <formula>SEARCH("Baseline",$C104)="False"</formula>
    </cfRule>
  </conditionalFormatting>
  <conditionalFormatting sqref="AH106:AH108">
    <cfRule type="expression" dxfId="642" priority="379" stopIfTrue="1">
      <formula>SEARCH("Baserun",$C144)="False"</formula>
    </cfRule>
    <cfRule type="expression" dxfId="641" priority="380" stopIfTrue="1">
      <formula>SEARCH("Baseline",$C106)="False"</formula>
    </cfRule>
  </conditionalFormatting>
  <conditionalFormatting sqref="AJ106:AJ108">
    <cfRule type="expression" dxfId="640" priority="377" stopIfTrue="1">
      <formula>SEARCH("Baserun",#REF!)="False"</formula>
    </cfRule>
    <cfRule type="expression" dxfId="639" priority="378" stopIfTrue="1">
      <formula>SEARCH("Baseline",$C106)="False"</formula>
    </cfRule>
  </conditionalFormatting>
  <conditionalFormatting sqref="AH111:AH113">
    <cfRule type="expression" dxfId="638" priority="375" stopIfTrue="1">
      <formula>SEARCH("Baserun",$C149)="False"</formula>
    </cfRule>
    <cfRule type="expression" dxfId="637" priority="376" stopIfTrue="1">
      <formula>SEARCH("Baseline",$C111)="False"</formula>
    </cfRule>
  </conditionalFormatting>
  <conditionalFormatting sqref="AJ111:AJ113">
    <cfRule type="expression" dxfId="636" priority="373" stopIfTrue="1">
      <formula>SEARCH("Baserun",#REF!)="False"</formula>
    </cfRule>
    <cfRule type="expression" dxfId="635" priority="374" stopIfTrue="1">
      <formula>SEARCH("Baseline",$C111)="False"</formula>
    </cfRule>
  </conditionalFormatting>
  <conditionalFormatting sqref="AH115">
    <cfRule type="expression" dxfId="634" priority="371" stopIfTrue="1">
      <formula>SEARCH("Baserun",$C153)="False"</formula>
    </cfRule>
    <cfRule type="expression" dxfId="633" priority="372" stopIfTrue="1">
      <formula>SEARCH("Baseline",$C115)="False"</formula>
    </cfRule>
  </conditionalFormatting>
  <conditionalFormatting sqref="AJ115">
    <cfRule type="expression" dxfId="632" priority="369" stopIfTrue="1">
      <formula>SEARCH("Baserun",#REF!)="False"</formula>
    </cfRule>
    <cfRule type="expression" dxfId="631" priority="370" stopIfTrue="1">
      <formula>SEARCH("Baseline",$C115)="False"</formula>
    </cfRule>
  </conditionalFormatting>
  <conditionalFormatting sqref="AH116">
    <cfRule type="expression" dxfId="630" priority="367" stopIfTrue="1">
      <formula>SEARCH("Baserun",$C154)="False"</formula>
    </cfRule>
    <cfRule type="expression" dxfId="629" priority="368" stopIfTrue="1">
      <formula>SEARCH("Baseline",$C116)="False"</formula>
    </cfRule>
  </conditionalFormatting>
  <conditionalFormatting sqref="AJ116">
    <cfRule type="expression" dxfId="628" priority="365" stopIfTrue="1">
      <formula>SEARCH("Baserun",#REF!)="False"</formula>
    </cfRule>
    <cfRule type="expression" dxfId="627" priority="366" stopIfTrue="1">
      <formula>SEARCH("Baseline",$C116)="False"</formula>
    </cfRule>
  </conditionalFormatting>
  <conditionalFormatting sqref="AH118">
    <cfRule type="expression" dxfId="626" priority="363" stopIfTrue="1">
      <formula>SEARCH("Baserun",$C156)="False"</formula>
    </cfRule>
    <cfRule type="expression" dxfId="625" priority="364" stopIfTrue="1">
      <formula>SEARCH("Baseline",$C118)="False"</formula>
    </cfRule>
  </conditionalFormatting>
  <conditionalFormatting sqref="AJ118">
    <cfRule type="expression" dxfId="624" priority="361" stopIfTrue="1">
      <formula>SEARCH("Baserun",#REF!)="False"</formula>
    </cfRule>
    <cfRule type="expression" dxfId="623" priority="362" stopIfTrue="1">
      <formula>SEARCH("Baseline",$C118)="False"</formula>
    </cfRule>
  </conditionalFormatting>
  <conditionalFormatting sqref="AH120">
    <cfRule type="expression" dxfId="622" priority="359" stopIfTrue="1">
      <formula>SEARCH("Baserun",$C158)="False"</formula>
    </cfRule>
    <cfRule type="expression" dxfId="621" priority="360" stopIfTrue="1">
      <formula>SEARCH("Baseline",$C120)="False"</formula>
    </cfRule>
  </conditionalFormatting>
  <conditionalFormatting sqref="AJ120">
    <cfRule type="expression" dxfId="620" priority="357" stopIfTrue="1">
      <formula>SEARCH("Baserun",#REF!)="False"</formula>
    </cfRule>
    <cfRule type="expression" dxfId="619" priority="358" stopIfTrue="1">
      <formula>SEARCH("Baseline",$C120)="False"</formula>
    </cfRule>
  </conditionalFormatting>
  <conditionalFormatting sqref="AN122:AN124">
    <cfRule type="expression" dxfId="618" priority="356" stopIfTrue="1">
      <formula>"IF($AA$6=1.1*$Z$6)"</formula>
    </cfRule>
  </conditionalFormatting>
  <conditionalFormatting sqref="AN122:AN124">
    <cfRule type="containsText" dxfId="617" priority="354" stopIfTrue="1" operator="containsText" text="Pass">
      <formula>NOT(ISERROR(SEARCH("Pass",AN122)))</formula>
    </cfRule>
    <cfRule type="containsText" dxfId="616" priority="355" stopIfTrue="1" operator="containsText" text="Fail">
      <formula>NOT(ISERROR(SEARCH("Fail",AN122)))</formula>
    </cfRule>
  </conditionalFormatting>
  <conditionalFormatting sqref="AH121 AJ121">
    <cfRule type="expression" dxfId="615" priority="351" stopIfTrue="1">
      <formula>SEARCH("Baserun",#REF!)="False"</formula>
    </cfRule>
    <cfRule type="expression" dxfId="614" priority="352" stopIfTrue="1">
      <formula>SEARCH("Baseline",$C121)="False"</formula>
    </cfRule>
  </conditionalFormatting>
  <conditionalFormatting sqref="AN121">
    <cfRule type="expression" dxfId="613" priority="350" stopIfTrue="1">
      <formula>"IF($AA$6=1.1*$Z$6)"</formula>
    </cfRule>
  </conditionalFormatting>
  <conditionalFormatting sqref="AN121">
    <cfRule type="containsText" dxfId="612" priority="348" stopIfTrue="1" operator="containsText" text="Pass">
      <formula>NOT(ISERROR(SEARCH("Pass",AN121)))</formula>
    </cfRule>
    <cfRule type="containsText" dxfId="611" priority="349" stopIfTrue="1" operator="containsText" text="Fail">
      <formula>NOT(ISERROR(SEARCH("Fail",AN121)))</formula>
    </cfRule>
  </conditionalFormatting>
  <conditionalFormatting sqref="AD122">
    <cfRule type="expression" dxfId="610" priority="341" stopIfTrue="1">
      <formula>SEARCH("Baserun",$C160)="False"</formula>
    </cfRule>
    <cfRule type="expression" dxfId="609" priority="342" stopIfTrue="1">
      <formula>SEARCH("Baseline",$C122)="False"</formula>
    </cfRule>
  </conditionalFormatting>
  <conditionalFormatting sqref="D122 F122 H122 J122 L122 N122 P122 R122 T122 V122 X122 Z122 AB122">
    <cfRule type="expression" dxfId="608" priority="343" stopIfTrue="1">
      <formula>SEARCH("Baserun",$C161)="False"</formula>
    </cfRule>
    <cfRule type="expression" dxfId="607" priority="344" stopIfTrue="1">
      <formula>SEARCH("Baseline",$C122)="False"</formula>
    </cfRule>
  </conditionalFormatting>
  <conditionalFormatting sqref="AF122">
    <cfRule type="expression" dxfId="606" priority="345" stopIfTrue="1">
      <formula>SEARCH("Baserun",$C158)="False"</formula>
    </cfRule>
    <cfRule type="expression" dxfId="605" priority="346" stopIfTrue="1">
      <formula>SEARCH("Baseline",$C122)="False"</formula>
    </cfRule>
  </conditionalFormatting>
  <conditionalFormatting sqref="AD123">
    <cfRule type="expression" dxfId="604" priority="335" stopIfTrue="1">
      <formula>SEARCH("Baserun",$C161)="False"</formula>
    </cfRule>
    <cfRule type="expression" dxfId="603" priority="336" stopIfTrue="1">
      <formula>SEARCH("Baseline",$C123)="False"</formula>
    </cfRule>
  </conditionalFormatting>
  <conditionalFormatting sqref="D123 F123 H123 J123 L123 N123 P123 R123 T123 V123 X123 Z123 AB123">
    <cfRule type="expression" dxfId="602" priority="337" stopIfTrue="1">
      <formula>SEARCH("Baserun",$C162)="False"</formula>
    </cfRule>
    <cfRule type="expression" dxfId="601" priority="338" stopIfTrue="1">
      <formula>SEARCH("Baseline",$C123)="False"</formula>
    </cfRule>
  </conditionalFormatting>
  <conditionalFormatting sqref="AF123">
    <cfRule type="expression" dxfId="600" priority="339" stopIfTrue="1">
      <formula>SEARCH("Baserun",$C159)="False"</formula>
    </cfRule>
    <cfRule type="expression" dxfId="599" priority="340" stopIfTrue="1">
      <formula>SEARCH("Baseline",$C123)="False"</formula>
    </cfRule>
  </conditionalFormatting>
  <conditionalFormatting sqref="AD124">
    <cfRule type="expression" dxfId="598" priority="329" stopIfTrue="1">
      <formula>SEARCH("Baserun",$C162)="False"</formula>
    </cfRule>
    <cfRule type="expression" dxfId="597" priority="330" stopIfTrue="1">
      <formula>SEARCH("Baseline",$C124)="False"</formula>
    </cfRule>
  </conditionalFormatting>
  <conditionalFormatting sqref="D124 F124 H124 J124 L124 N124 P124 R124 T124 V124 X124 Z124 AB124">
    <cfRule type="expression" dxfId="596" priority="331" stopIfTrue="1">
      <formula>SEARCH("Baserun",$C163)="False"</formula>
    </cfRule>
    <cfRule type="expression" dxfId="595" priority="332" stopIfTrue="1">
      <formula>SEARCH("Baseline",$C124)="False"</formula>
    </cfRule>
  </conditionalFormatting>
  <conditionalFormatting sqref="AF124">
    <cfRule type="expression" dxfId="594" priority="333" stopIfTrue="1">
      <formula>SEARCH("Baserun",$C160)="False"</formula>
    </cfRule>
    <cfRule type="expression" dxfId="593" priority="334" stopIfTrue="1">
      <formula>SEARCH("Baseline",$C124)="False"</formula>
    </cfRule>
  </conditionalFormatting>
  <conditionalFormatting sqref="AH122:AH124">
    <cfRule type="expression" dxfId="592" priority="327" stopIfTrue="1">
      <formula>SEARCH("Baserun",$C160)="False"</formula>
    </cfRule>
    <cfRule type="expression" dxfId="591" priority="328" stopIfTrue="1">
      <formula>SEARCH("Baseline",$C122)="False"</formula>
    </cfRule>
  </conditionalFormatting>
  <conditionalFormatting sqref="AJ122:AJ124">
    <cfRule type="expression" dxfId="590" priority="325" stopIfTrue="1">
      <formula>SEARCH("Baserun",#REF!)="False"</formula>
    </cfRule>
    <cfRule type="expression" dxfId="589" priority="326" stopIfTrue="1">
      <formula>SEARCH("Baseline",$C122)="False"</formula>
    </cfRule>
  </conditionalFormatting>
  <conditionalFormatting sqref="AN126:AN128">
    <cfRule type="expression" dxfId="588" priority="324" stopIfTrue="1">
      <formula>"IF($AA$6=1.1*$Z$6)"</formula>
    </cfRule>
  </conditionalFormatting>
  <conditionalFormatting sqref="AN126:AN128">
    <cfRule type="containsText" dxfId="587" priority="322" stopIfTrue="1" operator="containsText" text="Pass">
      <formula>NOT(ISERROR(SEARCH("Pass",AN126)))</formula>
    </cfRule>
    <cfRule type="containsText" dxfId="586" priority="323" stopIfTrue="1" operator="containsText" text="Fail">
      <formula>NOT(ISERROR(SEARCH("Fail",AN126)))</formula>
    </cfRule>
  </conditionalFormatting>
  <conditionalFormatting sqref="AH125 AJ125">
    <cfRule type="expression" dxfId="585" priority="319" stopIfTrue="1">
      <formula>SEARCH("Baserun",#REF!)="False"</formula>
    </cfRule>
    <cfRule type="expression" dxfId="584" priority="320" stopIfTrue="1">
      <formula>SEARCH("Baseline",$C125)="False"</formula>
    </cfRule>
  </conditionalFormatting>
  <conditionalFormatting sqref="AN125">
    <cfRule type="expression" dxfId="583" priority="318" stopIfTrue="1">
      <formula>"IF($AA$6=1.1*$Z$6)"</formula>
    </cfRule>
  </conditionalFormatting>
  <conditionalFormatting sqref="AN125">
    <cfRule type="containsText" dxfId="582" priority="316" stopIfTrue="1" operator="containsText" text="Pass">
      <formula>NOT(ISERROR(SEARCH("Pass",AN125)))</formula>
    </cfRule>
    <cfRule type="containsText" dxfId="581" priority="317" stopIfTrue="1" operator="containsText" text="Fail">
      <formula>NOT(ISERROR(SEARCH("Fail",AN125)))</formula>
    </cfRule>
  </conditionalFormatting>
  <conditionalFormatting sqref="AD126">
    <cfRule type="expression" dxfId="580" priority="309" stopIfTrue="1">
      <formula>SEARCH("Baserun",$C164)="False"</formula>
    </cfRule>
    <cfRule type="expression" dxfId="579" priority="310" stopIfTrue="1">
      <formula>SEARCH("Baseline",$C126)="False"</formula>
    </cfRule>
  </conditionalFormatting>
  <conditionalFormatting sqref="D126 F126 H126 J126 L126 N126 P126 R126 T126 V126 X126 Z126 AB126">
    <cfRule type="expression" dxfId="578" priority="311" stopIfTrue="1">
      <formula>SEARCH("Baserun",$C165)="False"</formula>
    </cfRule>
    <cfRule type="expression" dxfId="577" priority="312" stopIfTrue="1">
      <formula>SEARCH("Baseline",$C126)="False"</formula>
    </cfRule>
  </conditionalFormatting>
  <conditionalFormatting sqref="AF126">
    <cfRule type="expression" dxfId="576" priority="313" stopIfTrue="1">
      <formula>SEARCH("Baserun",$C162)="False"</formula>
    </cfRule>
    <cfRule type="expression" dxfId="575" priority="314" stopIfTrue="1">
      <formula>SEARCH("Baseline",$C126)="False"</formula>
    </cfRule>
  </conditionalFormatting>
  <conditionalFormatting sqref="AD127">
    <cfRule type="expression" dxfId="574" priority="303" stopIfTrue="1">
      <formula>SEARCH("Baserun",$C165)="False"</formula>
    </cfRule>
    <cfRule type="expression" dxfId="573" priority="304" stopIfTrue="1">
      <formula>SEARCH("Baseline",$C127)="False"</formula>
    </cfRule>
  </conditionalFormatting>
  <conditionalFormatting sqref="D127 F127 H127 J127 L127 N127 P127 R127 T127 V127 X127 Z127 AB127">
    <cfRule type="expression" dxfId="572" priority="305" stopIfTrue="1">
      <formula>SEARCH("Baserun",$C166)="False"</formula>
    </cfRule>
    <cfRule type="expression" dxfId="571" priority="306" stopIfTrue="1">
      <formula>SEARCH("Baseline",$C127)="False"</formula>
    </cfRule>
  </conditionalFormatting>
  <conditionalFormatting sqref="AF127">
    <cfRule type="expression" dxfId="570" priority="307" stopIfTrue="1">
      <formula>SEARCH("Baserun",$C163)="False"</formula>
    </cfRule>
    <cfRule type="expression" dxfId="569" priority="308" stopIfTrue="1">
      <formula>SEARCH("Baseline",$C127)="False"</formula>
    </cfRule>
  </conditionalFormatting>
  <conditionalFormatting sqref="AD128">
    <cfRule type="expression" dxfId="568" priority="297" stopIfTrue="1">
      <formula>SEARCH("Baserun",$C166)="False"</formula>
    </cfRule>
    <cfRule type="expression" dxfId="567" priority="298" stopIfTrue="1">
      <formula>SEARCH("Baseline",$C128)="False"</formula>
    </cfRule>
  </conditionalFormatting>
  <conditionalFormatting sqref="D128 F128 H128 J128 L128 N128 P128 R128 T128 V128 X128 Z128 AB128">
    <cfRule type="expression" dxfId="566" priority="299" stopIfTrue="1">
      <formula>SEARCH("Baserun",$C167)="False"</formula>
    </cfRule>
    <cfRule type="expression" dxfId="565" priority="300" stopIfTrue="1">
      <formula>SEARCH("Baseline",$C128)="False"</formula>
    </cfRule>
  </conditionalFormatting>
  <conditionalFormatting sqref="AF128">
    <cfRule type="expression" dxfId="564" priority="301" stopIfTrue="1">
      <formula>SEARCH("Baserun",$C164)="False"</formula>
    </cfRule>
    <cfRule type="expression" dxfId="563" priority="302" stopIfTrue="1">
      <formula>SEARCH("Baseline",$C128)="False"</formula>
    </cfRule>
  </conditionalFormatting>
  <conditionalFormatting sqref="AH126:AH128">
    <cfRule type="expression" dxfId="562" priority="295" stopIfTrue="1">
      <formula>SEARCH("Baserun",$C164)="False"</formula>
    </cfRule>
    <cfRule type="expression" dxfId="561" priority="296" stopIfTrue="1">
      <formula>SEARCH("Baseline",$C126)="False"</formula>
    </cfRule>
  </conditionalFormatting>
  <conditionalFormatting sqref="AJ126:AJ128">
    <cfRule type="expression" dxfId="560" priority="293" stopIfTrue="1">
      <formula>SEARCH("Baserun",#REF!)="False"</formula>
    </cfRule>
    <cfRule type="expression" dxfId="559" priority="294" stopIfTrue="1">
      <formula>SEARCH("Baseline",$C126)="False"</formula>
    </cfRule>
  </conditionalFormatting>
  <conditionalFormatting sqref="AG19">
    <cfRule type="expression" dxfId="558" priority="141" stopIfTrue="1">
      <formula>SEARCH("Baserun",#REF!)="False"</formula>
    </cfRule>
    <cfRule type="expression" dxfId="557" priority="142" stopIfTrue="1">
      <formula>SEARCH("Baseline",$C19)="False"</formula>
    </cfRule>
  </conditionalFormatting>
  <conditionalFormatting sqref="AG20">
    <cfRule type="expression" dxfId="556" priority="143" stopIfTrue="1">
      <formula>SEARCH("Baserun",#REF!)="False"</formula>
    </cfRule>
    <cfRule type="expression" dxfId="555" priority="144" stopIfTrue="1">
      <formula>SEARCH("Baseline",$C20)="False"</formula>
    </cfRule>
  </conditionalFormatting>
  <conditionalFormatting sqref="AG37:AG38">
    <cfRule type="expression" dxfId="554" priority="139" stopIfTrue="1">
      <formula>SEARCH("Baserun",$C73)="False"</formula>
    </cfRule>
    <cfRule type="expression" dxfId="553" priority="140" stopIfTrue="1">
      <formula>SEARCH("Baseline",$C37)="False"</formula>
    </cfRule>
  </conditionalFormatting>
  <conditionalFormatting sqref="AG27:AG30">
    <cfRule type="expression" dxfId="552" priority="145" stopIfTrue="1">
      <formula>SEARCH("Baserun",$C47)="False"</formula>
    </cfRule>
    <cfRule type="expression" dxfId="551" priority="146" stopIfTrue="1">
      <formula>SEARCH("Baseline",$C27)="False"</formula>
    </cfRule>
  </conditionalFormatting>
  <conditionalFormatting sqref="AG32:AG35">
    <cfRule type="expression" dxfId="550" priority="147" stopIfTrue="1">
      <formula>SEARCH("Baserun",$C51)="False"</formula>
    </cfRule>
    <cfRule type="expression" dxfId="549" priority="148" stopIfTrue="1">
      <formula>SEARCH("Baseline",$C32)="False"</formula>
    </cfRule>
  </conditionalFormatting>
  <conditionalFormatting sqref="AG40">
    <cfRule type="expression" dxfId="548" priority="137" stopIfTrue="1">
      <formula>SEARCH("Baserun",$C76)="False"</formula>
    </cfRule>
    <cfRule type="expression" dxfId="547" priority="138" stopIfTrue="1">
      <formula>SEARCH("Baseline",$C40)="False"</formula>
    </cfRule>
  </conditionalFormatting>
  <conditionalFormatting sqref="AG41">
    <cfRule type="expression" dxfId="546" priority="135" stopIfTrue="1">
      <formula>SEARCH("Baserun",$C77)="False"</formula>
    </cfRule>
    <cfRule type="expression" dxfId="545" priority="136" stopIfTrue="1">
      <formula>SEARCH("Baseline",$C41)="False"</formula>
    </cfRule>
  </conditionalFormatting>
  <conditionalFormatting sqref="AG42">
    <cfRule type="expression" dxfId="544" priority="133" stopIfTrue="1">
      <formula>SEARCH("Baserun",$C78)="False"</formula>
    </cfRule>
    <cfRule type="expression" dxfId="543" priority="134" stopIfTrue="1">
      <formula>SEARCH("Baseline",$C42)="False"</formula>
    </cfRule>
  </conditionalFormatting>
  <conditionalFormatting sqref="AG43">
    <cfRule type="expression" dxfId="542" priority="131" stopIfTrue="1">
      <formula>SEARCH("Baserun",$C79)="False"</formula>
    </cfRule>
    <cfRule type="expression" dxfId="541" priority="132" stopIfTrue="1">
      <formula>SEARCH("Baseline",$C43)="False"</formula>
    </cfRule>
  </conditionalFormatting>
  <conditionalFormatting sqref="AG45">
    <cfRule type="expression" dxfId="540" priority="129" stopIfTrue="1">
      <formula>SEARCH("Baserun",$C81)="False"</formula>
    </cfRule>
    <cfRule type="expression" dxfId="539" priority="130" stopIfTrue="1">
      <formula>SEARCH("Baseline",$C45)="False"</formula>
    </cfRule>
  </conditionalFormatting>
  <conditionalFormatting sqref="AG46">
    <cfRule type="expression" dxfId="538" priority="127" stopIfTrue="1">
      <formula>SEARCH("Baserun",$C82)="False"</formula>
    </cfRule>
    <cfRule type="expression" dxfId="537" priority="128" stopIfTrue="1">
      <formula>SEARCH("Baseline",$C46)="False"</formula>
    </cfRule>
  </conditionalFormatting>
  <conditionalFormatting sqref="AG47">
    <cfRule type="expression" dxfId="536" priority="125" stopIfTrue="1">
      <formula>SEARCH("Baserun",$C83)="False"</formula>
    </cfRule>
    <cfRule type="expression" dxfId="535" priority="126" stopIfTrue="1">
      <formula>SEARCH("Baseline",$C47)="False"</formula>
    </cfRule>
  </conditionalFormatting>
  <conditionalFormatting sqref="AG48">
    <cfRule type="expression" dxfId="534" priority="123" stopIfTrue="1">
      <formula>SEARCH("Baserun",$C84)="False"</formula>
    </cfRule>
    <cfRule type="expression" dxfId="533" priority="124" stopIfTrue="1">
      <formula>SEARCH("Baseline",$C48)="False"</formula>
    </cfRule>
  </conditionalFormatting>
  <conditionalFormatting sqref="AG50">
    <cfRule type="expression" dxfId="532" priority="121" stopIfTrue="1">
      <formula>SEARCH("Baserun",$C86)="False"</formula>
    </cfRule>
    <cfRule type="expression" dxfId="531" priority="122" stopIfTrue="1">
      <formula>SEARCH("Baseline",$C50)="False"</formula>
    </cfRule>
  </conditionalFormatting>
  <conditionalFormatting sqref="AG51">
    <cfRule type="expression" dxfId="530" priority="119" stopIfTrue="1">
      <formula>SEARCH("Baserun",$C87)="False"</formula>
    </cfRule>
    <cfRule type="expression" dxfId="529" priority="120" stopIfTrue="1">
      <formula>SEARCH("Baseline",$C51)="False"</formula>
    </cfRule>
  </conditionalFormatting>
  <conditionalFormatting sqref="AG52">
    <cfRule type="expression" dxfId="528" priority="117" stopIfTrue="1">
      <formula>SEARCH("Baserun",$C88)="False"</formula>
    </cfRule>
    <cfRule type="expression" dxfId="527" priority="118" stopIfTrue="1">
      <formula>SEARCH("Baseline",$C52)="False"</formula>
    </cfRule>
  </conditionalFormatting>
  <conditionalFormatting sqref="AG53">
    <cfRule type="expression" dxfId="526" priority="115" stopIfTrue="1">
      <formula>SEARCH("Baserun",$C89)="False"</formula>
    </cfRule>
    <cfRule type="expression" dxfId="525" priority="116" stopIfTrue="1">
      <formula>SEARCH("Baseline",$C53)="False"</formula>
    </cfRule>
  </conditionalFormatting>
  <conditionalFormatting sqref="AG54">
    <cfRule type="expression" dxfId="524" priority="113" stopIfTrue="1">
      <formula>SEARCH("Baserun",$C90)="False"</formula>
    </cfRule>
    <cfRule type="expression" dxfId="523" priority="114" stopIfTrue="1">
      <formula>SEARCH("Baseline",$C54)="False"</formula>
    </cfRule>
  </conditionalFormatting>
  <conditionalFormatting sqref="AG55">
    <cfRule type="expression" dxfId="522" priority="111" stopIfTrue="1">
      <formula>SEARCH("Baserun",$C91)="False"</formula>
    </cfRule>
    <cfRule type="expression" dxfId="521" priority="112" stopIfTrue="1">
      <formula>SEARCH("Baseline",$C55)="False"</formula>
    </cfRule>
  </conditionalFormatting>
  <conditionalFormatting sqref="AG56">
    <cfRule type="expression" dxfId="520" priority="109" stopIfTrue="1">
      <formula>SEARCH("Baserun",$C92)="False"</formula>
    </cfRule>
    <cfRule type="expression" dxfId="519" priority="110" stopIfTrue="1">
      <formula>SEARCH("Baseline",$C56)="False"</formula>
    </cfRule>
  </conditionalFormatting>
  <conditionalFormatting sqref="AG57">
    <cfRule type="expression" dxfId="518" priority="107" stopIfTrue="1">
      <formula>SEARCH("Baserun",$C93)="False"</formula>
    </cfRule>
    <cfRule type="expression" dxfId="517" priority="108" stopIfTrue="1">
      <formula>SEARCH("Baseline",$C57)="False"</formula>
    </cfRule>
  </conditionalFormatting>
  <conditionalFormatting sqref="AG58">
    <cfRule type="expression" dxfId="516" priority="105" stopIfTrue="1">
      <formula>SEARCH("Baserun",$C94)="False"</formula>
    </cfRule>
    <cfRule type="expression" dxfId="515" priority="106" stopIfTrue="1">
      <formula>SEARCH("Baseline",$C58)="False"</formula>
    </cfRule>
  </conditionalFormatting>
  <conditionalFormatting sqref="AG59">
    <cfRule type="expression" dxfId="514" priority="103" stopIfTrue="1">
      <formula>SEARCH("Baserun",$C95)="False"</formula>
    </cfRule>
    <cfRule type="expression" dxfId="513" priority="104" stopIfTrue="1">
      <formula>SEARCH("Baseline",$C59)="False"</formula>
    </cfRule>
  </conditionalFormatting>
  <conditionalFormatting sqref="AG60">
    <cfRule type="expression" dxfId="512" priority="101" stopIfTrue="1">
      <formula>SEARCH("Baserun",$C96)="False"</formula>
    </cfRule>
    <cfRule type="expression" dxfId="511" priority="102" stopIfTrue="1">
      <formula>SEARCH("Baseline",$C60)="False"</formula>
    </cfRule>
  </conditionalFormatting>
  <conditionalFormatting sqref="AG62">
    <cfRule type="expression" dxfId="510" priority="99" stopIfTrue="1">
      <formula>SEARCH("Baserun",$C98)="False"</formula>
    </cfRule>
    <cfRule type="expression" dxfId="509" priority="100" stopIfTrue="1">
      <formula>SEARCH("Baseline",$C62)="False"</formula>
    </cfRule>
  </conditionalFormatting>
  <conditionalFormatting sqref="AG74">
    <cfRule type="expression" dxfId="508" priority="97" stopIfTrue="1">
      <formula>SEARCH("Baserun",$C110)="False"</formula>
    </cfRule>
    <cfRule type="expression" dxfId="507" priority="98" stopIfTrue="1">
      <formula>SEARCH("Baseline",$C74)="False"</formula>
    </cfRule>
  </conditionalFormatting>
  <conditionalFormatting sqref="AG72">
    <cfRule type="expression" dxfId="506" priority="95" stopIfTrue="1">
      <formula>SEARCH("Baserun",$C108)="False"</formula>
    </cfRule>
    <cfRule type="expression" dxfId="505" priority="96" stopIfTrue="1">
      <formula>SEARCH("Baseline",$C72)="False"</formula>
    </cfRule>
  </conditionalFormatting>
  <conditionalFormatting sqref="AG71">
    <cfRule type="expression" dxfId="504" priority="93" stopIfTrue="1">
      <formula>SEARCH("Baserun",$C107)="False"</formula>
    </cfRule>
    <cfRule type="expression" dxfId="503" priority="94" stopIfTrue="1">
      <formula>SEARCH("Baseline",$C71)="False"</formula>
    </cfRule>
  </conditionalFormatting>
  <conditionalFormatting sqref="AG70">
    <cfRule type="expression" dxfId="502" priority="91" stopIfTrue="1">
      <formula>SEARCH("Baserun",$C106)="False"</formula>
    </cfRule>
    <cfRule type="expression" dxfId="501" priority="92" stopIfTrue="1">
      <formula>SEARCH("Baseline",$C70)="False"</formula>
    </cfRule>
  </conditionalFormatting>
  <conditionalFormatting sqref="AG69">
    <cfRule type="expression" dxfId="500" priority="89" stopIfTrue="1">
      <formula>SEARCH("Baserun",$C105)="False"</formula>
    </cfRule>
    <cfRule type="expression" dxfId="499" priority="90" stopIfTrue="1">
      <formula>SEARCH("Baseline",$C69)="False"</formula>
    </cfRule>
  </conditionalFormatting>
  <conditionalFormatting sqref="AG68">
    <cfRule type="expression" dxfId="498" priority="87" stopIfTrue="1">
      <formula>SEARCH("Baserun",$C104)="False"</formula>
    </cfRule>
    <cfRule type="expression" dxfId="497" priority="88" stopIfTrue="1">
      <formula>SEARCH("Baseline",$C68)="False"</formula>
    </cfRule>
  </conditionalFormatting>
  <conditionalFormatting sqref="AG67">
    <cfRule type="expression" dxfId="496" priority="85" stopIfTrue="1">
      <formula>SEARCH("Baserun",$C103)="False"</formula>
    </cfRule>
    <cfRule type="expression" dxfId="495" priority="86" stopIfTrue="1">
      <formula>SEARCH("Baseline",$C67)="False"</formula>
    </cfRule>
  </conditionalFormatting>
  <conditionalFormatting sqref="AG66">
    <cfRule type="expression" dxfId="494" priority="83" stopIfTrue="1">
      <formula>SEARCH("Baserun",$C102)="False"</formula>
    </cfRule>
    <cfRule type="expression" dxfId="493" priority="84" stopIfTrue="1">
      <formula>SEARCH("Baseline",$C66)="False"</formula>
    </cfRule>
  </conditionalFormatting>
  <conditionalFormatting sqref="AG65">
    <cfRule type="expression" dxfId="492" priority="81" stopIfTrue="1">
      <formula>SEARCH("Baserun",$C101)="False"</formula>
    </cfRule>
    <cfRule type="expression" dxfId="491" priority="82" stopIfTrue="1">
      <formula>SEARCH("Baseline",$C65)="False"</formula>
    </cfRule>
  </conditionalFormatting>
  <conditionalFormatting sqref="AG64">
    <cfRule type="expression" dxfId="490" priority="79" stopIfTrue="1">
      <formula>SEARCH("Baserun",$C100)="False"</formula>
    </cfRule>
    <cfRule type="expression" dxfId="489" priority="80" stopIfTrue="1">
      <formula>SEARCH("Baseline",$C64)="False"</formula>
    </cfRule>
  </conditionalFormatting>
  <conditionalFormatting sqref="AG63">
    <cfRule type="expression" dxfId="488" priority="77" stopIfTrue="1">
      <formula>SEARCH("Baserun",$C99)="False"</formula>
    </cfRule>
    <cfRule type="expression" dxfId="487" priority="78" stopIfTrue="1">
      <formula>SEARCH("Baseline",$C63)="False"</formula>
    </cfRule>
  </conditionalFormatting>
  <conditionalFormatting sqref="AG76">
    <cfRule type="expression" dxfId="486" priority="75" stopIfTrue="1">
      <formula>SEARCH("Baserun",$C112)="False"</formula>
    </cfRule>
    <cfRule type="expression" dxfId="485" priority="76" stopIfTrue="1">
      <formula>SEARCH("Baseline",$C76)="False"</formula>
    </cfRule>
  </conditionalFormatting>
  <conditionalFormatting sqref="AG78">
    <cfRule type="expression" dxfId="484" priority="73" stopIfTrue="1">
      <formula>SEARCH("Baserun",$C114)="False"</formula>
    </cfRule>
    <cfRule type="expression" dxfId="483" priority="74" stopIfTrue="1">
      <formula>SEARCH("Baseline",$C78)="False"</formula>
    </cfRule>
  </conditionalFormatting>
  <conditionalFormatting sqref="AG79">
    <cfRule type="expression" dxfId="482" priority="71" stopIfTrue="1">
      <formula>SEARCH("Baserun",$C115)="False"</formula>
    </cfRule>
    <cfRule type="expression" dxfId="481" priority="72" stopIfTrue="1">
      <formula>SEARCH("Baseline",$C79)="False"</formula>
    </cfRule>
  </conditionalFormatting>
  <conditionalFormatting sqref="AG81">
    <cfRule type="expression" dxfId="480" priority="69" stopIfTrue="1">
      <formula>SEARCH("Baserun",$C117)="False"</formula>
    </cfRule>
    <cfRule type="expression" dxfId="479" priority="70" stopIfTrue="1">
      <formula>SEARCH("Baseline",$C81)="False"</formula>
    </cfRule>
  </conditionalFormatting>
  <conditionalFormatting sqref="AG82">
    <cfRule type="expression" dxfId="478" priority="67" stopIfTrue="1">
      <formula>SEARCH("Baserun",$C118)="False"</formula>
    </cfRule>
    <cfRule type="expression" dxfId="477" priority="68" stopIfTrue="1">
      <formula>SEARCH("Baseline",$C82)="False"</formula>
    </cfRule>
  </conditionalFormatting>
  <conditionalFormatting sqref="AG84">
    <cfRule type="expression" dxfId="476" priority="65" stopIfTrue="1">
      <formula>SEARCH("Baserun",$C120)="False"</formula>
    </cfRule>
    <cfRule type="expression" dxfId="475" priority="66" stopIfTrue="1">
      <formula>SEARCH("Baseline",$C84)="False"</formula>
    </cfRule>
  </conditionalFormatting>
  <conditionalFormatting sqref="AG85">
    <cfRule type="expression" dxfId="474" priority="63" stopIfTrue="1">
      <formula>SEARCH("Baserun",$C121)="False"</formula>
    </cfRule>
    <cfRule type="expression" dxfId="473" priority="64" stopIfTrue="1">
      <formula>SEARCH("Baseline",$C85)="False"</formula>
    </cfRule>
  </conditionalFormatting>
  <conditionalFormatting sqref="AG86">
    <cfRule type="expression" dxfId="472" priority="61" stopIfTrue="1">
      <formula>SEARCH("Baserun",$C122)="False"</formula>
    </cfRule>
    <cfRule type="expression" dxfId="471" priority="62" stopIfTrue="1">
      <formula>SEARCH("Baseline",$C86)="False"</formula>
    </cfRule>
  </conditionalFormatting>
  <conditionalFormatting sqref="AG87">
    <cfRule type="expression" dxfId="470" priority="59" stopIfTrue="1">
      <formula>SEARCH("Baserun",$C123)="False"</formula>
    </cfRule>
    <cfRule type="expression" dxfId="469" priority="60" stopIfTrue="1">
      <formula>SEARCH("Baseline",$C87)="False"</formula>
    </cfRule>
  </conditionalFormatting>
  <conditionalFormatting sqref="AG89">
    <cfRule type="expression" dxfId="468" priority="57" stopIfTrue="1">
      <formula>SEARCH("Baserun",$C125)="False"</formula>
    </cfRule>
    <cfRule type="expression" dxfId="467" priority="58" stopIfTrue="1">
      <formula>SEARCH("Baseline",$C89)="False"</formula>
    </cfRule>
  </conditionalFormatting>
  <conditionalFormatting sqref="AG90">
    <cfRule type="expression" dxfId="466" priority="55" stopIfTrue="1">
      <formula>SEARCH("Baserun",$C126)="False"</formula>
    </cfRule>
    <cfRule type="expression" dxfId="465" priority="56" stopIfTrue="1">
      <formula>SEARCH("Baseline",$C90)="False"</formula>
    </cfRule>
  </conditionalFormatting>
  <conditionalFormatting sqref="AG91">
    <cfRule type="expression" dxfId="464" priority="53" stopIfTrue="1">
      <formula>SEARCH("Baserun",$C127)="False"</formula>
    </cfRule>
    <cfRule type="expression" dxfId="463" priority="54" stopIfTrue="1">
      <formula>SEARCH("Baseline",$C91)="False"</formula>
    </cfRule>
  </conditionalFormatting>
  <conditionalFormatting sqref="AG92">
    <cfRule type="expression" dxfId="462" priority="51" stopIfTrue="1">
      <formula>SEARCH("Baserun",$C128)="False"</formula>
    </cfRule>
    <cfRule type="expression" dxfId="461" priority="52" stopIfTrue="1">
      <formula>SEARCH("Baseline",$C92)="False"</formula>
    </cfRule>
  </conditionalFormatting>
  <conditionalFormatting sqref="AG94">
    <cfRule type="expression" dxfId="460" priority="49" stopIfTrue="1">
      <formula>SEARCH("Baserun",$C130)="False"</formula>
    </cfRule>
    <cfRule type="expression" dxfId="459" priority="50" stopIfTrue="1">
      <formula>SEARCH("Baseline",$C94)="False"</formula>
    </cfRule>
  </conditionalFormatting>
  <conditionalFormatting sqref="AG95">
    <cfRule type="expression" dxfId="458" priority="47" stopIfTrue="1">
      <formula>SEARCH("Baserun",$C131)="False"</formula>
    </cfRule>
    <cfRule type="expression" dxfId="457" priority="48" stopIfTrue="1">
      <formula>SEARCH("Baseline",$C95)="False"</formula>
    </cfRule>
  </conditionalFormatting>
  <conditionalFormatting sqref="AG96">
    <cfRule type="expression" dxfId="456" priority="45" stopIfTrue="1">
      <formula>SEARCH("Baserun",$C132)="False"</formula>
    </cfRule>
    <cfRule type="expression" dxfId="455" priority="46" stopIfTrue="1">
      <formula>SEARCH("Baseline",$C96)="False"</formula>
    </cfRule>
  </conditionalFormatting>
  <conditionalFormatting sqref="AG98">
    <cfRule type="expression" dxfId="454" priority="43" stopIfTrue="1">
      <formula>SEARCH("Baserun",$C134)="False"</formula>
    </cfRule>
    <cfRule type="expression" dxfId="453" priority="44" stopIfTrue="1">
      <formula>SEARCH("Baseline",$C98)="False"</formula>
    </cfRule>
  </conditionalFormatting>
  <conditionalFormatting sqref="AG99">
    <cfRule type="expression" dxfId="452" priority="41" stopIfTrue="1">
      <formula>SEARCH("Baserun",$C135)="False"</formula>
    </cfRule>
    <cfRule type="expression" dxfId="451" priority="42" stopIfTrue="1">
      <formula>SEARCH("Baseline",$C99)="False"</formula>
    </cfRule>
  </conditionalFormatting>
  <conditionalFormatting sqref="AG100">
    <cfRule type="expression" dxfId="450" priority="39" stopIfTrue="1">
      <formula>SEARCH("Baserun",$C136)="False"</formula>
    </cfRule>
    <cfRule type="expression" dxfId="449" priority="40" stopIfTrue="1">
      <formula>SEARCH("Baseline",$C100)="False"</formula>
    </cfRule>
  </conditionalFormatting>
  <conditionalFormatting sqref="AG102">
    <cfRule type="expression" dxfId="448" priority="37" stopIfTrue="1">
      <formula>SEARCH("Baserun",$C138)="False"</formula>
    </cfRule>
    <cfRule type="expression" dxfId="447" priority="38" stopIfTrue="1">
      <formula>SEARCH("Baseline",$C102)="False"</formula>
    </cfRule>
  </conditionalFormatting>
  <conditionalFormatting sqref="AG104">
    <cfRule type="expression" dxfId="446" priority="35" stopIfTrue="1">
      <formula>SEARCH("Baserun",$C140)="False"</formula>
    </cfRule>
    <cfRule type="expression" dxfId="445" priority="36" stopIfTrue="1">
      <formula>SEARCH("Baseline",$C104)="False"</formula>
    </cfRule>
  </conditionalFormatting>
  <conditionalFormatting sqref="AG106">
    <cfRule type="expression" dxfId="444" priority="33" stopIfTrue="1">
      <formula>SEARCH("Baserun",$C142)="False"</formula>
    </cfRule>
    <cfRule type="expression" dxfId="443" priority="34" stopIfTrue="1">
      <formula>SEARCH("Baseline",$C106)="False"</formula>
    </cfRule>
  </conditionalFormatting>
  <conditionalFormatting sqref="AG107">
    <cfRule type="expression" dxfId="442" priority="31" stopIfTrue="1">
      <formula>SEARCH("Baserun",$C143)="False"</formula>
    </cfRule>
    <cfRule type="expression" dxfId="441" priority="32" stopIfTrue="1">
      <formula>SEARCH("Baseline",$C107)="False"</formula>
    </cfRule>
  </conditionalFormatting>
  <conditionalFormatting sqref="AG108">
    <cfRule type="expression" dxfId="440" priority="29" stopIfTrue="1">
      <formula>SEARCH("Baserun",$C144)="False"</formula>
    </cfRule>
    <cfRule type="expression" dxfId="439" priority="30" stopIfTrue="1">
      <formula>SEARCH("Baseline",$C108)="False"</formula>
    </cfRule>
  </conditionalFormatting>
  <conditionalFormatting sqref="AG109">
    <cfRule type="expression" dxfId="438" priority="27" stopIfTrue="1">
      <formula>SEARCH("Baserun",$C145)="False"</formula>
    </cfRule>
    <cfRule type="expression" dxfId="437" priority="28" stopIfTrue="1">
      <formula>SEARCH("Baseline",$C109)="False"</formula>
    </cfRule>
  </conditionalFormatting>
  <conditionalFormatting sqref="AG111">
    <cfRule type="expression" dxfId="436" priority="25" stopIfTrue="1">
      <formula>SEARCH("Baserun",$C147)="False"</formula>
    </cfRule>
    <cfRule type="expression" dxfId="435" priority="26" stopIfTrue="1">
      <formula>SEARCH("Baseline",$C111)="False"</formula>
    </cfRule>
  </conditionalFormatting>
  <conditionalFormatting sqref="AG112">
    <cfRule type="expression" dxfId="434" priority="23" stopIfTrue="1">
      <formula>SEARCH("Baserun",$C148)="False"</formula>
    </cfRule>
    <cfRule type="expression" dxfId="433" priority="24" stopIfTrue="1">
      <formula>SEARCH("Baseline",$C112)="False"</formula>
    </cfRule>
  </conditionalFormatting>
  <conditionalFormatting sqref="AG113">
    <cfRule type="expression" dxfId="432" priority="21" stopIfTrue="1">
      <formula>SEARCH("Baserun",$C149)="False"</formula>
    </cfRule>
    <cfRule type="expression" dxfId="431" priority="22" stopIfTrue="1">
      <formula>SEARCH("Baseline",$C113)="False"</formula>
    </cfRule>
  </conditionalFormatting>
  <conditionalFormatting sqref="AG115">
    <cfRule type="expression" dxfId="430" priority="19" stopIfTrue="1">
      <formula>SEARCH("Baserun",$C151)="False"</formula>
    </cfRule>
    <cfRule type="expression" dxfId="429" priority="20" stopIfTrue="1">
      <formula>SEARCH("Baseline",$C115)="False"</formula>
    </cfRule>
  </conditionalFormatting>
  <conditionalFormatting sqref="AG116">
    <cfRule type="expression" dxfId="428" priority="17" stopIfTrue="1">
      <formula>SEARCH("Baserun",$C152)="False"</formula>
    </cfRule>
    <cfRule type="expression" dxfId="427" priority="18" stopIfTrue="1">
      <formula>SEARCH("Baseline",$C116)="False"</formula>
    </cfRule>
  </conditionalFormatting>
  <conditionalFormatting sqref="AG118">
    <cfRule type="expression" dxfId="426" priority="15" stopIfTrue="1">
      <formula>SEARCH("Baserun",$C154)="False"</formula>
    </cfRule>
    <cfRule type="expression" dxfId="425" priority="16" stopIfTrue="1">
      <formula>SEARCH("Baseline",$C118)="False"</formula>
    </cfRule>
  </conditionalFormatting>
  <conditionalFormatting sqref="AG120">
    <cfRule type="expression" dxfId="424" priority="13" stopIfTrue="1">
      <formula>SEARCH("Baserun",$C156)="False"</formula>
    </cfRule>
    <cfRule type="expression" dxfId="423" priority="14" stopIfTrue="1">
      <formula>SEARCH("Baseline",$C120)="False"</formula>
    </cfRule>
  </conditionalFormatting>
  <conditionalFormatting sqref="AG122">
    <cfRule type="expression" dxfId="422" priority="11" stopIfTrue="1">
      <formula>SEARCH("Baserun",$C158)="False"</formula>
    </cfRule>
    <cfRule type="expression" dxfId="421" priority="12" stopIfTrue="1">
      <formula>SEARCH("Baseline",$C122)="False"</formula>
    </cfRule>
  </conditionalFormatting>
  <conditionalFormatting sqref="AG123">
    <cfRule type="expression" dxfId="420" priority="9" stopIfTrue="1">
      <formula>SEARCH("Baserun",$C159)="False"</formula>
    </cfRule>
    <cfRule type="expression" dxfId="419" priority="10" stopIfTrue="1">
      <formula>SEARCH("Baseline",$C123)="False"</formula>
    </cfRule>
  </conditionalFormatting>
  <conditionalFormatting sqref="AG124">
    <cfRule type="expression" dxfId="418" priority="7" stopIfTrue="1">
      <formula>SEARCH("Baserun",$C160)="False"</formula>
    </cfRule>
    <cfRule type="expression" dxfId="417" priority="8" stopIfTrue="1">
      <formula>SEARCH("Baseline",$C124)="False"</formula>
    </cfRule>
  </conditionalFormatting>
  <conditionalFormatting sqref="AG126">
    <cfRule type="expression" dxfId="416" priority="5" stopIfTrue="1">
      <formula>SEARCH("Baserun",$C162)="False"</formula>
    </cfRule>
    <cfRule type="expression" dxfId="415" priority="6" stopIfTrue="1">
      <formula>SEARCH("Baseline",$C126)="False"</formula>
    </cfRule>
  </conditionalFormatting>
  <conditionalFormatting sqref="AG127">
    <cfRule type="expression" dxfId="414" priority="3" stopIfTrue="1">
      <formula>SEARCH("Baserun",$C163)="False"</formula>
    </cfRule>
    <cfRule type="expression" dxfId="413" priority="4" stopIfTrue="1">
      <formula>SEARCH("Baseline",$C127)="False"</formula>
    </cfRule>
  </conditionalFormatting>
  <conditionalFormatting sqref="AG128">
    <cfRule type="expression" dxfId="412" priority="1" stopIfTrue="1">
      <formula>SEARCH("Baserun",$C164)="False"</formula>
    </cfRule>
    <cfRule type="expression" dxfId="411" priority="2" stopIfTrue="1">
      <formula>SEARCH("Baseline",$C128)="False"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33" stopIfTrue="1" operator="containsText" id="{68457020-9907-4D80-AA7D-68391818DF10}">
            <xm:f>NOT(ISERROR(SEARCH("=",AN22)))</xm:f>
            <xm:f>"="</xm:f>
            <x14:dxf>
              <fill>
                <patternFill>
                  <bgColor theme="0"/>
                </patternFill>
              </fill>
            </x14:dxf>
          </x14:cfRule>
          <xm:sqref>AN22:AN25</xm:sqref>
        </x14:conditionalFormatting>
        <x14:conditionalFormatting xmlns:xm="http://schemas.microsoft.com/office/excel/2006/main">
          <x14:cfRule type="containsText" priority="2129" stopIfTrue="1" operator="containsText" id="{5C0DCE66-702E-4E20-8C17-869F62A9A05D}">
            <xm:f>NOT(ISERROR(SEARCH("=",AN32)))</xm:f>
            <xm:f>"="</xm:f>
            <x14:dxf>
              <fill>
                <patternFill>
                  <bgColor theme="0"/>
                </patternFill>
              </fill>
            </x14:dxf>
          </x14:cfRule>
          <xm:sqref>AN32:AN34</xm:sqref>
        </x14:conditionalFormatting>
        <x14:conditionalFormatting xmlns:xm="http://schemas.microsoft.com/office/excel/2006/main">
          <x14:cfRule type="containsText" priority="2020" stopIfTrue="1" operator="containsText" id="{E649ED73-1AE8-42ED-9D82-5CA888E17B21}">
            <xm:f>NOT(ISERROR(SEARCH("=",AN6)))</xm:f>
            <xm:f>"="</xm:f>
            <x14:dxf>
              <fill>
                <patternFill>
                  <bgColor theme="0"/>
                </patternFill>
              </fill>
            </x14:dxf>
          </x14:cfRule>
          <xm:sqref>AN6:AN9 AN11:AN12 AN14:AN15 AN17:AN20</xm:sqref>
        </x14:conditionalFormatting>
        <x14:conditionalFormatting xmlns:xm="http://schemas.microsoft.com/office/excel/2006/main">
          <x14:cfRule type="containsText" priority="1582" stopIfTrue="1" operator="containsText" id="{AC1B2EDC-421E-4181-8776-B5C50F993B46}">
            <xm:f>NOT(ISERROR(SEARCH("=",AN27)))</xm:f>
            <xm:f>"="</xm:f>
            <x14:dxf>
              <fill>
                <patternFill>
                  <bgColor theme="0"/>
                </patternFill>
              </fill>
            </x14:dxf>
          </x14:cfRule>
          <xm:sqref>AN27:AN29</xm:sqref>
        </x14:conditionalFormatting>
        <x14:conditionalFormatting xmlns:xm="http://schemas.microsoft.com/office/excel/2006/main">
          <x14:cfRule type="containsText" priority="1530" stopIfTrue="1" operator="containsText" id="{E538564B-D566-4CC7-8193-2054C6F31327}">
            <xm:f>NOT(ISERROR(SEARCH("=",AN37)))</xm:f>
            <xm:f>"="</xm:f>
            <x14:dxf>
              <fill>
                <patternFill>
                  <bgColor theme="0"/>
                </patternFill>
              </fill>
            </x14:dxf>
          </x14:cfRule>
          <xm:sqref>AN37:AN38</xm:sqref>
        </x14:conditionalFormatting>
        <x14:conditionalFormatting xmlns:xm="http://schemas.microsoft.com/office/excel/2006/main">
          <x14:cfRule type="containsText" priority="1386" stopIfTrue="1" operator="containsText" id="{643636C0-97C2-473B-AA57-79696BD7E645}">
            <xm:f>NOT(ISERROR(SEARCH("=",AN5)))</xm:f>
            <xm:f>"="</xm:f>
            <x14:dxf>
              <fill>
                <patternFill>
                  <bgColor theme="0"/>
                </patternFill>
              </fill>
            </x14:dxf>
          </x14:cfRule>
          <xm:sqref>AN5</xm:sqref>
        </x14:conditionalFormatting>
        <x14:conditionalFormatting xmlns:xm="http://schemas.microsoft.com/office/excel/2006/main">
          <x14:cfRule type="containsText" priority="1370" stopIfTrue="1" operator="containsText" id="{007E07BE-DD85-468B-9461-FE9542C206BB}">
            <xm:f>NOT(ISERROR(SEARCH("=",AN10)))</xm:f>
            <xm:f>"="</xm:f>
            <x14:dxf>
              <fill>
                <patternFill>
                  <bgColor theme="0"/>
                </patternFill>
              </fill>
            </x14:dxf>
          </x14:cfRule>
          <xm:sqref>AN10</xm:sqref>
        </x14:conditionalFormatting>
        <x14:conditionalFormatting xmlns:xm="http://schemas.microsoft.com/office/excel/2006/main">
          <x14:cfRule type="containsText" priority="1366" stopIfTrue="1" operator="containsText" id="{AE71597D-3EB6-4575-BCBA-00C4A3FEB877}">
            <xm:f>NOT(ISERROR(SEARCH("=",AN13)))</xm:f>
            <xm:f>"="</xm:f>
            <x14:dxf>
              <fill>
                <patternFill>
                  <bgColor theme="0"/>
                </patternFill>
              </fill>
            </x14:dxf>
          </x14:cfRule>
          <xm:sqref>AN13</xm:sqref>
        </x14:conditionalFormatting>
        <x14:conditionalFormatting xmlns:xm="http://schemas.microsoft.com/office/excel/2006/main">
          <x14:cfRule type="containsText" priority="1362" stopIfTrue="1" operator="containsText" id="{15874458-B85F-46E9-A0BE-C65AA9CDD337}">
            <xm:f>NOT(ISERROR(SEARCH("=",AN16)))</xm:f>
            <xm:f>"="</xm:f>
            <x14:dxf>
              <fill>
                <patternFill>
                  <bgColor theme="0"/>
                </patternFill>
              </fill>
            </x14:dxf>
          </x14:cfRule>
          <xm:sqref>AN16</xm:sqref>
        </x14:conditionalFormatting>
        <x14:conditionalFormatting xmlns:xm="http://schemas.microsoft.com/office/excel/2006/main">
          <x14:cfRule type="containsText" priority="1358" stopIfTrue="1" operator="containsText" id="{C5C91D58-E852-4A52-97DF-18361790C0DE}">
            <xm:f>NOT(ISERROR(SEARCH("=",AN21)))</xm:f>
            <xm:f>"="</xm:f>
            <x14:dxf>
              <fill>
                <patternFill>
                  <bgColor theme="0"/>
                </patternFill>
              </fill>
            </x14:dxf>
          </x14:cfRule>
          <xm:sqref>AN21</xm:sqref>
        </x14:conditionalFormatting>
        <x14:conditionalFormatting xmlns:xm="http://schemas.microsoft.com/office/excel/2006/main">
          <x14:cfRule type="containsText" priority="1354" stopIfTrue="1" operator="containsText" id="{A57BF127-7A53-4E68-8C53-324450D01B3F}">
            <xm:f>NOT(ISERROR(SEARCH("=",AN26)))</xm:f>
            <xm:f>"="</xm:f>
            <x14:dxf>
              <fill>
                <patternFill>
                  <bgColor theme="0"/>
                </patternFill>
              </fill>
            </x14:dxf>
          </x14:cfRule>
          <xm:sqref>AN26</xm:sqref>
        </x14:conditionalFormatting>
        <x14:conditionalFormatting xmlns:xm="http://schemas.microsoft.com/office/excel/2006/main">
          <x14:cfRule type="containsText" priority="1346" stopIfTrue="1" operator="containsText" id="{1EEC6047-24C8-4DB5-9C16-B46FE15F41A4}">
            <xm:f>NOT(ISERROR(SEARCH("=",AN31)))</xm:f>
            <xm:f>"="</xm:f>
            <x14:dxf>
              <fill>
                <patternFill>
                  <bgColor theme="0"/>
                </patternFill>
              </fill>
            </x14:dxf>
          </x14:cfRule>
          <xm:sqref>AN31</xm:sqref>
        </x14:conditionalFormatting>
        <x14:conditionalFormatting xmlns:xm="http://schemas.microsoft.com/office/excel/2006/main">
          <x14:cfRule type="containsText" priority="1326" stopIfTrue="1" operator="containsText" id="{7EE2B445-1A95-4087-9240-7030AE80F3A8}">
            <xm:f>NOT(ISERROR(SEARCH("=",AN36)))</xm:f>
            <xm:f>"="</xm:f>
            <x14:dxf>
              <fill>
                <patternFill>
                  <bgColor theme="0"/>
                </patternFill>
              </fill>
            </x14:dxf>
          </x14:cfRule>
          <xm:sqref>AN36</xm:sqref>
        </x14:conditionalFormatting>
        <x14:conditionalFormatting xmlns:xm="http://schemas.microsoft.com/office/excel/2006/main">
          <x14:cfRule type="containsText" priority="1296" stopIfTrue="1" operator="containsText" id="{6D012752-7388-4C7F-A6E3-3512A7860A64}">
            <xm:f>NOT(ISERROR(SEARCH("=",AN40)))</xm:f>
            <xm:f>"="</xm:f>
            <x14:dxf>
              <fill>
                <patternFill>
                  <bgColor theme="0"/>
                </patternFill>
              </fill>
            </x14:dxf>
          </x14:cfRule>
          <xm:sqref>AN40:AN43</xm:sqref>
        </x14:conditionalFormatting>
        <x14:conditionalFormatting xmlns:xm="http://schemas.microsoft.com/office/excel/2006/main">
          <x14:cfRule type="containsText" priority="1166" stopIfTrue="1" operator="containsText" id="{A91F744A-F797-4B30-8ED4-B06A033A89B3}">
            <xm:f>NOT(ISERROR(SEARCH("=",AN45)))</xm:f>
            <xm:f>"="</xm:f>
            <x14:dxf>
              <fill>
                <patternFill>
                  <bgColor theme="0"/>
                </patternFill>
              </fill>
            </x14:dxf>
          </x14:cfRule>
          <xm:sqref>AN45:AN48</xm:sqref>
        </x14:conditionalFormatting>
        <x14:conditionalFormatting xmlns:xm="http://schemas.microsoft.com/office/excel/2006/main">
          <x14:cfRule type="containsText" priority="1156" stopIfTrue="1" operator="containsText" id="{2EA27E1A-CA56-44E7-A738-90B3A419A91E}">
            <xm:f>NOT(ISERROR(SEARCH("=",AN50)))</xm:f>
            <xm:f>"="</xm:f>
            <x14:dxf>
              <fill>
                <patternFill>
                  <bgColor theme="0"/>
                </patternFill>
              </fill>
            </x14:dxf>
          </x14:cfRule>
          <xm:sqref>AN50:AN60</xm:sqref>
        </x14:conditionalFormatting>
        <x14:conditionalFormatting xmlns:xm="http://schemas.microsoft.com/office/excel/2006/main">
          <x14:cfRule type="containsText" priority="1146" stopIfTrue="1" operator="containsText" id="{F3DBA9F4-CCBA-49ED-9F59-9CBB29FE8A65}">
            <xm:f>NOT(ISERROR(SEARCH("=",AN62)))</xm:f>
            <xm:f>"="</xm:f>
            <x14:dxf>
              <fill>
                <patternFill>
                  <bgColor theme="0"/>
                </patternFill>
              </fill>
            </x14:dxf>
          </x14:cfRule>
          <xm:sqref>AN62:AN72</xm:sqref>
        </x14:conditionalFormatting>
        <x14:conditionalFormatting xmlns:xm="http://schemas.microsoft.com/office/excel/2006/main">
          <x14:cfRule type="containsText" priority="1136" stopIfTrue="1" operator="containsText" id="{D9D134B3-8592-4C7A-AA26-051E6D796342}">
            <xm:f>NOT(ISERROR(SEARCH("=",AN74)))</xm:f>
            <xm:f>"="</xm:f>
            <x14:dxf>
              <fill>
                <patternFill>
                  <bgColor theme="0"/>
                </patternFill>
              </fill>
            </x14:dxf>
          </x14:cfRule>
          <xm:sqref>AN74</xm:sqref>
        </x14:conditionalFormatting>
        <x14:conditionalFormatting xmlns:xm="http://schemas.microsoft.com/office/excel/2006/main">
          <x14:cfRule type="containsText" priority="1126" stopIfTrue="1" operator="containsText" id="{1AC62DC4-5086-460F-B54C-70537F4BEE4E}">
            <xm:f>NOT(ISERROR(SEARCH("=",AN76)))</xm:f>
            <xm:f>"="</xm:f>
            <x14:dxf>
              <fill>
                <patternFill>
                  <bgColor theme="0"/>
                </patternFill>
              </fill>
            </x14:dxf>
          </x14:cfRule>
          <xm:sqref>AN76</xm:sqref>
        </x14:conditionalFormatting>
        <x14:conditionalFormatting xmlns:xm="http://schemas.microsoft.com/office/excel/2006/main">
          <x14:cfRule type="containsText" priority="1116" stopIfTrue="1" operator="containsText" id="{49E18BF7-A1FE-4257-8D8F-55B295A38C30}">
            <xm:f>NOT(ISERROR(SEARCH("=",AN78)))</xm:f>
            <xm:f>"="</xm:f>
            <x14:dxf>
              <fill>
                <patternFill>
                  <bgColor theme="0"/>
                </patternFill>
              </fill>
            </x14:dxf>
          </x14:cfRule>
          <xm:sqref>AN78:AN79</xm:sqref>
        </x14:conditionalFormatting>
        <x14:conditionalFormatting xmlns:xm="http://schemas.microsoft.com/office/excel/2006/main">
          <x14:cfRule type="containsText" priority="1106" stopIfTrue="1" operator="containsText" id="{38E19C1B-5405-4D72-A74C-9C5C03E1F380}">
            <xm:f>NOT(ISERROR(SEARCH("=",AN81)))</xm:f>
            <xm:f>"="</xm:f>
            <x14:dxf>
              <fill>
                <patternFill>
                  <bgColor theme="0"/>
                </patternFill>
              </fill>
            </x14:dxf>
          </x14:cfRule>
          <xm:sqref>AN81:AN82</xm:sqref>
        </x14:conditionalFormatting>
        <x14:conditionalFormatting xmlns:xm="http://schemas.microsoft.com/office/excel/2006/main">
          <x14:cfRule type="containsText" priority="1096" stopIfTrue="1" operator="containsText" id="{9B57CC8F-F691-484A-8096-4429F455C696}">
            <xm:f>NOT(ISERROR(SEARCH("=",AN84)))</xm:f>
            <xm:f>"="</xm:f>
            <x14:dxf>
              <fill>
                <patternFill>
                  <bgColor theme="0"/>
                </patternFill>
              </fill>
            </x14:dxf>
          </x14:cfRule>
          <xm:sqref>AN84:AN87</xm:sqref>
        </x14:conditionalFormatting>
        <x14:conditionalFormatting xmlns:xm="http://schemas.microsoft.com/office/excel/2006/main">
          <x14:cfRule type="containsText" priority="1086" stopIfTrue="1" operator="containsText" id="{EBBD5599-2147-4283-84EC-C38F980E936E}">
            <xm:f>NOT(ISERROR(SEARCH("=",AN89)))</xm:f>
            <xm:f>"="</xm:f>
            <x14:dxf>
              <fill>
                <patternFill>
                  <bgColor theme="0"/>
                </patternFill>
              </fill>
            </x14:dxf>
          </x14:cfRule>
          <xm:sqref>AN89:AN92</xm:sqref>
        </x14:conditionalFormatting>
        <x14:conditionalFormatting xmlns:xm="http://schemas.microsoft.com/office/excel/2006/main">
          <x14:cfRule type="containsText" priority="1076" stopIfTrue="1" operator="containsText" id="{D769071B-829F-47BF-9B1B-997A100BBCD5}">
            <xm:f>NOT(ISERROR(SEARCH("=",AN94)))</xm:f>
            <xm:f>"="</xm:f>
            <x14:dxf>
              <fill>
                <patternFill>
                  <bgColor theme="0"/>
                </patternFill>
              </fill>
            </x14:dxf>
          </x14:cfRule>
          <xm:sqref>AN94:AN96</xm:sqref>
        </x14:conditionalFormatting>
        <x14:conditionalFormatting xmlns:xm="http://schemas.microsoft.com/office/excel/2006/main">
          <x14:cfRule type="containsText" priority="1066" stopIfTrue="1" operator="containsText" id="{5A0D3910-F742-4E57-8B99-2626039A724C}">
            <xm:f>NOT(ISERROR(SEARCH("=",AN98)))</xm:f>
            <xm:f>"="</xm:f>
            <x14:dxf>
              <fill>
                <patternFill>
                  <bgColor theme="0"/>
                </patternFill>
              </fill>
            </x14:dxf>
          </x14:cfRule>
          <xm:sqref>AN98:AN100</xm:sqref>
        </x14:conditionalFormatting>
        <x14:conditionalFormatting xmlns:xm="http://schemas.microsoft.com/office/excel/2006/main">
          <x14:cfRule type="containsText" priority="1056" stopIfTrue="1" operator="containsText" id="{FE423C3F-B5AE-47A7-B624-56FD9ED36D9E}">
            <xm:f>NOT(ISERROR(SEARCH("=",AN102)))</xm:f>
            <xm:f>"="</xm:f>
            <x14:dxf>
              <fill>
                <patternFill>
                  <bgColor theme="0"/>
                </patternFill>
              </fill>
            </x14:dxf>
          </x14:cfRule>
          <xm:sqref>AN102</xm:sqref>
        </x14:conditionalFormatting>
        <x14:conditionalFormatting xmlns:xm="http://schemas.microsoft.com/office/excel/2006/main">
          <x14:cfRule type="containsText" priority="1046" stopIfTrue="1" operator="containsText" id="{8F0AA05B-AE1C-4C6B-B7FA-13353633B5EC}">
            <xm:f>NOT(ISERROR(SEARCH("=",AN104)))</xm:f>
            <xm:f>"="</xm:f>
            <x14:dxf>
              <fill>
                <patternFill>
                  <bgColor theme="0"/>
                </patternFill>
              </fill>
            </x14:dxf>
          </x14:cfRule>
          <xm:sqref>AN104</xm:sqref>
        </x14:conditionalFormatting>
        <x14:conditionalFormatting xmlns:xm="http://schemas.microsoft.com/office/excel/2006/main">
          <x14:cfRule type="containsText" priority="1026" stopIfTrue="1" operator="containsText" id="{521A58FF-C0B5-4D9D-AF34-A5033BBB95E9}">
            <xm:f>NOT(ISERROR(SEARCH("=",AN111)))</xm:f>
            <xm:f>"="</xm:f>
            <x14:dxf>
              <fill>
                <patternFill>
                  <bgColor theme="0"/>
                </patternFill>
              </fill>
            </x14:dxf>
          </x14:cfRule>
          <xm:sqref>AN111:AN113</xm:sqref>
        </x14:conditionalFormatting>
        <x14:conditionalFormatting xmlns:xm="http://schemas.microsoft.com/office/excel/2006/main">
          <x14:cfRule type="containsText" priority="1020" stopIfTrue="1" operator="containsText" id="{73783967-47EA-44FB-8EE9-323D1A627F04}">
            <xm:f>NOT(ISERROR(SEARCH("=",AN39)))</xm:f>
            <xm:f>"="</xm:f>
            <x14:dxf>
              <fill>
                <patternFill>
                  <bgColor theme="0"/>
                </patternFill>
              </fill>
            </x14:dxf>
          </x14:cfRule>
          <xm:sqref>AN39</xm:sqref>
        </x14:conditionalFormatting>
        <x14:conditionalFormatting xmlns:xm="http://schemas.microsoft.com/office/excel/2006/main">
          <x14:cfRule type="containsText" priority="1014" stopIfTrue="1" operator="containsText" id="{E3E09777-4658-4CFC-A068-0CEB6E44F4F1}">
            <xm:f>NOT(ISERROR(SEARCH("=",AN44)))</xm:f>
            <xm:f>"="</xm:f>
            <x14:dxf>
              <fill>
                <patternFill>
                  <bgColor theme="0"/>
                </patternFill>
              </fill>
            </x14:dxf>
          </x14:cfRule>
          <xm:sqref>AN44</xm:sqref>
        </x14:conditionalFormatting>
        <x14:conditionalFormatting xmlns:xm="http://schemas.microsoft.com/office/excel/2006/main">
          <x14:cfRule type="containsText" priority="1008" stopIfTrue="1" operator="containsText" id="{57A40ECE-E667-462C-8E6C-519C297B43DB}">
            <xm:f>NOT(ISERROR(SEARCH("=",AN49)))</xm:f>
            <xm:f>"="</xm:f>
            <x14:dxf>
              <fill>
                <patternFill>
                  <bgColor theme="0"/>
                </patternFill>
              </fill>
            </x14:dxf>
          </x14:cfRule>
          <xm:sqref>AN49</xm:sqref>
        </x14:conditionalFormatting>
        <x14:conditionalFormatting xmlns:xm="http://schemas.microsoft.com/office/excel/2006/main">
          <x14:cfRule type="containsText" priority="1002" stopIfTrue="1" operator="containsText" id="{F8D70559-1C4C-48F3-9A12-808D3CE862F6}">
            <xm:f>NOT(ISERROR(SEARCH("=",AN61)))</xm:f>
            <xm:f>"="</xm:f>
            <x14:dxf>
              <fill>
                <patternFill>
                  <bgColor theme="0"/>
                </patternFill>
              </fill>
            </x14:dxf>
          </x14:cfRule>
          <xm:sqref>AN61</xm:sqref>
        </x14:conditionalFormatting>
        <x14:conditionalFormatting xmlns:xm="http://schemas.microsoft.com/office/excel/2006/main">
          <x14:cfRule type="containsText" priority="996" stopIfTrue="1" operator="containsText" id="{5F057FA3-8FA5-4422-BF6E-FFA85D19F916}">
            <xm:f>NOT(ISERROR(SEARCH("=",AN73)))</xm:f>
            <xm:f>"="</xm:f>
            <x14:dxf>
              <fill>
                <patternFill>
                  <bgColor theme="0"/>
                </patternFill>
              </fill>
            </x14:dxf>
          </x14:cfRule>
          <xm:sqref>AN73</xm:sqref>
        </x14:conditionalFormatting>
        <x14:conditionalFormatting xmlns:xm="http://schemas.microsoft.com/office/excel/2006/main">
          <x14:cfRule type="containsText" priority="990" stopIfTrue="1" operator="containsText" id="{860FCE34-95C0-499C-A31B-2EFA43EC3707}">
            <xm:f>NOT(ISERROR(SEARCH("=",AN75)))</xm:f>
            <xm:f>"="</xm:f>
            <x14:dxf>
              <fill>
                <patternFill>
                  <bgColor theme="0"/>
                </patternFill>
              </fill>
            </x14:dxf>
          </x14:cfRule>
          <xm:sqref>AN75</xm:sqref>
        </x14:conditionalFormatting>
        <x14:conditionalFormatting xmlns:xm="http://schemas.microsoft.com/office/excel/2006/main">
          <x14:cfRule type="containsText" priority="984" stopIfTrue="1" operator="containsText" id="{F6541320-3844-414A-8390-7E18168EBCC4}">
            <xm:f>NOT(ISERROR(SEARCH("=",AN77)))</xm:f>
            <xm:f>"="</xm:f>
            <x14:dxf>
              <fill>
                <patternFill>
                  <bgColor theme="0"/>
                </patternFill>
              </fill>
            </x14:dxf>
          </x14:cfRule>
          <xm:sqref>AN77</xm:sqref>
        </x14:conditionalFormatting>
        <x14:conditionalFormatting xmlns:xm="http://schemas.microsoft.com/office/excel/2006/main">
          <x14:cfRule type="containsText" priority="978" stopIfTrue="1" operator="containsText" id="{FFD542F4-C1F1-46A9-8422-E8ECB220BFDD}">
            <xm:f>NOT(ISERROR(SEARCH("=",AN80)))</xm:f>
            <xm:f>"="</xm:f>
            <x14:dxf>
              <fill>
                <patternFill>
                  <bgColor theme="0"/>
                </patternFill>
              </fill>
            </x14:dxf>
          </x14:cfRule>
          <xm:sqref>AN80</xm:sqref>
        </x14:conditionalFormatting>
        <x14:conditionalFormatting xmlns:xm="http://schemas.microsoft.com/office/excel/2006/main">
          <x14:cfRule type="containsText" priority="972" stopIfTrue="1" operator="containsText" id="{28AF008E-20A9-4A94-B7C4-D5BFBB9BA8D4}">
            <xm:f>NOT(ISERROR(SEARCH("=",AN83)))</xm:f>
            <xm:f>"="</xm:f>
            <x14:dxf>
              <fill>
                <patternFill>
                  <bgColor theme="0"/>
                </patternFill>
              </fill>
            </x14:dxf>
          </x14:cfRule>
          <xm:sqref>AN83</xm:sqref>
        </x14:conditionalFormatting>
        <x14:conditionalFormatting xmlns:xm="http://schemas.microsoft.com/office/excel/2006/main">
          <x14:cfRule type="containsText" priority="966" stopIfTrue="1" operator="containsText" id="{CEDE2B73-F432-4DDE-A9D8-06E2F0B053F0}">
            <xm:f>NOT(ISERROR(SEARCH("=",AN88)))</xm:f>
            <xm:f>"="</xm:f>
            <x14:dxf>
              <fill>
                <patternFill>
                  <bgColor theme="0"/>
                </patternFill>
              </fill>
            </x14:dxf>
          </x14:cfRule>
          <xm:sqref>AN88</xm:sqref>
        </x14:conditionalFormatting>
        <x14:conditionalFormatting xmlns:xm="http://schemas.microsoft.com/office/excel/2006/main">
          <x14:cfRule type="containsText" priority="960" stopIfTrue="1" operator="containsText" id="{6096C9CE-42A7-43FA-B89F-C2AB83DA5438}">
            <xm:f>NOT(ISERROR(SEARCH("=",AN93)))</xm:f>
            <xm:f>"="</xm:f>
            <x14:dxf>
              <fill>
                <patternFill>
                  <bgColor theme="0"/>
                </patternFill>
              </fill>
            </x14:dxf>
          </x14:cfRule>
          <xm:sqref>AN93</xm:sqref>
        </x14:conditionalFormatting>
        <x14:conditionalFormatting xmlns:xm="http://schemas.microsoft.com/office/excel/2006/main">
          <x14:cfRule type="containsText" priority="954" stopIfTrue="1" operator="containsText" id="{C636D90A-3B88-48D1-BBDA-3C990616114B}">
            <xm:f>NOT(ISERROR(SEARCH("=",AN97)))</xm:f>
            <xm:f>"="</xm:f>
            <x14:dxf>
              <fill>
                <patternFill>
                  <bgColor theme="0"/>
                </patternFill>
              </fill>
            </x14:dxf>
          </x14:cfRule>
          <xm:sqref>AN97</xm:sqref>
        </x14:conditionalFormatting>
        <x14:conditionalFormatting xmlns:xm="http://schemas.microsoft.com/office/excel/2006/main">
          <x14:cfRule type="containsText" priority="948" stopIfTrue="1" operator="containsText" id="{1D01F4ED-51EA-448E-ADF8-0FB718FD49D6}">
            <xm:f>NOT(ISERROR(SEARCH("=",AN101)))</xm:f>
            <xm:f>"="</xm:f>
            <x14:dxf>
              <fill>
                <patternFill>
                  <bgColor theme="0"/>
                </patternFill>
              </fill>
            </x14:dxf>
          </x14:cfRule>
          <xm:sqref>AN101</xm:sqref>
        </x14:conditionalFormatting>
        <x14:conditionalFormatting xmlns:xm="http://schemas.microsoft.com/office/excel/2006/main">
          <x14:cfRule type="containsText" priority="942" stopIfTrue="1" operator="containsText" id="{279803CD-0DEC-4626-BADD-86B3C8518E2C}">
            <xm:f>NOT(ISERROR(SEARCH("=",AN103)))</xm:f>
            <xm:f>"="</xm:f>
            <x14:dxf>
              <fill>
                <patternFill>
                  <bgColor theme="0"/>
                </patternFill>
              </fill>
            </x14:dxf>
          </x14:cfRule>
          <xm:sqref>AN103</xm:sqref>
        </x14:conditionalFormatting>
        <x14:conditionalFormatting xmlns:xm="http://schemas.microsoft.com/office/excel/2006/main">
          <x14:cfRule type="containsText" priority="936" stopIfTrue="1" operator="containsText" id="{E68367CE-F7FA-46D3-B067-5BBC8098BAB9}">
            <xm:f>NOT(ISERROR(SEARCH("=",AN105)))</xm:f>
            <xm:f>"="</xm:f>
            <x14:dxf>
              <fill>
                <patternFill>
                  <bgColor theme="0"/>
                </patternFill>
              </fill>
            </x14:dxf>
          </x14:cfRule>
          <xm:sqref>AN105</xm:sqref>
        </x14:conditionalFormatting>
        <x14:conditionalFormatting xmlns:xm="http://schemas.microsoft.com/office/excel/2006/main">
          <x14:cfRule type="containsText" priority="930" stopIfTrue="1" operator="containsText" id="{7064B094-39EC-4976-B01F-99F496FB6F56}">
            <xm:f>NOT(ISERROR(SEARCH("=",AN110)))</xm:f>
            <xm:f>"="</xm:f>
            <x14:dxf>
              <fill>
                <patternFill>
                  <bgColor theme="0"/>
                </patternFill>
              </fill>
            </x14:dxf>
          </x14:cfRule>
          <xm:sqref>AN110</xm:sqref>
        </x14:conditionalFormatting>
        <x14:conditionalFormatting xmlns:xm="http://schemas.microsoft.com/office/excel/2006/main">
          <x14:cfRule type="containsText" priority="923" stopIfTrue="1" operator="containsText" id="{F7AAFAF6-D7A4-4208-93FB-900115BA7B7F}">
            <xm:f>NOT(ISERROR(SEARCH("=",AN106)))</xm:f>
            <xm:f>"="</xm:f>
            <x14:dxf>
              <fill>
                <patternFill>
                  <bgColor theme="0"/>
                </patternFill>
              </fill>
            </x14:dxf>
          </x14:cfRule>
          <xm:sqref>AN106:AN109</xm:sqref>
        </x14:conditionalFormatting>
        <x14:conditionalFormatting xmlns:xm="http://schemas.microsoft.com/office/excel/2006/main">
          <x14:cfRule type="containsText" priority="849" stopIfTrue="1" operator="containsText" id="{F4F29E90-75A6-4013-B464-0FC162FC89B8}">
            <xm:f>NOT(ISERROR(SEARCH("=",AN30)))</xm:f>
            <xm:f>"="</xm:f>
            <x14:dxf>
              <fill>
                <patternFill>
                  <bgColor theme="0"/>
                </patternFill>
              </fill>
            </x14:dxf>
          </x14:cfRule>
          <xm:sqref>AN30</xm:sqref>
        </x14:conditionalFormatting>
        <x14:conditionalFormatting xmlns:xm="http://schemas.microsoft.com/office/excel/2006/main">
          <x14:cfRule type="containsText" priority="845" stopIfTrue="1" operator="containsText" id="{80083973-6C4B-4B12-A3B0-D876384C1325}">
            <xm:f>NOT(ISERROR(SEARCH("=",AN35)))</xm:f>
            <xm:f>"="</xm:f>
            <x14:dxf>
              <fill>
                <patternFill>
                  <bgColor theme="0"/>
                </patternFill>
              </fill>
            </x14:dxf>
          </x14:cfRule>
          <xm:sqref>AN35</xm:sqref>
        </x14:conditionalFormatting>
        <x14:conditionalFormatting xmlns:xm="http://schemas.microsoft.com/office/excel/2006/main">
          <x14:cfRule type="containsText" priority="453" stopIfTrue="1" operator="containsText" id="{E947390A-170D-4366-8361-B2FD39D7E6C9}">
            <xm:f>NOT(ISERROR(SEARCH("=",AN115)))</xm:f>
            <xm:f>"="</xm:f>
            <x14:dxf>
              <fill>
                <patternFill>
                  <bgColor theme="0"/>
                </patternFill>
              </fill>
            </x14:dxf>
          </x14:cfRule>
          <xm:sqref>AN115:AN116</xm:sqref>
        </x14:conditionalFormatting>
        <x14:conditionalFormatting xmlns:xm="http://schemas.microsoft.com/office/excel/2006/main">
          <x14:cfRule type="containsText" priority="447" stopIfTrue="1" operator="containsText" id="{A945D362-13B3-4F88-BCAB-2602BE269770}">
            <xm:f>NOT(ISERROR(SEARCH("=",AN114)))</xm:f>
            <xm:f>"="</xm:f>
            <x14:dxf>
              <fill>
                <patternFill>
                  <bgColor theme="0"/>
                </patternFill>
              </fill>
            </x14:dxf>
          </x14:cfRule>
          <xm:sqref>AN114</xm:sqref>
        </x14:conditionalFormatting>
        <x14:conditionalFormatting xmlns:xm="http://schemas.microsoft.com/office/excel/2006/main">
          <x14:cfRule type="containsText" priority="423" stopIfTrue="1" operator="containsText" id="{E1465C30-ADE7-42E7-908F-DCC284B2442A}">
            <xm:f>NOT(ISERROR(SEARCH("=",AN118)))</xm:f>
            <xm:f>"="</xm:f>
            <x14:dxf>
              <fill>
                <patternFill>
                  <bgColor theme="0"/>
                </patternFill>
              </fill>
            </x14:dxf>
          </x14:cfRule>
          <xm:sqref>AN118</xm:sqref>
        </x14:conditionalFormatting>
        <x14:conditionalFormatting xmlns:xm="http://schemas.microsoft.com/office/excel/2006/main">
          <x14:cfRule type="containsText" priority="417" stopIfTrue="1" operator="containsText" id="{8A575BEE-CB6D-4D96-A947-A4EFC6BC9D8F}">
            <xm:f>NOT(ISERROR(SEARCH("=",AN117)))</xm:f>
            <xm:f>"="</xm:f>
            <x14:dxf>
              <fill>
                <patternFill>
                  <bgColor theme="0"/>
                </patternFill>
              </fill>
            </x14:dxf>
          </x14:cfRule>
          <xm:sqref>AN117</xm:sqref>
        </x14:conditionalFormatting>
        <x14:conditionalFormatting xmlns:xm="http://schemas.microsoft.com/office/excel/2006/main">
          <x14:cfRule type="containsText" priority="403" stopIfTrue="1" operator="containsText" id="{998F8AF9-9B67-49FB-A4B1-46ACE4C70E3E}">
            <xm:f>NOT(ISERROR(SEARCH("=",AN120)))</xm:f>
            <xm:f>"="</xm:f>
            <x14:dxf>
              <fill>
                <patternFill>
                  <bgColor theme="0"/>
                </patternFill>
              </fill>
            </x14:dxf>
          </x14:cfRule>
          <xm:sqref>AN120</xm:sqref>
        </x14:conditionalFormatting>
        <x14:conditionalFormatting xmlns:xm="http://schemas.microsoft.com/office/excel/2006/main">
          <x14:cfRule type="containsText" priority="397" stopIfTrue="1" operator="containsText" id="{6B1DD324-50FD-40C1-8CCE-01A73B48AB49}">
            <xm:f>NOT(ISERROR(SEARCH("=",AN119)))</xm:f>
            <xm:f>"="</xm:f>
            <x14:dxf>
              <fill>
                <patternFill>
                  <bgColor theme="0"/>
                </patternFill>
              </fill>
            </x14:dxf>
          </x14:cfRule>
          <xm:sqref>AN119</xm:sqref>
        </x14:conditionalFormatting>
        <x14:conditionalFormatting xmlns:xm="http://schemas.microsoft.com/office/excel/2006/main">
          <x14:cfRule type="containsText" priority="353" stopIfTrue="1" operator="containsText" id="{544D0ADA-5F3A-40B2-83FD-A982525BB0AF}">
            <xm:f>NOT(ISERROR(SEARCH("=",AN122)))</xm:f>
            <xm:f>"="</xm:f>
            <x14:dxf>
              <fill>
                <patternFill>
                  <bgColor theme="0"/>
                </patternFill>
              </fill>
            </x14:dxf>
          </x14:cfRule>
          <xm:sqref>AN122:AN124</xm:sqref>
        </x14:conditionalFormatting>
        <x14:conditionalFormatting xmlns:xm="http://schemas.microsoft.com/office/excel/2006/main">
          <x14:cfRule type="containsText" priority="347" stopIfTrue="1" operator="containsText" id="{8CF3D044-1D5E-4E9C-BB25-5F3562640804}">
            <xm:f>NOT(ISERROR(SEARCH("=",AN121)))</xm:f>
            <xm:f>"="</xm:f>
            <x14:dxf>
              <fill>
                <patternFill>
                  <bgColor theme="0"/>
                </patternFill>
              </fill>
            </x14:dxf>
          </x14:cfRule>
          <xm:sqref>AN121</xm:sqref>
        </x14:conditionalFormatting>
        <x14:conditionalFormatting xmlns:xm="http://schemas.microsoft.com/office/excel/2006/main">
          <x14:cfRule type="containsText" priority="321" stopIfTrue="1" operator="containsText" id="{342193EB-2DE1-4EE9-8694-96FB77EA5E02}">
            <xm:f>NOT(ISERROR(SEARCH("=",AN126)))</xm:f>
            <xm:f>"="</xm:f>
            <x14:dxf>
              <fill>
                <patternFill>
                  <bgColor theme="0"/>
                </patternFill>
              </fill>
            </x14:dxf>
          </x14:cfRule>
          <xm:sqref>AN126:AN128</xm:sqref>
        </x14:conditionalFormatting>
        <x14:conditionalFormatting xmlns:xm="http://schemas.microsoft.com/office/excel/2006/main">
          <x14:cfRule type="containsText" priority="315" stopIfTrue="1" operator="containsText" id="{8C8D0CCB-758E-476C-B3BE-C933B9AF9B6D}">
            <xm:f>NOT(ISERROR(SEARCH("=",AN125)))</xm:f>
            <xm:f>"="</xm:f>
            <x14:dxf>
              <fill>
                <patternFill>
                  <bgColor theme="0"/>
                </patternFill>
              </fill>
            </x14:dxf>
          </x14:cfRule>
          <xm:sqref>AN125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28"/>
  <sheetViews>
    <sheetView showGridLines="0" topLeftCell="B2" zoomScale="70" zoomScaleNormal="70" workbookViewId="0">
      <selection activeCell="B2" sqref="B2"/>
    </sheetView>
  </sheetViews>
  <sheetFormatPr defaultColWidth="8.88671875" defaultRowHeight="14.4" outlineLevelCol="1" x14ac:dyDescent="0.3"/>
  <cols>
    <col min="1" max="1" width="6.109375" style="79" hidden="1" customWidth="1"/>
    <col min="2" max="2" width="17.5546875" style="12" bestFit="1" customWidth="1"/>
    <col min="3" max="3" width="53.88671875" style="38" customWidth="1"/>
    <col min="4" max="4" width="14.6640625" style="1" customWidth="1"/>
    <col min="5" max="5" width="22.5546875" style="1" customWidth="1"/>
    <col min="6" max="6" width="14.6640625" style="1" customWidth="1" outlineLevel="1"/>
    <col min="7" max="7" width="21" style="1" customWidth="1" outlineLevel="1"/>
    <col min="8" max="8" width="14.6640625" style="1" customWidth="1" outlineLevel="1"/>
    <col min="9" max="9" width="20.88671875" style="1" customWidth="1" outlineLevel="1"/>
    <col min="10" max="10" width="15.33203125" style="1" customWidth="1"/>
    <col min="11" max="11" width="21.6640625" style="1" customWidth="1"/>
    <col min="12" max="14" width="14.6640625" style="1" customWidth="1"/>
    <col min="15" max="15" width="13.44140625" style="1" customWidth="1"/>
    <col min="16" max="17" width="7.6640625" style="5" customWidth="1"/>
    <col min="18" max="18" width="7.33203125" style="76" customWidth="1"/>
    <col min="19" max="19" width="15.44140625" style="33" customWidth="1"/>
    <col min="20" max="21" width="17.44140625" style="19" customWidth="1"/>
    <col min="22" max="22" width="8.88671875" style="19"/>
    <col min="23" max="16384" width="8.88671875" style="38"/>
  </cols>
  <sheetData>
    <row r="1" spans="1:22" ht="15" hidden="1" customHeight="1" x14ac:dyDescent="0.3">
      <c r="B1" s="12" t="s">
        <v>0</v>
      </c>
      <c r="D1" s="1">
        <v>1</v>
      </c>
      <c r="F1" s="1">
        <v>2</v>
      </c>
      <c r="H1" s="1">
        <v>3</v>
      </c>
      <c r="J1" s="1">
        <v>4</v>
      </c>
      <c r="L1" s="1">
        <v>12</v>
      </c>
      <c r="N1" s="1">
        <v>13</v>
      </c>
      <c r="T1" s="19">
        <v>16</v>
      </c>
    </row>
    <row r="2" spans="1:22" ht="53.4" customHeight="1" x14ac:dyDescent="0.3">
      <c r="B2" s="49" t="s">
        <v>80</v>
      </c>
      <c r="C2" s="115" t="s">
        <v>1</v>
      </c>
      <c r="D2" s="119" t="s">
        <v>252</v>
      </c>
      <c r="E2" s="120"/>
      <c r="F2" s="119" t="s">
        <v>253</v>
      </c>
      <c r="G2" s="120"/>
      <c r="H2" s="119" t="s">
        <v>254</v>
      </c>
      <c r="I2" s="120"/>
      <c r="J2" s="119" t="s">
        <v>255</v>
      </c>
      <c r="K2" s="120"/>
      <c r="L2" s="128" t="s">
        <v>3</v>
      </c>
      <c r="M2" s="129"/>
      <c r="N2" s="129"/>
      <c r="O2" s="130"/>
      <c r="P2" s="62"/>
      <c r="Q2" s="63"/>
      <c r="S2" s="34"/>
    </row>
    <row r="3" spans="1:22" s="3" customFormat="1" ht="34.5" customHeight="1" x14ac:dyDescent="0.25">
      <c r="A3" s="79"/>
      <c r="B3" s="83" t="s">
        <v>313</v>
      </c>
      <c r="C3" s="115"/>
      <c r="D3" s="121" t="s">
        <v>4</v>
      </c>
      <c r="E3" s="122"/>
      <c r="F3" s="121" t="s">
        <v>5</v>
      </c>
      <c r="G3" s="122"/>
      <c r="H3" s="121" t="s">
        <v>6</v>
      </c>
      <c r="I3" s="122"/>
      <c r="J3" s="121" t="s">
        <v>4</v>
      </c>
      <c r="K3" s="122"/>
      <c r="L3" s="128" t="s">
        <v>256</v>
      </c>
      <c r="M3" s="130"/>
      <c r="N3" s="121" t="s">
        <v>14</v>
      </c>
      <c r="O3" s="122"/>
      <c r="P3" s="64"/>
      <c r="Q3" s="65"/>
      <c r="R3" s="74"/>
      <c r="S3" s="95" t="s">
        <v>69</v>
      </c>
      <c r="T3" s="14"/>
      <c r="U3" s="14"/>
      <c r="V3" s="14"/>
    </row>
    <row r="4" spans="1:22" s="3" customFormat="1" ht="33" customHeight="1" thickBot="1" x14ac:dyDescent="0.3">
      <c r="A4" s="80">
        <f>COUNTIF(A5:A38,"x")</f>
        <v>13</v>
      </c>
      <c r="B4" s="66"/>
      <c r="C4" s="116"/>
      <c r="D4" s="57" t="s">
        <v>15</v>
      </c>
      <c r="E4" s="56" t="s">
        <v>16</v>
      </c>
      <c r="F4" s="55" t="s">
        <v>15</v>
      </c>
      <c r="G4" s="93" t="s">
        <v>16</v>
      </c>
      <c r="H4" s="55" t="s">
        <v>15</v>
      </c>
      <c r="I4" s="93" t="s">
        <v>16</v>
      </c>
      <c r="J4" s="55" t="s">
        <v>15</v>
      </c>
      <c r="K4" s="93" t="s">
        <v>16</v>
      </c>
      <c r="L4" s="57" t="s">
        <v>15</v>
      </c>
      <c r="M4" s="73" t="s">
        <v>16</v>
      </c>
      <c r="N4" s="57" t="s">
        <v>15</v>
      </c>
      <c r="O4" s="73" t="s">
        <v>16</v>
      </c>
      <c r="P4" s="67"/>
      <c r="Q4" s="68"/>
      <c r="R4" s="74"/>
      <c r="S4" s="35"/>
      <c r="T4" s="14"/>
      <c r="U4" s="14"/>
      <c r="V4" s="14"/>
    </row>
    <row r="5" spans="1:22" s="3" customFormat="1" ht="26.25" customHeight="1" x14ac:dyDescent="0.25">
      <c r="A5" s="82"/>
      <c r="B5" s="43" t="str">
        <f>B3</f>
        <v>CBECC 2022.2.0</v>
      </c>
      <c r="C5" s="59" t="s">
        <v>103</v>
      </c>
      <c r="D5" s="50">
        <f>INDEX(Output!$C$5:$JM$192,MATCH($C5,Output!$C$5:$C$192,0),249)</f>
        <v>8.99437</v>
      </c>
      <c r="E5" s="69"/>
      <c r="F5" s="50">
        <f>'Results TDV'!F5</f>
        <v>3.5578934806201259</v>
      </c>
      <c r="G5" s="94">
        <f>'Results TDV'!G5</f>
        <v>3.38</v>
      </c>
      <c r="H5" s="50">
        <f>'Results TDV'!H5</f>
        <v>3.2612562887159274E-2</v>
      </c>
      <c r="I5" s="94">
        <f>'Results TDV'!I5</f>
        <v>0.06</v>
      </c>
      <c r="J5" s="50">
        <f>'Results TDV'!J5</f>
        <v>15.400535901630622</v>
      </c>
      <c r="K5" s="94">
        <f>'Results TDV'!K5</f>
        <v>17.36</v>
      </c>
      <c r="L5" s="52"/>
      <c r="M5" s="50"/>
      <c r="N5" s="52"/>
      <c r="O5" s="50"/>
      <c r="P5" s="50"/>
      <c r="Q5" s="50"/>
      <c r="R5" s="75"/>
      <c r="S5" s="45">
        <f>IF(ISNUMBER(SEARCH("RetlMed",C5)),Lookup!D$2,IF(ISNUMBER(SEARCH("OffSml",C5)),Lookup!A$2,IF(ISNUMBER(SEARCH("OffMed",C5)),Lookup!B$2,IF(ISNUMBER(SEARCH("OffLrg",C5)),Lookup!C$2,IF(ISNUMBER(SEARCH("RetlStrp",C5)),Lookup!E$2)))))</f>
        <v>53627.8</v>
      </c>
      <c r="T5" s="14"/>
      <c r="U5" s="14"/>
      <c r="V5" s="14"/>
    </row>
    <row r="6" spans="1:22" s="3" customFormat="1" ht="26.25" customHeight="1" x14ac:dyDescent="0.25">
      <c r="A6" s="82"/>
      <c r="B6" s="43" t="str">
        <f t="shared" ref="B6:B69" si="0">B5</f>
        <v>CBECC 2022.2.0</v>
      </c>
      <c r="C6" s="60" t="s">
        <v>104</v>
      </c>
      <c r="D6" s="44">
        <f>INDEX(Output!$C$5:$JM$192,MATCH($C6,Output!$C$5:$C$192,0),249)</f>
        <v>9.2132900000000006</v>
      </c>
      <c r="E6" s="69"/>
      <c r="F6" s="6">
        <f>'Results TDV'!F6</f>
        <v>3.5374376722520782</v>
      </c>
      <c r="G6" s="94">
        <f>'Results TDV'!G6</f>
        <v>3.35</v>
      </c>
      <c r="H6" s="6">
        <f>'Results TDV'!H6</f>
        <v>3.5216436251347245E-2</v>
      </c>
      <c r="I6" s="94">
        <f>'Results TDV'!I6</f>
        <v>0.06</v>
      </c>
      <c r="J6" s="6">
        <f>'Results TDV'!J6</f>
        <v>15.591015557710701</v>
      </c>
      <c r="K6" s="94">
        <f>'Results TDV'!K6</f>
        <v>17.82</v>
      </c>
      <c r="L6" s="46">
        <f>IF($D$5=0,"",(D6-D$5)/D$5)</f>
        <v>2.4339670260396299E-2</v>
      </c>
      <c r="M6" s="70" t="str">
        <f>IF($E$5=0,"",(E6-E$5)/E$5)</f>
        <v/>
      </c>
      <c r="N6" s="46">
        <f>IF($J$5=0,"",(J6-J$5)/J$5)</f>
        <v>1.2368378431552557E-2</v>
      </c>
      <c r="O6" s="70">
        <f>IF($K$5=0,"",(K6-K$5)/K$5)</f>
        <v>2.6497695852534611E-2</v>
      </c>
      <c r="P6" s="44" t="str">
        <f>IF(AND(L6&gt;=0,M6&gt;=0), "Yes", "No")</f>
        <v>Yes</v>
      </c>
      <c r="Q6" s="44" t="str">
        <f t="shared" ref="Q6:Q20" si="1">IF(AND(L6&lt;0,M6&lt;0), "No", "Yes")</f>
        <v>Yes</v>
      </c>
      <c r="R6" s="75"/>
      <c r="S6" s="45">
        <f>IF(ISNUMBER(SEARCH("RetlMed",C6)),Lookup!D$2,IF(ISNUMBER(SEARCH("OffSml",C6)),Lookup!A$2,IF(ISNUMBER(SEARCH("OffMed",C6)),Lookup!B$2,IF(ISNUMBER(SEARCH("OffLrg",C6)),Lookup!C$2,IF(ISNUMBER(SEARCH("RetlStrp",C6)),Lookup!E$2)))))</f>
        <v>53627.8</v>
      </c>
      <c r="T6" s="14"/>
      <c r="U6" s="14"/>
      <c r="V6" s="14"/>
    </row>
    <row r="7" spans="1:22" s="3" customFormat="1" ht="26.25" customHeight="1" x14ac:dyDescent="0.25">
      <c r="A7" s="82"/>
      <c r="B7" s="43" t="str">
        <f t="shared" si="0"/>
        <v>CBECC 2022.2.0</v>
      </c>
      <c r="C7" s="60" t="s">
        <v>105</v>
      </c>
      <c r="D7" s="44">
        <f>INDEX(Output!$C$5:$JM$192,MATCH($C7,Output!$C$5:$C$192,0),249)</f>
        <v>9.5749999999999993</v>
      </c>
      <c r="E7" s="69"/>
      <c r="F7" s="6">
        <f>'Results TDV'!F7</f>
        <v>3.5222962717098221</v>
      </c>
      <c r="G7" s="94">
        <f>'Results TDV'!G7</f>
        <v>3.33</v>
      </c>
      <c r="H7" s="6">
        <f>'Results TDV'!H7</f>
        <v>3.9211192702292466E-2</v>
      </c>
      <c r="I7" s="94">
        <f>'Results TDV'!I7</f>
        <v>7.0000000000000007E-2</v>
      </c>
      <c r="J7" s="6">
        <f>'Results TDV'!J7</f>
        <v>15.938763096523786</v>
      </c>
      <c r="K7" s="94">
        <f>'Results TDV'!K7</f>
        <v>18.46</v>
      </c>
      <c r="L7" s="46">
        <f>IF($D$5=0,"",(D7-D$5)/D$5)</f>
        <v>6.4554827075159166E-2</v>
      </c>
      <c r="M7" s="70" t="str">
        <f>IF($E$5=0,"",(E7-E$5)/E$5)</f>
        <v/>
      </c>
      <c r="N7" s="46">
        <f>IF($J$5=0,"",(J7-J$5)/J$5)</f>
        <v>3.4948601680554241E-2</v>
      </c>
      <c r="O7" s="70">
        <f>IF($K$5=0,"",(K7-K$5)/K$5)</f>
        <v>6.3364055299539257E-2</v>
      </c>
      <c r="P7" s="44" t="str">
        <f t="shared" ref="P7:P70" si="2">IF(AND(L7&gt;=0,M7&gt;=0), "Yes", "No")</f>
        <v>Yes</v>
      </c>
      <c r="Q7" s="44" t="str">
        <f t="shared" si="1"/>
        <v>Yes</v>
      </c>
      <c r="R7" s="75"/>
      <c r="S7" s="45">
        <f>IF(ISNUMBER(SEARCH("RetlMed",C7)),Lookup!D$2,IF(ISNUMBER(SEARCH("OffSml",C7)),Lookup!A$2,IF(ISNUMBER(SEARCH("OffMed",C7)),Lookup!B$2,IF(ISNUMBER(SEARCH("OffLrg",C7)),Lookup!C$2,IF(ISNUMBER(SEARCH("RetlStrp",C7)),Lookup!E$2)))))</f>
        <v>53627.8</v>
      </c>
      <c r="T7" s="14"/>
      <c r="U7" s="14"/>
      <c r="V7" s="14"/>
    </row>
    <row r="8" spans="1:22" s="3" customFormat="1" ht="26.25" customHeight="1" x14ac:dyDescent="0.25">
      <c r="A8" s="82"/>
      <c r="B8" s="43" t="str">
        <f t="shared" si="0"/>
        <v>CBECC 2022.2.0</v>
      </c>
      <c r="C8" s="60" t="s">
        <v>106</v>
      </c>
      <c r="D8" s="44">
        <f>INDEX(Output!$C$5:$JM$192,MATCH($C8,Output!$C$5:$C$192,0),249)</f>
        <v>10.083600000000001</v>
      </c>
      <c r="E8" s="69"/>
      <c r="F8" s="6">
        <f>'Results TDV'!F8</f>
        <v>3.5123014555883327</v>
      </c>
      <c r="G8" s="94">
        <f>'Results TDV'!G8</f>
        <v>3.31</v>
      </c>
      <c r="H8" s="6">
        <f>'Results TDV'!H8</f>
        <v>4.4626667511999368E-2</v>
      </c>
      <c r="I8" s="94">
        <f>'Results TDV'!I8</f>
        <v>0.08</v>
      </c>
      <c r="J8" s="6">
        <f>'Results TDV'!J8</f>
        <v>16.446070378794094</v>
      </c>
      <c r="K8" s="94">
        <f>'Results TDV'!K8</f>
        <v>19.39</v>
      </c>
      <c r="L8" s="46">
        <f>IF($D$5=0,"",(D8-D$5)/D$5)</f>
        <v>0.12110131115353277</v>
      </c>
      <c r="M8" s="70" t="str">
        <f>IF($E$5=0,"",(E8-E$5)/E$5)</f>
        <v/>
      </c>
      <c r="N8" s="46">
        <f>IF($J$5=0,"",(J8-J$5)/J$5)</f>
        <v>6.788948669330197E-2</v>
      </c>
      <c r="O8" s="70">
        <f>IF($K$5=0,"",(K8-K$5)/K$5)</f>
        <v>0.1169354838709678</v>
      </c>
      <c r="P8" s="44" t="str">
        <f t="shared" si="2"/>
        <v>Yes</v>
      </c>
      <c r="Q8" s="44" t="str">
        <f t="shared" si="1"/>
        <v>Yes</v>
      </c>
      <c r="R8" s="75"/>
      <c r="S8" s="45">
        <f>IF(ISNUMBER(SEARCH("RetlMed",C8)),Lookup!D$2,IF(ISNUMBER(SEARCH("OffSml",C8)),Lookup!A$2,IF(ISNUMBER(SEARCH("OffMed",C8)),Lookup!B$2,IF(ISNUMBER(SEARCH("OffLrg",C8)),Lookup!C$2,IF(ISNUMBER(SEARCH("RetlStrp",C8)),Lookup!E$2)))))</f>
        <v>53627.8</v>
      </c>
      <c r="T8" s="14"/>
      <c r="U8" s="14"/>
      <c r="V8" s="14"/>
    </row>
    <row r="9" spans="1:22" s="3" customFormat="1" ht="26.25" customHeight="1" x14ac:dyDescent="0.25">
      <c r="A9" s="82" t="s">
        <v>89</v>
      </c>
      <c r="B9" s="43" t="str">
        <f t="shared" si="0"/>
        <v>CBECC 2022.2.0</v>
      </c>
      <c r="C9" s="60" t="s">
        <v>107</v>
      </c>
      <c r="D9" s="44">
        <f>INDEX(Output!$C$5:$JM$192,MATCH($C9,Output!$C$5:$C$192,0),249)</f>
        <v>9.5749999999999993</v>
      </c>
      <c r="E9" s="69"/>
      <c r="F9" s="6">
        <f>'Results TDV'!F9</f>
        <v>3.5222962717098221</v>
      </c>
      <c r="G9" s="94">
        <f>'Results TDV'!G9</f>
        <v>3.33</v>
      </c>
      <c r="H9" s="6">
        <f>'Results TDV'!H9</f>
        <v>3.9211192702292466E-2</v>
      </c>
      <c r="I9" s="94">
        <f>'Results TDV'!I9</f>
        <v>7.0000000000000007E-2</v>
      </c>
      <c r="J9" s="6">
        <f>'Results TDV'!J9</f>
        <v>15.938763096523786</v>
      </c>
      <c r="K9" s="94">
        <f>'Results TDV'!K9</f>
        <v>18.46</v>
      </c>
      <c r="L9" s="46">
        <f>IF($D$5=0,"",(D9-D$5)/D$5)</f>
        <v>6.4554827075159166E-2</v>
      </c>
      <c r="M9" s="70" t="str">
        <f>IF($E$5=0,"",(E9-E$5)/E$5)</f>
        <v/>
      </c>
      <c r="N9" s="46">
        <f>IF($J$5=0,"",(J9-J$5)/J$5)</f>
        <v>3.4948601680554241E-2</v>
      </c>
      <c r="O9" s="70">
        <f>IF($K$5=0,"",(K9-K$5)/K$5)</f>
        <v>6.3364055299539257E-2</v>
      </c>
      <c r="P9" s="44" t="str">
        <f t="shared" si="2"/>
        <v>Yes</v>
      </c>
      <c r="Q9" s="44" t="str">
        <f t="shared" si="1"/>
        <v>Yes</v>
      </c>
      <c r="R9" s="75"/>
      <c r="S9" s="45">
        <f>IF(ISNUMBER(SEARCH("RetlMed",C9)),Lookup!D$2,IF(ISNUMBER(SEARCH("OffSml",C9)),Lookup!A$2,IF(ISNUMBER(SEARCH("OffMed",C9)),Lookup!B$2,IF(ISNUMBER(SEARCH("OffLrg",C9)),Lookup!C$2,IF(ISNUMBER(SEARCH("RetlStrp",C9)),Lookup!E$2)))))</f>
        <v>53627.8</v>
      </c>
      <c r="T9" s="14"/>
      <c r="U9" s="14"/>
      <c r="V9" s="14"/>
    </row>
    <row r="10" spans="1:22" s="3" customFormat="1" ht="26.25" customHeight="1" x14ac:dyDescent="0.25">
      <c r="A10" s="82"/>
      <c r="B10" s="43" t="str">
        <f t="shared" si="0"/>
        <v>CBECC 2022.2.0</v>
      </c>
      <c r="C10" s="59" t="s">
        <v>108</v>
      </c>
      <c r="D10" s="50">
        <f>INDEX(Output!$C$5:$JM$192,MATCH($C10,Output!$C$5:$C$192,0),249)</f>
        <v>9.4830299999999994</v>
      </c>
      <c r="E10" s="69"/>
      <c r="F10" s="50">
        <f>'Results TDV'!F10</f>
        <v>3.2204882177504919</v>
      </c>
      <c r="G10" s="94">
        <f>'Results TDV'!G10</f>
        <v>3.15</v>
      </c>
      <c r="H10" s="50">
        <f>'Results TDV'!H10</f>
        <v>3.5590436210987404E-2</v>
      </c>
      <c r="I10" s="94">
        <f>'Results TDV'!I10</f>
        <v>0.05</v>
      </c>
      <c r="J10" s="50">
        <f>'Results TDV'!J10</f>
        <v>14.546948632560092</v>
      </c>
      <c r="K10" s="94">
        <f>'Results TDV'!K10</f>
        <v>15.93</v>
      </c>
      <c r="L10" s="52"/>
      <c r="M10" s="50"/>
      <c r="N10" s="52"/>
      <c r="O10" s="97"/>
      <c r="P10" s="50"/>
      <c r="Q10" s="50"/>
      <c r="R10" s="75"/>
      <c r="S10" s="45">
        <f>IF(ISNUMBER(SEARCH("RetlMed",C10)),Lookup!D$2,IF(ISNUMBER(SEARCH("OffSml",C10)),Lookup!A$2,IF(ISNUMBER(SEARCH("OffMed",C10)),Lookup!B$2,IF(ISNUMBER(SEARCH("OffLrg",C10)),Lookup!C$2,IF(ISNUMBER(SEARCH("RetlStrp",C10)),Lookup!E$2)))))</f>
        <v>498589</v>
      </c>
      <c r="T10" s="14"/>
      <c r="U10" s="14"/>
      <c r="V10" s="14"/>
    </row>
    <row r="11" spans="1:22" s="3" customFormat="1" ht="26.25" customHeight="1" x14ac:dyDescent="0.25">
      <c r="A11" s="82"/>
      <c r="B11" s="43" t="str">
        <f t="shared" si="0"/>
        <v>CBECC 2022.2.0</v>
      </c>
      <c r="C11" s="60" t="s">
        <v>109</v>
      </c>
      <c r="D11" s="44">
        <f>INDEX(Output!$C$5:$JM$192,MATCH($C11,Output!$C$5:$C$192,0),249)</f>
        <v>10.130000000000001</v>
      </c>
      <c r="E11" s="69"/>
      <c r="F11" s="6">
        <f>'Results TDV'!F11</f>
        <v>3.1845668476440516</v>
      </c>
      <c r="G11" s="94">
        <f>'Results TDV'!G11</f>
        <v>0</v>
      </c>
      <c r="H11" s="6">
        <f>'Results TDV'!H11</f>
        <v>3.577495692845209E-2</v>
      </c>
      <c r="I11" s="94">
        <f>'Results TDV'!I11</f>
        <v>0</v>
      </c>
      <c r="J11" s="6">
        <f>'Results TDV'!J11</f>
        <v>14.44281871194466</v>
      </c>
      <c r="K11" s="94">
        <f>'Results TDV'!K11</f>
        <v>0</v>
      </c>
      <c r="L11" s="46">
        <f>IF($D$10=0,"",(D11-D$10)/D$10)</f>
        <v>6.822397482661148E-2</v>
      </c>
      <c r="M11" s="70" t="str">
        <f>IF($E$10=0,"",(E11-E$10)/E$10)</f>
        <v/>
      </c>
      <c r="N11" s="46">
        <f>IF($J$10=0,"",(J11-J$10)/J$10)</f>
        <v>-7.1581967631589635E-3</v>
      </c>
      <c r="O11" s="70">
        <f>IF($K$10=0,"",(K11-K$10)/K$10)</f>
        <v>-1</v>
      </c>
      <c r="P11" s="44" t="str">
        <f t="shared" si="2"/>
        <v>Yes</v>
      </c>
      <c r="Q11" s="44" t="str">
        <f t="shared" si="1"/>
        <v>Yes</v>
      </c>
      <c r="R11" s="75"/>
      <c r="S11" s="45">
        <f>IF(ISNUMBER(SEARCH("RetlMed",C11)),Lookup!D$2,IF(ISNUMBER(SEARCH("OffSml",C11)),Lookup!A$2,IF(ISNUMBER(SEARCH("OffMed",C11)),Lookup!B$2,IF(ISNUMBER(SEARCH("OffLrg",C11)),Lookup!C$2,IF(ISNUMBER(SEARCH("RetlStrp",C11)),Lookup!E$2)))))</f>
        <v>498589</v>
      </c>
      <c r="T11" s="14"/>
      <c r="U11" s="14"/>
      <c r="V11" s="14"/>
    </row>
    <row r="12" spans="1:22" s="3" customFormat="1" ht="26.25" customHeight="1" x14ac:dyDescent="0.25">
      <c r="A12" s="82" t="s">
        <v>89</v>
      </c>
      <c r="B12" s="43" t="str">
        <f t="shared" si="0"/>
        <v>CBECC 2022.2.0</v>
      </c>
      <c r="C12" s="60" t="s">
        <v>110</v>
      </c>
      <c r="D12" s="44">
        <f>INDEX(Output!$C$5:$JM$192,MATCH($C12,Output!$C$5:$C$192,0),249)</f>
        <v>10.414999999999999</v>
      </c>
      <c r="E12" s="69"/>
      <c r="F12" s="6">
        <f>'Results TDV'!F12</f>
        <v>3.1723122652124296</v>
      </c>
      <c r="G12" s="94">
        <f>'Results TDV'!G12</f>
        <v>0</v>
      </c>
      <c r="H12" s="6">
        <f>'Results TDV'!H12</f>
        <v>3.591675708850376E-2</v>
      </c>
      <c r="I12" s="94">
        <f>'Results TDV'!I12</f>
        <v>0</v>
      </c>
      <c r="J12" s="6">
        <f>'Results TDV'!J12</f>
        <v>14.415214598041864</v>
      </c>
      <c r="K12" s="94">
        <f>'Results TDV'!K12</f>
        <v>0</v>
      </c>
      <c r="L12" s="46">
        <f>IF($D$10=0,"",(D12-D$10)/D$10)</f>
        <v>9.8277660199324463E-2</v>
      </c>
      <c r="M12" s="70" t="str">
        <f>IF($E$10=0,"",(E12-E$10)/E$10)</f>
        <v/>
      </c>
      <c r="N12" s="46">
        <f>IF($J$10=0,"",(J12-J$10)/J$10)</f>
        <v>-9.0557846766139601E-3</v>
      </c>
      <c r="O12" s="70">
        <f>IF($K$10=0,"",(K12-K$10)/K$10)</f>
        <v>-1</v>
      </c>
      <c r="P12" s="44" t="str">
        <f t="shared" si="2"/>
        <v>Yes</v>
      </c>
      <c r="Q12" s="44" t="str">
        <f t="shared" si="1"/>
        <v>Yes</v>
      </c>
      <c r="R12" s="75"/>
      <c r="S12" s="45">
        <f>IF(ISNUMBER(SEARCH("RetlMed",C12)),Lookup!D$2,IF(ISNUMBER(SEARCH("OffSml",C12)),Lookup!A$2,IF(ISNUMBER(SEARCH("OffMed",C12)),Lookup!B$2,IF(ISNUMBER(SEARCH("OffLrg",C12)),Lookup!C$2,IF(ISNUMBER(SEARCH("RetlStrp",C12)),Lookup!E$2)))))</f>
        <v>498589</v>
      </c>
      <c r="T12" s="14"/>
      <c r="U12" s="14"/>
      <c r="V12" s="14"/>
    </row>
    <row r="13" spans="1:22" s="3" customFormat="1" ht="26.25" customHeight="1" x14ac:dyDescent="0.25">
      <c r="A13" s="82"/>
      <c r="B13" s="43" t="str">
        <f t="shared" si="0"/>
        <v>CBECC 2022.2.0</v>
      </c>
      <c r="C13" s="59" t="s">
        <v>108</v>
      </c>
      <c r="D13" s="50">
        <f>INDEX(Output!$C$5:$JM$192,MATCH($C13,Output!$C$5:$C$192,0),249)</f>
        <v>9.4830299999999994</v>
      </c>
      <c r="E13" s="69"/>
      <c r="F13" s="50">
        <f>'Results TDV'!F13</f>
        <v>3.2204882177504919</v>
      </c>
      <c r="G13" s="94">
        <f>'Results TDV'!G13</f>
        <v>3.15</v>
      </c>
      <c r="H13" s="50">
        <f>'Results TDV'!H13</f>
        <v>3.5590436210987404E-2</v>
      </c>
      <c r="I13" s="94">
        <f>'Results TDV'!I13</f>
        <v>0.05</v>
      </c>
      <c r="J13" s="50">
        <f>'Results TDV'!J13</f>
        <v>14.546948632560092</v>
      </c>
      <c r="K13" s="94">
        <f>'Results TDV'!K13</f>
        <v>15.93</v>
      </c>
      <c r="L13" s="52"/>
      <c r="M13" s="50"/>
      <c r="N13" s="52"/>
      <c r="O13" s="97"/>
      <c r="P13" s="50" t="str">
        <f t="shared" si="2"/>
        <v>Yes</v>
      </c>
      <c r="Q13" s="50"/>
      <c r="R13" s="75"/>
      <c r="S13" s="45">
        <f>IF(ISNUMBER(SEARCH("RetlMed",C13)),Lookup!D$2,IF(ISNUMBER(SEARCH("OffSml",C13)),Lookup!A$2,IF(ISNUMBER(SEARCH("OffMed",C13)),Lookup!B$2,IF(ISNUMBER(SEARCH("OffLrg",C13)),Lookup!C$2,IF(ISNUMBER(SEARCH("RetlStrp",C13)),Lookup!E$2)))))</f>
        <v>498589</v>
      </c>
      <c r="T13" s="14"/>
      <c r="U13" s="14"/>
      <c r="V13" s="14"/>
    </row>
    <row r="14" spans="1:22" s="3" customFormat="1" ht="26.25" customHeight="1" x14ac:dyDescent="0.25">
      <c r="A14" s="82" t="s">
        <v>89</v>
      </c>
      <c r="B14" s="43" t="str">
        <f t="shared" si="0"/>
        <v>CBECC 2022.2.0</v>
      </c>
      <c r="C14" s="60" t="s">
        <v>111</v>
      </c>
      <c r="D14" s="44">
        <f>INDEX(Output!$C$5:$JM$192,MATCH($C14,Output!$C$5:$C$192,0),249)</f>
        <v>10.977600000000001</v>
      </c>
      <c r="E14" s="69"/>
      <c r="F14" s="6">
        <f>'Results TDV'!F14</f>
        <v>3.3672824711335387</v>
      </c>
      <c r="G14" s="94">
        <f>'Results TDV'!G14</f>
        <v>3.39</v>
      </c>
      <c r="H14" s="6">
        <f>'Results TDV'!H14</f>
        <v>4.6387505540635671E-2</v>
      </c>
      <c r="I14" s="94">
        <f>'Results TDV'!I14</f>
        <v>0.06</v>
      </c>
      <c r="J14" s="6">
        <f>'Results TDV'!J14</f>
        <v>16.127307714579736</v>
      </c>
      <c r="K14" s="94">
        <f>'Results TDV'!K14</f>
        <v>17.41</v>
      </c>
      <c r="L14" s="46">
        <f>IF($D$13=0,"",(D14-D$13)/D$13)</f>
        <v>0.15760468964033661</v>
      </c>
      <c r="M14" s="70" t="str">
        <f>IF($E$13=0,"",(E14-E$13)/E$13)</f>
        <v/>
      </c>
      <c r="N14" s="47">
        <f>IF($J$13=0,"",(J14-J$13)/J$13)</f>
        <v>0.10863852770349128</v>
      </c>
      <c r="O14" s="70">
        <f>IF($K$13=0,"",(K14-K$13)/K$13)</f>
        <v>9.2906465787821746E-2</v>
      </c>
      <c r="P14" s="44" t="str">
        <f t="shared" si="2"/>
        <v>Yes</v>
      </c>
      <c r="Q14" s="44" t="str">
        <f t="shared" si="1"/>
        <v>Yes</v>
      </c>
      <c r="R14" s="75"/>
      <c r="S14" s="45">
        <f>IF(ISNUMBER(SEARCH("RetlMed",C14)),Lookup!D$2,IF(ISNUMBER(SEARCH("OffSml",C14)),Lookup!A$2,IF(ISNUMBER(SEARCH("OffMed",C14)),Lookup!B$2,IF(ISNUMBER(SEARCH("OffLrg",C14)),Lookup!C$2,IF(ISNUMBER(SEARCH("RetlStrp",C14)),Lookup!E$2)))))</f>
        <v>498589</v>
      </c>
      <c r="T14" s="14"/>
      <c r="U14" s="14"/>
      <c r="V14" s="14"/>
    </row>
    <row r="15" spans="1:22" s="3" customFormat="1" ht="26.25" customHeight="1" x14ac:dyDescent="0.25">
      <c r="A15" s="82"/>
      <c r="B15" s="43" t="str">
        <f t="shared" si="0"/>
        <v>CBECC 2022.2.0</v>
      </c>
      <c r="C15" s="60" t="s">
        <v>112</v>
      </c>
      <c r="D15" s="44">
        <f>INDEX(Output!$C$5:$JM$192,MATCH($C15,Output!$C$5:$C$192,0),249)</f>
        <v>11.372</v>
      </c>
      <c r="E15" s="69"/>
      <c r="F15" s="6">
        <f>'Results TDV'!F15</f>
        <v>3.4583193772826917</v>
      </c>
      <c r="G15" s="94">
        <f>'Results TDV'!G15</f>
        <v>3.47</v>
      </c>
      <c r="H15" s="6">
        <f>'Results TDV'!H15</f>
        <v>4.8058821995671783E-2</v>
      </c>
      <c r="I15" s="94">
        <f>'Results TDV'!I15</f>
        <v>0.04</v>
      </c>
      <c r="J15" s="6">
        <f>'Results TDV'!J15</f>
        <v>16.605009559677107</v>
      </c>
      <c r="K15" s="94">
        <f>'Results TDV'!K15</f>
        <v>16.14</v>
      </c>
      <c r="L15" s="46">
        <f>IF($D$13=0,"",(D15-D$13)/D$13)</f>
        <v>0.19919477213506659</v>
      </c>
      <c r="M15" s="70" t="str">
        <f>IF($E$13=0,"",(E15-E$13)/E$13)</f>
        <v/>
      </c>
      <c r="N15" s="47">
        <f>IF($J$13=0,"",(J15-J$13)/J$13)</f>
        <v>0.14147715641962921</v>
      </c>
      <c r="O15" s="70">
        <f>IF($K$13=0,"",(K15-K$13)/K$13)</f>
        <v>1.3182674199623406E-2</v>
      </c>
      <c r="P15" s="44" t="str">
        <f t="shared" si="2"/>
        <v>Yes</v>
      </c>
      <c r="Q15" s="44" t="str">
        <f t="shared" si="1"/>
        <v>Yes</v>
      </c>
      <c r="R15" s="75"/>
      <c r="S15" s="45">
        <f>IF(ISNUMBER(SEARCH("RetlMed",C15)),Lookup!D$2,IF(ISNUMBER(SEARCH("OffSml",C15)),Lookup!A$2,IF(ISNUMBER(SEARCH("OffMed",C15)),Lookup!B$2,IF(ISNUMBER(SEARCH("OffLrg",C15)),Lookup!C$2,IF(ISNUMBER(SEARCH("RetlStrp",C15)),Lookup!E$2)))))</f>
        <v>498589</v>
      </c>
      <c r="T15" s="14"/>
      <c r="U15" s="14"/>
      <c r="V15" s="14"/>
    </row>
    <row r="16" spans="1:22" s="3" customFormat="1" ht="26.25" customHeight="1" x14ac:dyDescent="0.25">
      <c r="A16" s="82"/>
      <c r="B16" s="43" t="str">
        <f t="shared" si="0"/>
        <v>CBECC 2022.2.0</v>
      </c>
      <c r="C16" s="59" t="s">
        <v>110</v>
      </c>
      <c r="D16" s="50">
        <f>INDEX(Output!$C$5:$JM$192,MATCH($C16,Output!$C$5:$C$192,0),249)</f>
        <v>10.414999999999999</v>
      </c>
      <c r="E16" s="69"/>
      <c r="F16" s="50">
        <f>'Results TDV'!F16</f>
        <v>3.1723122652124296</v>
      </c>
      <c r="G16" s="94">
        <f>'Results TDV'!G16</f>
        <v>0</v>
      </c>
      <c r="H16" s="50">
        <f>'Results TDV'!H16</f>
        <v>3.591675708850376E-2</v>
      </c>
      <c r="I16" s="94">
        <f>'Results TDV'!I16</f>
        <v>0</v>
      </c>
      <c r="J16" s="50">
        <f>'Results TDV'!J16</f>
        <v>14.415214598041864</v>
      </c>
      <c r="K16" s="94">
        <f>'Results TDV'!K16</f>
        <v>0</v>
      </c>
      <c r="L16" s="52"/>
      <c r="M16" s="50"/>
      <c r="N16" s="52"/>
      <c r="O16" s="97"/>
      <c r="P16" s="50"/>
      <c r="Q16" s="50"/>
      <c r="R16" s="75"/>
      <c r="S16" s="45">
        <f>IF(ISNUMBER(SEARCH("RetlMed",C16)),Lookup!D$2,IF(ISNUMBER(SEARCH("OffSml",C16)),Lookup!A$2,IF(ISNUMBER(SEARCH("OffMed",C16)),Lookup!B$2,IF(ISNUMBER(SEARCH("OffLrg",C16)),Lookup!C$2,IF(ISNUMBER(SEARCH("RetlStrp",C16)),Lookup!E$2)))))</f>
        <v>498589</v>
      </c>
      <c r="T16" s="14"/>
      <c r="U16" s="14"/>
      <c r="V16" s="14"/>
    </row>
    <row r="17" spans="1:22" s="3" customFormat="1" ht="26.25" customHeight="1" x14ac:dyDescent="0.25">
      <c r="A17" s="82"/>
      <c r="B17" s="43" t="str">
        <f t="shared" si="0"/>
        <v>CBECC 2022.2.0</v>
      </c>
      <c r="C17" s="60" t="s">
        <v>113</v>
      </c>
      <c r="D17" s="44">
        <f>INDEX(Output!$C$5:$JM$192,MATCH($C17,Output!$C$5:$C$192,0),249)</f>
        <v>10.4169</v>
      </c>
      <c r="E17" s="69"/>
      <c r="F17" s="6">
        <f>'Results TDV'!F17</f>
        <v>3.173515661195895</v>
      </c>
      <c r="G17" s="94">
        <f>'Results TDV'!G17</f>
        <v>0</v>
      </c>
      <c r="H17" s="6">
        <f>'Results TDV'!H17</f>
        <v>3.5891285206853744E-2</v>
      </c>
      <c r="I17" s="94">
        <f>'Results TDV'!I17</f>
        <v>0</v>
      </c>
      <c r="J17" s="6">
        <f>'Results TDV'!J17</f>
        <v>14.416787880312047</v>
      </c>
      <c r="K17" s="94">
        <f>'Results TDV'!K17</f>
        <v>0</v>
      </c>
      <c r="L17" s="46">
        <f>IF($D$16=0,"",(D17-D$16)/D$16)</f>
        <v>1.8242918867027375E-4</v>
      </c>
      <c r="M17" s="70" t="str">
        <f>IF($E$16=0,"",(E17-E$16)/E$16)</f>
        <v/>
      </c>
      <c r="N17" s="46">
        <f>IF($J$16=0,"",(J17-J$16)/J$16)</f>
        <v>1.091403988114434E-4</v>
      </c>
      <c r="O17" s="70" t="str">
        <f>IF($K$16=0,"",(K17-K$16)/K$16)</f>
        <v/>
      </c>
      <c r="P17" s="44" t="str">
        <f t="shared" si="2"/>
        <v>Yes</v>
      </c>
      <c r="Q17" s="44" t="str">
        <f t="shared" si="1"/>
        <v>Yes</v>
      </c>
      <c r="R17" s="75"/>
      <c r="S17" s="45">
        <f>IF(ISNUMBER(SEARCH("RetlMed",C17)),Lookup!D$2,IF(ISNUMBER(SEARCH("OffSml",C17)),Lookup!A$2,IF(ISNUMBER(SEARCH("OffMed",C17)),Lookup!B$2,IF(ISNUMBER(SEARCH("OffLrg",C17)),Lookup!C$2,IF(ISNUMBER(SEARCH("RetlStrp",C17)),Lookup!E$2)))))</f>
        <v>498589</v>
      </c>
      <c r="T17" s="14"/>
      <c r="U17" s="14"/>
      <c r="V17" s="14"/>
    </row>
    <row r="18" spans="1:22" s="4" customFormat="1" ht="25.5" customHeight="1" x14ac:dyDescent="0.25">
      <c r="A18" s="82"/>
      <c r="B18" s="43" t="str">
        <f t="shared" si="0"/>
        <v>CBECC 2022.2.0</v>
      </c>
      <c r="C18" s="61" t="s">
        <v>114</v>
      </c>
      <c r="D18" s="44">
        <f>INDEX(Output!$C$5:$JM$192,MATCH($C18,Output!$C$5:$C$192,0),249)</f>
        <v>10.4335</v>
      </c>
      <c r="E18" s="69"/>
      <c r="F18" s="6">
        <f>'Results TDV'!F18</f>
        <v>3.1976437506643749</v>
      </c>
      <c r="G18" s="94">
        <f>'Results TDV'!G18</f>
        <v>0</v>
      </c>
      <c r="H18" s="6">
        <f>'Results TDV'!H18</f>
        <v>3.5586224325045282E-2</v>
      </c>
      <c r="I18" s="94">
        <f>'Results TDV'!I18</f>
        <v>0</v>
      </c>
      <c r="J18" s="6">
        <f>'Results TDV'!J18</f>
        <v>14.468608403720355</v>
      </c>
      <c r="K18" s="94">
        <f>'Results TDV'!K18</f>
        <v>0</v>
      </c>
      <c r="L18" s="46">
        <f>IF($D$16=0,"",(D18-D$16)/D$16)</f>
        <v>1.7762842054729999E-3</v>
      </c>
      <c r="M18" s="70" t="str">
        <f>IF($E$16=0,"",(E18-E$16)/E$16)</f>
        <v/>
      </c>
      <c r="N18" s="46">
        <f>IF($J$16=0,"",(J18-J$16)/J$16)</f>
        <v>3.7039896503340123E-3</v>
      </c>
      <c r="O18" s="70" t="str">
        <f>IF($K$16=0,"",(K18-K$16)/K$16)</f>
        <v/>
      </c>
      <c r="P18" s="44" t="str">
        <f t="shared" si="2"/>
        <v>Yes</v>
      </c>
      <c r="Q18" s="44" t="str">
        <f t="shared" si="1"/>
        <v>Yes</v>
      </c>
      <c r="R18" s="77"/>
      <c r="S18" s="45">
        <f>IF(ISNUMBER(SEARCH("RetlMed",C18)),Lookup!D$2,IF(ISNUMBER(SEARCH("OffSml",C18)),Lookup!A$2,IF(ISNUMBER(SEARCH("OffMed",C18)),Lookup!B$2,IF(ISNUMBER(SEARCH("OffLrg",C18)),Lookup!C$2,IF(ISNUMBER(SEARCH("RetlStrp",C18)),Lookup!E$2)))))</f>
        <v>498589</v>
      </c>
      <c r="T18" s="17"/>
      <c r="U18" s="17"/>
      <c r="V18" s="13"/>
    </row>
    <row r="19" spans="1:22" s="40" customFormat="1" ht="25.5" customHeight="1" x14ac:dyDescent="0.25">
      <c r="A19" s="82" t="s">
        <v>89</v>
      </c>
      <c r="B19" s="43" t="str">
        <f t="shared" si="0"/>
        <v>CBECC 2022.2.0</v>
      </c>
      <c r="C19" s="61" t="s">
        <v>115</v>
      </c>
      <c r="D19" s="44">
        <f>INDEX(Output!$C$5:$JM$192,MATCH($C19,Output!$C$5:$C$192,0),249)</f>
        <v>10.4536</v>
      </c>
      <c r="E19" s="69"/>
      <c r="F19" s="6">
        <f>'Results TDV'!F19</f>
        <v>3.1668769266871108</v>
      </c>
      <c r="G19" s="94">
        <f>'Results TDV'!G19</f>
        <v>0</v>
      </c>
      <c r="H19" s="6">
        <f>'Results TDV'!H19</f>
        <v>3.6099472711993243E-2</v>
      </c>
      <c r="I19" s="94">
        <f>'Results TDV'!I19</f>
        <v>0</v>
      </c>
      <c r="J19" s="6">
        <f>'Results TDV'!J19</f>
        <v>14.414911625242443</v>
      </c>
      <c r="K19" s="94">
        <f>'Results TDV'!K19</f>
        <v>0</v>
      </c>
      <c r="L19" s="46">
        <f>IF($D$16=0,"",(D19-D$16)/D$16)</f>
        <v>3.7061929908786019E-3</v>
      </c>
      <c r="M19" s="70" t="str">
        <f>IF($E$16=0,"",(E19-E$16)/E$16)</f>
        <v/>
      </c>
      <c r="N19" s="46">
        <f>IF($J$16=0,"",(J19-J$16)/J$16)</f>
        <v>-2.1017571216886158E-5</v>
      </c>
      <c r="O19" s="70" t="str">
        <f>IF($K$16=0,"",(K19-K$16)/K$16)</f>
        <v/>
      </c>
      <c r="P19" s="44" t="str">
        <f t="shared" si="2"/>
        <v>Yes</v>
      </c>
      <c r="Q19" s="44" t="str">
        <f t="shared" si="1"/>
        <v>Yes</v>
      </c>
      <c r="R19" s="78"/>
      <c r="S19" s="45">
        <f>IF(ISNUMBER(SEARCH("RetlMed",C19)),Lookup!D$2,IF(ISNUMBER(SEARCH("OffSml",C19)),Lookup!A$2,IF(ISNUMBER(SEARCH("OffMed",C19)),Lookup!B$2,IF(ISNUMBER(SEARCH("OffLrg",C19)),Lookup!C$2,IF(ISNUMBER(SEARCH("RetlStrp",C19)),Lookup!E$2)))))</f>
        <v>498589</v>
      </c>
      <c r="T19" s="41"/>
      <c r="U19" s="41"/>
      <c r="V19" s="42"/>
    </row>
    <row r="20" spans="1:22" s="40" customFormat="1" ht="25.5" customHeight="1" x14ac:dyDescent="0.25">
      <c r="A20" s="82" t="s">
        <v>89</v>
      </c>
      <c r="B20" s="43" t="str">
        <f t="shared" si="0"/>
        <v>CBECC 2022.2.0</v>
      </c>
      <c r="C20" s="61" t="s">
        <v>116</v>
      </c>
      <c r="D20" s="44">
        <f>INDEX(Output!$C$5:$JM$192,MATCH($C20,Output!$C$5:$C$192,0),249)</f>
        <v>10.4343</v>
      </c>
      <c r="E20" s="69"/>
      <c r="F20" s="6">
        <f>'Results TDV'!F20</f>
        <v>3.1759023965631012</v>
      </c>
      <c r="G20" s="94">
        <f>'Results TDV'!G20</f>
        <v>0</v>
      </c>
      <c r="H20" s="6">
        <f>'Results TDV'!H20</f>
        <v>3.6032283102916431E-2</v>
      </c>
      <c r="I20" s="94">
        <f>'Results TDV'!I20</f>
        <v>0</v>
      </c>
      <c r="J20" s="6">
        <f>'Results TDV'!J20</f>
        <v>14.438961112769885</v>
      </c>
      <c r="K20" s="94">
        <f>'Results TDV'!K20</f>
        <v>0</v>
      </c>
      <c r="L20" s="46">
        <f>IF($D$16=0,"",(D20-D$16)/D$16)</f>
        <v>1.8530964954393862E-3</v>
      </c>
      <c r="M20" s="70" t="str">
        <f>IF($E$16=0,"",(E20-E$16)/E$16)</f>
        <v/>
      </c>
      <c r="N20" s="46">
        <f>IF($J$16=0,"",(J20-J$16)/J$16)</f>
        <v>1.6473230118438072E-3</v>
      </c>
      <c r="O20" s="70" t="str">
        <f>IF($K$16=0,"",(K20-K$16)/K$16)</f>
        <v/>
      </c>
      <c r="P20" s="44" t="str">
        <f t="shared" si="2"/>
        <v>Yes</v>
      </c>
      <c r="Q20" s="44" t="str">
        <f t="shared" si="1"/>
        <v>Yes</v>
      </c>
      <c r="R20" s="78"/>
      <c r="S20" s="45">
        <f>IF(ISNUMBER(SEARCH("RetlMed",C20)),Lookup!D$2,IF(ISNUMBER(SEARCH("OffSml",C20)),Lookup!A$2,IF(ISNUMBER(SEARCH("OffMed",C20)),Lookup!B$2,IF(ISNUMBER(SEARCH("OffLrg",C20)),Lookup!C$2,IF(ISNUMBER(SEARCH("RetlStrp",C20)),Lookup!E$2)))))</f>
        <v>498589</v>
      </c>
      <c r="T20" s="41"/>
      <c r="U20" s="41"/>
      <c r="V20" s="42"/>
    </row>
    <row r="21" spans="1:22" s="3" customFormat="1" ht="26.25" customHeight="1" x14ac:dyDescent="0.25">
      <c r="A21" s="82"/>
      <c r="B21" s="43" t="str">
        <f t="shared" si="0"/>
        <v>CBECC 2022.2.0</v>
      </c>
      <c r="C21" s="59" t="s">
        <v>117</v>
      </c>
      <c r="D21" s="50">
        <f>INDEX(Output!$C$5:$JM$192,MATCH($C21,Output!$C$5:$C$192,0),249)</f>
        <v>26.091999999999999</v>
      </c>
      <c r="E21" s="69"/>
      <c r="F21" s="50">
        <f>'Results TDV'!F21</f>
        <v>11.574027708229011</v>
      </c>
      <c r="G21" s="94">
        <f>'Results TDV'!G21</f>
        <v>11.54</v>
      </c>
      <c r="H21" s="50">
        <f>'Results TDV'!H21</f>
        <v>3.0704267783789506E-2</v>
      </c>
      <c r="I21" s="94">
        <f>'Results TDV'!I21</f>
        <v>0.04</v>
      </c>
      <c r="J21" s="50">
        <f>'Results TDV'!J21</f>
        <v>42.561859803598082</v>
      </c>
      <c r="K21" s="94">
        <f>'Results TDV'!K21</f>
        <v>42.9</v>
      </c>
      <c r="L21" s="52"/>
      <c r="M21" s="50"/>
      <c r="N21" s="52"/>
      <c r="O21" s="97"/>
      <c r="P21" s="50"/>
      <c r="Q21" s="50"/>
      <c r="R21" s="75"/>
      <c r="S21" s="45">
        <f>IF(ISNUMBER(SEARCH("RetlMed",C21)),Lookup!D$2,IF(ISNUMBER(SEARCH("OffSml",C21)),Lookup!A$2,IF(ISNUMBER(SEARCH("OffMed",C21)),Lookup!B$2,IF(ISNUMBER(SEARCH("OffLrg",C21)),Lookup!C$2,IF(ISNUMBER(SEARCH("RetlStrp",C21)),Lookup!E$2)))))</f>
        <v>24563.1</v>
      </c>
      <c r="T21" s="14"/>
      <c r="U21" s="14"/>
      <c r="V21" s="14"/>
    </row>
    <row r="22" spans="1:22" s="42" customFormat="1" ht="25.5" customHeight="1" x14ac:dyDescent="0.25">
      <c r="A22" s="82" t="s">
        <v>89</v>
      </c>
      <c r="B22" s="43" t="str">
        <f t="shared" si="0"/>
        <v>CBECC 2022.2.0</v>
      </c>
      <c r="C22" s="61" t="s">
        <v>118</v>
      </c>
      <c r="D22" s="44">
        <f>INDEX(Output!$C$5:$JM$192,MATCH($C22,Output!$C$5:$C$192,0),249)</f>
        <v>24.439599999999999</v>
      </c>
      <c r="E22" s="69"/>
      <c r="F22" s="6">
        <f>'Results TDV'!F22</f>
        <v>11.816586668620818</v>
      </c>
      <c r="G22" s="94">
        <f>'Results TDV'!G22</f>
        <v>11.56</v>
      </c>
      <c r="H22" s="6">
        <f>'Results TDV'!H22</f>
        <v>5.6934588875182691E-3</v>
      </c>
      <c r="I22" s="94">
        <f>'Results TDV'!I22</f>
        <v>0.02</v>
      </c>
      <c r="J22" s="6">
        <f>'Results TDV'!J22</f>
        <v>40.889060907280601</v>
      </c>
      <c r="K22" s="94">
        <f>'Results TDV'!K22</f>
        <v>41.23</v>
      </c>
      <c r="L22" s="46">
        <f>IF($D$21=0,"",(D22-D$21)/D$21)</f>
        <v>-6.3329756247125557E-2</v>
      </c>
      <c r="M22" s="70" t="str">
        <f>IF($E$21=0,"",(E22-E$21)/E$21)</f>
        <v/>
      </c>
      <c r="N22" s="46">
        <f>IF($J$21=0,"",(J22-J$21)/J$21)</f>
        <v>-3.9302767878016134E-2</v>
      </c>
      <c r="O22" s="70">
        <f>IF($K$21=0,"",(K22-K$21)/K$21)</f>
        <v>-3.8927738927738965E-2</v>
      </c>
      <c r="P22" s="44" t="str">
        <f t="shared" si="2"/>
        <v>No</v>
      </c>
      <c r="Q22" s="44" t="str">
        <f t="shared" ref="Q22:Q25" si="3">IF(AND(L22&lt;0,M22&lt;0), "No", "Yes")</f>
        <v>Yes</v>
      </c>
      <c r="R22" s="78"/>
      <c r="S22" s="45">
        <f>IF(ISNUMBER(SEARCH("RetlMed",C22)),Lookup!D$2,IF(ISNUMBER(SEARCH("OffSml",C22)),Lookup!A$2,IF(ISNUMBER(SEARCH("OffMed",C22)),Lookup!B$2,IF(ISNUMBER(SEARCH("OffLrg",C22)),Lookup!C$2,IF(ISNUMBER(SEARCH("RetlStrp",C22)),Lookup!E$2)))))</f>
        <v>24563.1</v>
      </c>
      <c r="T22" s="41"/>
      <c r="U22" s="41"/>
    </row>
    <row r="23" spans="1:22" s="40" customFormat="1" ht="25.5" customHeight="1" x14ac:dyDescent="0.25">
      <c r="A23" s="82" t="s">
        <v>89</v>
      </c>
      <c r="B23" s="43" t="str">
        <f t="shared" si="0"/>
        <v>CBECC 2022.2.0</v>
      </c>
      <c r="C23" s="61" t="s">
        <v>119</v>
      </c>
      <c r="D23" s="44">
        <f>INDEX(Output!$C$5:$JM$192,MATCH($C23,Output!$C$5:$C$192,0),249)</f>
        <v>24.238099999999999</v>
      </c>
      <c r="E23" s="69"/>
      <c r="F23" s="6">
        <f>'Results TDV'!F23</f>
        <v>11.742939612671039</v>
      </c>
      <c r="G23" s="94">
        <f>'Results TDV'!G23</f>
        <v>11.55</v>
      </c>
      <c r="H23" s="6">
        <f>'Results TDV'!H23</f>
        <v>5.6934588875182691E-3</v>
      </c>
      <c r="I23" s="94">
        <f>'Results TDV'!I23</f>
        <v>0.01</v>
      </c>
      <c r="J23" s="6">
        <f>'Results TDV'!J23</f>
        <v>40.63773199562857</v>
      </c>
      <c r="K23" s="94">
        <f>'Results TDV'!K23</f>
        <v>40.89</v>
      </c>
      <c r="L23" s="46">
        <f>IF($D$21=0,"",(D23-D$21)/D$21)</f>
        <v>-7.1052429863559696E-2</v>
      </c>
      <c r="M23" s="70" t="str">
        <f>IF($E$21=0,"",(E23-E$21)/E$21)</f>
        <v/>
      </c>
      <c r="N23" s="46">
        <f>IF($J$21=0,"",(J23-J$21)/J$21)</f>
        <v>-4.5207794416137113E-2</v>
      </c>
      <c r="O23" s="70">
        <f>IF($K$21=0,"",(K23-K$21)/K$21)</f>
        <v>-4.6853146853146808E-2</v>
      </c>
      <c r="P23" s="44" t="str">
        <f t="shared" si="2"/>
        <v>No</v>
      </c>
      <c r="Q23" s="44" t="str">
        <f t="shared" si="3"/>
        <v>Yes</v>
      </c>
      <c r="R23" s="78"/>
      <c r="S23" s="45">
        <f>IF(ISNUMBER(SEARCH("RetlMed",C23)),Lookup!D$2,IF(ISNUMBER(SEARCH("OffSml",C23)),Lookup!A$2,IF(ISNUMBER(SEARCH("OffMed",C23)),Lookup!B$2,IF(ISNUMBER(SEARCH("OffLrg",C23)),Lookup!C$2,IF(ISNUMBER(SEARCH("RetlStrp",C23)),Lookup!E$2)))))</f>
        <v>24563.1</v>
      </c>
      <c r="T23" s="41"/>
      <c r="U23" s="41"/>
      <c r="V23" s="42"/>
    </row>
    <row r="24" spans="1:22" s="4" customFormat="1" ht="25.5" customHeight="1" x14ac:dyDescent="0.25">
      <c r="A24" s="82"/>
      <c r="B24" s="43" t="str">
        <f t="shared" si="0"/>
        <v>CBECC 2022.2.0</v>
      </c>
      <c r="C24" s="61" t="s">
        <v>120</v>
      </c>
      <c r="D24" s="44">
        <f>INDEX(Output!$C$5:$JM$192,MATCH($C24,Output!$C$5:$C$192,0),249)</f>
        <v>24.2089</v>
      </c>
      <c r="E24" s="69"/>
      <c r="F24" s="6">
        <f>'Results TDV'!F24</f>
        <v>11.73178466887323</v>
      </c>
      <c r="G24" s="94">
        <f>'Results TDV'!G24</f>
        <v>11.47</v>
      </c>
      <c r="H24" s="6">
        <f>'Results TDV'!H24</f>
        <v>5.6934588875182691E-3</v>
      </c>
      <c r="I24" s="94">
        <f>'Results TDV'!I24</f>
        <v>0.01</v>
      </c>
      <c r="J24" s="6">
        <f>'Results TDV'!J24</f>
        <v>40.599750317571974</v>
      </c>
      <c r="K24" s="94">
        <f>'Results TDV'!K24</f>
        <v>40.64</v>
      </c>
      <c r="L24" s="46">
        <f>IF($D$21=0,"",(D24-D$21)/D$21)</f>
        <v>-7.2171546834278663E-2</v>
      </c>
      <c r="M24" s="70" t="str">
        <f>IF($E$21=0,"",(E24-E$21)/E$21)</f>
        <v/>
      </c>
      <c r="N24" s="46">
        <f>IF($J$21=0,"",(J24-J$21)/J$21)</f>
        <v>-4.6100182066297672E-2</v>
      </c>
      <c r="O24" s="70">
        <f>IF($K$21=0,"",(K24-K$21)/K$21)</f>
        <v>-5.2680652680652633E-2</v>
      </c>
      <c r="P24" s="44" t="str">
        <f t="shared" si="2"/>
        <v>No</v>
      </c>
      <c r="Q24" s="44" t="str">
        <f t="shared" si="3"/>
        <v>Yes</v>
      </c>
      <c r="R24" s="77"/>
      <c r="S24" s="45">
        <f>IF(ISNUMBER(SEARCH("RetlMed",C24)),Lookup!D$2,IF(ISNUMBER(SEARCH("OffSml",C24)),Lookup!A$2,IF(ISNUMBER(SEARCH("OffMed",C24)),Lookup!B$2,IF(ISNUMBER(SEARCH("OffLrg",C24)),Lookup!C$2,IF(ISNUMBER(SEARCH("RetlStrp",C24)),Lookup!E$2)))))</f>
        <v>24563.1</v>
      </c>
      <c r="T24" s="17"/>
      <c r="U24" s="17"/>
      <c r="V24" s="13"/>
    </row>
    <row r="25" spans="1:22" s="40" customFormat="1" ht="25.5" customHeight="1" x14ac:dyDescent="0.25">
      <c r="A25" s="82"/>
      <c r="B25" s="43" t="str">
        <f t="shared" si="0"/>
        <v>CBECC 2022.2.0</v>
      </c>
      <c r="C25" s="61" t="s">
        <v>121</v>
      </c>
      <c r="D25" s="44">
        <f>INDEX(Output!$C$5:$JM$192,MATCH($C25,Output!$C$5:$C$192,0),249)</f>
        <v>24.3429</v>
      </c>
      <c r="E25" s="69"/>
      <c r="F25" s="6">
        <f>'Results TDV'!F25</f>
        <v>11.668600461668113</v>
      </c>
      <c r="G25" s="94">
        <f>'Results TDV'!G25</f>
        <v>11.47</v>
      </c>
      <c r="H25" s="6">
        <f>'Results TDV'!H25</f>
        <v>8.4120082562868705E-3</v>
      </c>
      <c r="I25" s="94">
        <f>'Results TDV'!I25</f>
        <v>0.02</v>
      </c>
      <c r="J25" s="6">
        <f>'Results TDV'!J25</f>
        <v>40.655940990863854</v>
      </c>
      <c r="K25" s="94">
        <f>'Results TDV'!K25</f>
        <v>40.98</v>
      </c>
      <c r="L25" s="46">
        <f>IF($D$21=0,"",(D25-D$21)/D$21)</f>
        <v>-6.7035873064540799E-2</v>
      </c>
      <c r="M25" s="70" t="str">
        <f>IF($E$21=0,"",(E25-E$21)/E$21)</f>
        <v/>
      </c>
      <c r="N25" s="46">
        <f>IF($J$21=0,"",(J25-J$21)/J$21)</f>
        <v>-4.4779970178208853E-2</v>
      </c>
      <c r="O25" s="70">
        <f>IF($K$21=0,"",(K25-K$21)/K$21)</f>
        <v>-4.4755244755244797E-2</v>
      </c>
      <c r="P25" s="44" t="str">
        <f t="shared" si="2"/>
        <v>No</v>
      </c>
      <c r="Q25" s="44" t="str">
        <f t="shared" si="3"/>
        <v>Yes</v>
      </c>
      <c r="R25" s="78"/>
      <c r="S25" s="45">
        <f>IF(ISNUMBER(SEARCH("RetlMed",C25)),Lookup!D$2,IF(ISNUMBER(SEARCH("OffSml",C25)),Lookup!A$2,IF(ISNUMBER(SEARCH("OffMed",C25)),Lookup!B$2,IF(ISNUMBER(SEARCH("OffLrg",C25)),Lookup!C$2,IF(ISNUMBER(SEARCH("RetlStrp",C25)),Lookup!E$2)))))</f>
        <v>24563.1</v>
      </c>
      <c r="T25" s="41"/>
      <c r="U25" s="41"/>
      <c r="V25" s="42"/>
    </row>
    <row r="26" spans="1:22" s="3" customFormat="1" ht="26.25" customHeight="1" x14ac:dyDescent="0.25">
      <c r="A26" s="82"/>
      <c r="B26" s="43" t="str">
        <f t="shared" si="0"/>
        <v>CBECC 2022.2.0</v>
      </c>
      <c r="C26" s="59" t="s">
        <v>117</v>
      </c>
      <c r="D26" s="50">
        <f>INDEX(Output!$C$5:$JM$192,MATCH($C26,Output!$C$5:$C$192,0),249)</f>
        <v>26.091999999999999</v>
      </c>
      <c r="E26" s="69"/>
      <c r="F26" s="50">
        <f>'Results TDV'!F26</f>
        <v>11.574027708229011</v>
      </c>
      <c r="G26" s="94">
        <f>'Results TDV'!G26</f>
        <v>11.54</v>
      </c>
      <c r="H26" s="50">
        <f>'Results TDV'!H26</f>
        <v>3.0704267783789506E-2</v>
      </c>
      <c r="I26" s="94">
        <f>'Results TDV'!I26</f>
        <v>0.04</v>
      </c>
      <c r="J26" s="50">
        <f>'Results TDV'!J26</f>
        <v>42.561859803598082</v>
      </c>
      <c r="K26" s="94">
        <f>'Results TDV'!K26</f>
        <v>42.9</v>
      </c>
      <c r="L26" s="52"/>
      <c r="M26" s="50"/>
      <c r="N26" s="52"/>
      <c r="O26" s="97"/>
      <c r="P26" s="50"/>
      <c r="Q26" s="50"/>
      <c r="R26" s="75"/>
      <c r="S26" s="45">
        <f>IF(ISNUMBER(SEARCH("RetlMed",C26)),Lookup!D$2,IF(ISNUMBER(SEARCH("OffSml",C26)),Lookup!A$2,IF(ISNUMBER(SEARCH("OffMed",C26)),Lookup!B$2,IF(ISNUMBER(SEARCH("OffLrg",C26)),Lookup!C$2,IF(ISNUMBER(SEARCH("RetlStrp",C26)),Lookup!E$2)))))</f>
        <v>24563.1</v>
      </c>
      <c r="T26" s="14"/>
      <c r="U26" s="14"/>
      <c r="V26" s="14"/>
    </row>
    <row r="27" spans="1:22" s="4" customFormat="1" ht="25.5" customHeight="1" x14ac:dyDescent="0.25">
      <c r="A27" s="82"/>
      <c r="B27" s="43" t="str">
        <f t="shared" si="0"/>
        <v>CBECC 2022.2.0</v>
      </c>
      <c r="C27" s="61" t="s">
        <v>122</v>
      </c>
      <c r="D27" s="44">
        <f>INDEX(Output!$C$5:$JM$192,MATCH($C27,Output!$C$5:$C$192,0),249)</f>
        <v>26.058399999999999</v>
      </c>
      <c r="E27" s="69"/>
      <c r="F27" s="6">
        <f>'Results TDV'!F27</f>
        <v>11.574027708229011</v>
      </c>
      <c r="G27" s="94">
        <f>'Results TDV'!G27</f>
        <v>11.54</v>
      </c>
      <c r="H27" s="6">
        <f>'Results TDV'!H27</f>
        <v>3.033790523183149E-2</v>
      </c>
      <c r="I27" s="94">
        <f>'Results TDV'!I27</f>
        <v>0.03</v>
      </c>
      <c r="J27" s="6">
        <f>'Results TDV'!J27</f>
        <v>42.525228270933233</v>
      </c>
      <c r="K27" s="94">
        <f>'Results TDV'!K27</f>
        <v>42.62</v>
      </c>
      <c r="L27" s="46">
        <f>IF($D$26=0,"",(D27-D$26)/D$26)</f>
        <v>-1.2877510347999331E-3</v>
      </c>
      <c r="M27" s="70" t="str">
        <f>IF($E$26=0,"",(E27-E$26)/E$26)</f>
        <v/>
      </c>
      <c r="N27" s="46">
        <f>IF($J$26=0,"",(J27-J$26)/J$26)</f>
        <v>-8.6066569538749882E-4</v>
      </c>
      <c r="O27" s="70">
        <f>IF($K$26=0,"",(K27-K$26)/K$26)</f>
        <v>-6.5268065268065537E-3</v>
      </c>
      <c r="P27" s="44" t="str">
        <f t="shared" si="2"/>
        <v>No</v>
      </c>
      <c r="Q27" s="44" t="str">
        <f t="shared" ref="Q27:Q30" si="4">IF(AND(L27&lt;0,M27&lt;0), "No", "Yes")</f>
        <v>Yes</v>
      </c>
      <c r="R27" s="77"/>
      <c r="S27" s="45">
        <f>IF(ISNUMBER(SEARCH("RetlMed",C27)),Lookup!D$2,IF(ISNUMBER(SEARCH("OffSml",C27)),Lookup!A$2,IF(ISNUMBER(SEARCH("OffMed",C27)),Lookup!B$2,IF(ISNUMBER(SEARCH("OffLrg",C27)),Lookup!C$2,IF(ISNUMBER(SEARCH("RetlStrp",C27)),Lookup!E$2)))))</f>
        <v>24563.1</v>
      </c>
      <c r="T27" s="17"/>
      <c r="U27" s="17"/>
      <c r="V27" s="13"/>
    </row>
    <row r="28" spans="1:22" s="40" customFormat="1" ht="25.5" customHeight="1" x14ac:dyDescent="0.25">
      <c r="A28" s="82"/>
      <c r="B28" s="43" t="str">
        <f t="shared" si="0"/>
        <v>CBECC 2022.2.0</v>
      </c>
      <c r="C28" s="61" t="s">
        <v>123</v>
      </c>
      <c r="D28" s="44">
        <f>INDEX(Output!$C$5:$JM$192,MATCH($C28,Output!$C$5:$C$192,0),249)</f>
        <v>25.4815</v>
      </c>
      <c r="E28" s="69"/>
      <c r="F28" s="6">
        <f>'Results TDV'!F28</f>
        <v>11.574027708229011</v>
      </c>
      <c r="G28" s="94">
        <f>'Results TDV'!G28</f>
        <v>11.54</v>
      </c>
      <c r="H28" s="6">
        <f>'Results TDV'!H28</f>
        <v>2.4054862781977843E-2</v>
      </c>
      <c r="I28" s="94">
        <f>'Results TDV'!I28</f>
        <v>0.03</v>
      </c>
      <c r="J28" s="6">
        <f>'Results TDV'!J28</f>
        <v>41.897074818966665</v>
      </c>
      <c r="K28" s="94">
        <f>'Results TDV'!K28</f>
        <v>42.17</v>
      </c>
      <c r="L28" s="46">
        <f>IF($D$26=0,"",(D28-D$26)/D$26)</f>
        <v>-2.3397976391230962E-2</v>
      </c>
      <c r="M28" s="70" t="str">
        <f>IF($E$26=0,"",(E28-E$26)/E$26)</f>
        <v/>
      </c>
      <c r="N28" s="46">
        <f>IF($J$26=0,"",(J28-J$26)/J$26)</f>
        <v>-1.5619265410371421E-2</v>
      </c>
      <c r="O28" s="70">
        <f>IF($K$26=0,"",(K28-K$26)/K$26)</f>
        <v>-1.7016317016316944E-2</v>
      </c>
      <c r="P28" s="44" t="str">
        <f t="shared" si="2"/>
        <v>No</v>
      </c>
      <c r="Q28" s="44" t="str">
        <f t="shared" si="4"/>
        <v>Yes</v>
      </c>
      <c r="R28" s="78"/>
      <c r="S28" s="45">
        <f>IF(ISNUMBER(SEARCH("RetlMed",C28)),Lookup!D$2,IF(ISNUMBER(SEARCH("OffSml",C28)),Lookup!A$2,IF(ISNUMBER(SEARCH("OffMed",C28)),Lookup!B$2,IF(ISNUMBER(SEARCH("OffLrg",C28)),Lookup!C$2,IF(ISNUMBER(SEARCH("RetlStrp",C28)),Lookup!E$2)))))</f>
        <v>24563.1</v>
      </c>
      <c r="T28" s="41"/>
      <c r="U28" s="41"/>
      <c r="V28" s="42"/>
    </row>
    <row r="29" spans="1:22" s="40" customFormat="1" ht="25.5" customHeight="1" x14ac:dyDescent="0.25">
      <c r="A29" s="82"/>
      <c r="B29" s="43" t="str">
        <f t="shared" si="0"/>
        <v>CBECC 2022.2.0</v>
      </c>
      <c r="C29" s="61" t="s">
        <v>124</v>
      </c>
      <c r="D29" s="44">
        <f>INDEX(Output!$C$5:$JM$192,MATCH($C29,Output!$C$5:$C$192,0),249)</f>
        <v>24.9209</v>
      </c>
      <c r="E29" s="69"/>
      <c r="F29" s="6">
        <f>'Results TDV'!F29</f>
        <v>12.053731003008579</v>
      </c>
      <c r="G29" s="94">
        <f>'Results TDV'!G29</f>
        <v>11.54</v>
      </c>
      <c r="H29" s="6">
        <f>'Results TDV'!H29</f>
        <v>5.6934588875182691E-3</v>
      </c>
      <c r="I29" s="94">
        <f>'Results TDV'!I29</f>
        <v>0.03</v>
      </c>
      <c r="J29" s="6">
        <f>'Results TDV'!J29</f>
        <v>41.698121214332069</v>
      </c>
      <c r="K29" s="94">
        <f>'Results TDV'!K29</f>
        <v>41.99</v>
      </c>
      <c r="L29" s="46">
        <f>IF($D$26=0,"",(D29-D$26)/D$26)</f>
        <v>-4.4883489192089496E-2</v>
      </c>
      <c r="M29" s="70" t="str">
        <f>IF($E$26=0,"",(E29-E$26)/E$26)</f>
        <v/>
      </c>
      <c r="N29" s="46">
        <f>IF($J$26=0,"",(J29-J$26)/J$26)</f>
        <v>-2.0293722907122468E-2</v>
      </c>
      <c r="O29" s="70">
        <f>IF($K$26=0,"",(K29-K$26)/K$26)</f>
        <v>-2.1212121212121134E-2</v>
      </c>
      <c r="P29" s="44" t="str">
        <f t="shared" si="2"/>
        <v>No</v>
      </c>
      <c r="Q29" s="44" t="str">
        <f t="shared" si="4"/>
        <v>Yes</v>
      </c>
      <c r="R29" s="78"/>
      <c r="S29" s="45">
        <f>IF(ISNUMBER(SEARCH("RetlMed",C29)),Lookup!D$2,IF(ISNUMBER(SEARCH("OffSml",C29)),Lookup!A$2,IF(ISNUMBER(SEARCH("OffMed",C29)),Lookup!B$2,IF(ISNUMBER(SEARCH("OffLrg",C29)),Lookup!C$2,IF(ISNUMBER(SEARCH("RetlStrp",C29)),Lookup!E$2)))))</f>
        <v>24563.1</v>
      </c>
      <c r="T29" s="41"/>
      <c r="U29" s="41"/>
      <c r="V29" s="42"/>
    </row>
    <row r="30" spans="1:22" s="40" customFormat="1" ht="25.5" customHeight="1" x14ac:dyDescent="0.25">
      <c r="A30" s="82"/>
      <c r="B30" s="43" t="str">
        <f t="shared" si="0"/>
        <v>CBECC 2022.2.0</v>
      </c>
      <c r="C30" s="61" t="s">
        <v>125</v>
      </c>
      <c r="D30" s="44">
        <f>INDEX(Output!$C$5:$JM$192,MATCH($C30,Output!$C$5:$C$192,0),249)</f>
        <v>24.962700000000002</v>
      </c>
      <c r="E30" s="69"/>
      <c r="F30" s="6">
        <f>'Results TDV'!F30</f>
        <v>12.074086739865898</v>
      </c>
      <c r="G30" s="94">
        <f>'Results TDV'!G30</f>
        <v>11.54</v>
      </c>
      <c r="H30" s="6">
        <f>'Results TDV'!H30</f>
        <v>5.6934588875182691E-3</v>
      </c>
      <c r="I30" s="94">
        <f>'Results TDV'!I30</f>
        <v>0.03</v>
      </c>
      <c r="J30" s="6">
        <f>'Results TDV'!J30</f>
        <v>41.767661218849419</v>
      </c>
      <c r="K30" s="94">
        <f>'Results TDV'!K30</f>
        <v>42.05</v>
      </c>
      <c r="L30" s="46">
        <f>IF($D$26=0,"",(D30-D$26)/D$26)</f>
        <v>-4.3281465583320446E-2</v>
      </c>
      <c r="M30" s="70" t="str">
        <f>IF($E$26=0,"",(E30-E$26)/E$26)</f>
        <v/>
      </c>
      <c r="N30" s="46">
        <f>IF($J$26=0,"",(J30-J$26)/J$26)</f>
        <v>-1.8659865626490402E-2</v>
      </c>
      <c r="O30" s="70">
        <f>IF($K$26=0,"",(K30-K$26)/K$26)</f>
        <v>-1.9813519813519847E-2</v>
      </c>
      <c r="P30" s="44" t="str">
        <f t="shared" si="2"/>
        <v>No</v>
      </c>
      <c r="Q30" s="44" t="str">
        <f t="shared" si="4"/>
        <v>Yes</v>
      </c>
      <c r="R30" s="78"/>
      <c r="S30" s="45">
        <f>IF(ISNUMBER(SEARCH("RetlMed",C30)),Lookup!D$2,IF(ISNUMBER(SEARCH("OffSml",C30)),Lookup!A$2,IF(ISNUMBER(SEARCH("OffMed",C30)),Lookup!B$2,IF(ISNUMBER(SEARCH("OffLrg",C30)),Lookup!C$2,IF(ISNUMBER(SEARCH("RetlStrp",C30)),Lookup!E$2)))))</f>
        <v>24563.1</v>
      </c>
      <c r="T30" s="41"/>
      <c r="U30" s="41"/>
      <c r="V30" s="42"/>
    </row>
    <row r="31" spans="1:22" s="3" customFormat="1" ht="26.25" customHeight="1" x14ac:dyDescent="0.25">
      <c r="A31" s="82" t="s">
        <v>89</v>
      </c>
      <c r="B31" s="43" t="str">
        <f>B29</f>
        <v>CBECC 2022.2.0</v>
      </c>
      <c r="C31" s="59" t="s">
        <v>117</v>
      </c>
      <c r="D31" s="50">
        <f>INDEX(Output!$C$5:$JM$192,MATCH($C31,Output!$C$5:$C$192,0),249)</f>
        <v>26.091999999999999</v>
      </c>
      <c r="E31" s="69"/>
      <c r="F31" s="50">
        <f>'Results TDV'!F31</f>
        <v>11.574027708229011</v>
      </c>
      <c r="G31" s="94">
        <f>'Results TDV'!G31</f>
        <v>11.54</v>
      </c>
      <c r="H31" s="50">
        <f>'Results TDV'!H31</f>
        <v>3.0704267783789506E-2</v>
      </c>
      <c r="I31" s="94">
        <f>'Results TDV'!I31</f>
        <v>0.04</v>
      </c>
      <c r="J31" s="50">
        <f>'Results TDV'!J31</f>
        <v>42.561859803598082</v>
      </c>
      <c r="K31" s="94">
        <f>'Results TDV'!K31</f>
        <v>42.9</v>
      </c>
      <c r="L31" s="52"/>
      <c r="M31" s="50"/>
      <c r="N31" s="52"/>
      <c r="O31" s="97"/>
      <c r="P31" s="50"/>
      <c r="Q31" s="50"/>
      <c r="R31" s="75"/>
      <c r="S31" s="45">
        <f>IF(ISNUMBER(SEARCH("RetlMed",C31)),Lookup!D$2,IF(ISNUMBER(SEARCH("OffSml",C31)),Lookup!A$2,IF(ISNUMBER(SEARCH("OffMed",C31)),Lookup!B$2,IF(ISNUMBER(SEARCH("OffLrg",C31)),Lookup!C$2,IF(ISNUMBER(SEARCH("RetlStrp",C31)),Lookup!E$2)))))</f>
        <v>24563.1</v>
      </c>
      <c r="T31" s="14"/>
      <c r="U31" s="14"/>
      <c r="V31" s="14"/>
    </row>
    <row r="32" spans="1:22" s="40" customFormat="1" ht="25.5" customHeight="1" x14ac:dyDescent="0.25">
      <c r="A32" s="82" t="s">
        <v>89</v>
      </c>
      <c r="B32" s="43" t="str">
        <f t="shared" si="0"/>
        <v>CBECC 2022.2.0</v>
      </c>
      <c r="C32" s="61" t="s">
        <v>126</v>
      </c>
      <c r="D32" s="44">
        <f>INDEX(Output!$C$5:$JM$192,MATCH($C32,Output!$C$5:$C$192,0),249)</f>
        <v>26.091899999999999</v>
      </c>
      <c r="E32" s="69"/>
      <c r="F32" s="6">
        <f>'Results TDV'!F32</f>
        <v>11.574231265597584</v>
      </c>
      <c r="G32" s="94">
        <f>'Results TDV'!G32</f>
        <v>11.55</v>
      </c>
      <c r="H32" s="6">
        <f>'Results TDV'!H32</f>
        <v>3.0706140511580382E-2</v>
      </c>
      <c r="I32" s="94">
        <f>'Results TDV'!I32</f>
        <v>0.04</v>
      </c>
      <c r="J32" s="6">
        <f>'Results TDV'!J32</f>
        <v>42.562876441139764</v>
      </c>
      <c r="K32" s="94">
        <f>'Results TDV'!K32</f>
        <v>42.95</v>
      </c>
      <c r="L32" s="85">
        <f>IF($D$31=0,"",(D32-D$31)/D$31)</f>
        <v>-3.8325923654670757E-6</v>
      </c>
      <c r="M32" s="86" t="str">
        <f>IF($E$31=0,"",(E32-E$31)/E$31)</f>
        <v/>
      </c>
      <c r="N32" s="46">
        <f>IF($J$31=0,"",(J32-$J$31)/$J$31)</f>
        <v>2.3886116498970076E-5</v>
      </c>
      <c r="O32" s="70">
        <f>IF($K$31=0,"",(K32-$K$31)/$K$31)</f>
        <v>1.1655011655012648E-3</v>
      </c>
      <c r="P32" s="44" t="str">
        <f t="shared" si="2"/>
        <v>No</v>
      </c>
      <c r="Q32" s="44" t="str">
        <f>IF(AND(L32&lt;0,M32&lt;0), "No", "Yes")</f>
        <v>Yes</v>
      </c>
      <c r="R32" s="78"/>
      <c r="S32" s="45">
        <f>IF(ISNUMBER(SEARCH("RetlMed",C32)),Lookup!D$2,IF(ISNUMBER(SEARCH("OffSml",C32)),Lookup!A$2,IF(ISNUMBER(SEARCH("OffMed",C32)),Lookup!B$2,IF(ISNUMBER(SEARCH("OffLrg",C32)),Lookup!C$2,IF(ISNUMBER(SEARCH("RetlStrp",C32)),Lookup!E$2)))))</f>
        <v>24563.1</v>
      </c>
      <c r="T32" s="41"/>
      <c r="U32" s="41"/>
      <c r="V32" s="42"/>
    </row>
    <row r="33" spans="1:22" s="40" customFormat="1" ht="25.5" customHeight="1" x14ac:dyDescent="0.25">
      <c r="A33" s="82" t="s">
        <v>89</v>
      </c>
      <c r="B33" s="43" t="str">
        <f t="shared" si="0"/>
        <v>CBECC 2022.2.0</v>
      </c>
      <c r="C33" s="61" t="s">
        <v>127</v>
      </c>
      <c r="D33" s="44">
        <f>INDEX(Output!$C$5:$JM$192,MATCH($C33,Output!$C$5:$C$192,0),249)</f>
        <v>26.084599999999998</v>
      </c>
      <c r="E33" s="69"/>
      <c r="F33" s="6">
        <f>'Results TDV'!F33</f>
        <v>11.571870000122136</v>
      </c>
      <c r="G33" s="94">
        <f>'Results TDV'!G33</f>
        <v>11.54</v>
      </c>
      <c r="H33" s="6">
        <f>'Results TDV'!H33</f>
        <v>3.0669337339342347E-2</v>
      </c>
      <c r="I33" s="94">
        <f>'Results TDV'!I33</f>
        <v>0.03</v>
      </c>
      <c r="J33" s="6">
        <f>'Results TDV'!J33</f>
        <v>42.551005191891903</v>
      </c>
      <c r="K33" s="94">
        <f>'Results TDV'!K33</f>
        <v>42.41</v>
      </c>
      <c r="L33" s="46">
        <f>IF($D$31=0,"",(D33-D$31)/D$31)</f>
        <v>-2.8361183504524445E-4</v>
      </c>
      <c r="M33" s="70" t="str">
        <f>IF($E$31=0,"",(E33-E$31)/E$31)</f>
        <v/>
      </c>
      <c r="N33" s="46">
        <f>IF($J$31=0,"",(J33-$J$31)/$J$31)</f>
        <v>-2.5503142382094781E-4</v>
      </c>
      <c r="O33" s="70">
        <f>IF($K$31=0,"",(K33-$K$31)/$K$31)</f>
        <v>-1.1421911421911469E-2</v>
      </c>
      <c r="P33" s="44" t="str">
        <f t="shared" si="2"/>
        <v>No</v>
      </c>
      <c r="Q33" s="44" t="str">
        <f t="shared" ref="Q33:Q35" si="5">IF(AND(L33&lt;0,M33&lt;0), "No", "Yes")</f>
        <v>Yes</v>
      </c>
      <c r="R33" s="78"/>
      <c r="S33" s="45">
        <f>IF(ISNUMBER(SEARCH("RetlMed",C33)),Lookup!D$2,IF(ISNUMBER(SEARCH("OffSml",C33)),Lookup!A$2,IF(ISNUMBER(SEARCH("OffMed",C33)),Lookup!B$2,IF(ISNUMBER(SEARCH("OffLrg",C33)),Lookup!C$2,IF(ISNUMBER(SEARCH("RetlStrp",C33)),Lookup!E$2)))))</f>
        <v>24563.1</v>
      </c>
      <c r="T33" s="41"/>
      <c r="U33" s="41"/>
      <c r="V33" s="42"/>
    </row>
    <row r="34" spans="1:22" s="40" customFormat="1" ht="25.5" customHeight="1" x14ac:dyDescent="0.25">
      <c r="A34" s="82" t="s">
        <v>89</v>
      </c>
      <c r="B34" s="43" t="str">
        <f t="shared" si="0"/>
        <v>CBECC 2022.2.0</v>
      </c>
      <c r="C34" s="61" t="s">
        <v>128</v>
      </c>
      <c r="D34" s="44">
        <f>INDEX(Output!$C$5:$JM$192,MATCH($C34,Output!$C$5:$C$192,0),249)</f>
        <v>25.926100000000002</v>
      </c>
      <c r="E34" s="69"/>
      <c r="F34" s="6">
        <f>'Results TDV'!F34</f>
        <v>11.522202002190278</v>
      </c>
      <c r="G34" s="94">
        <f>'Results TDV'!G34</f>
        <v>11.49</v>
      </c>
      <c r="H34" s="6">
        <f>'Results TDV'!H34</f>
        <v>2.9932907491318279E-2</v>
      </c>
      <c r="I34" s="94">
        <f>'Results TDV'!I34</f>
        <v>0.03</v>
      </c>
      <c r="J34" s="6">
        <f>'Results TDV'!J34</f>
        <v>42.308040482616612</v>
      </c>
      <c r="K34" s="94">
        <f>'Results TDV'!K34</f>
        <v>42.11</v>
      </c>
      <c r="L34" s="46">
        <f>IF($D$31=0,"",(D34-D$31)/D$31)</f>
        <v>-6.3582707343245847E-3</v>
      </c>
      <c r="M34" s="70" t="str">
        <f>IF($E$31=0,"",(E34-E$31)/E$31)</f>
        <v/>
      </c>
      <c r="N34" s="46">
        <f>IF($J$31=0,"",(J34-$J$31)/$J$31)</f>
        <v>-5.9635392380107755E-3</v>
      </c>
      <c r="O34" s="70">
        <f>IF($K$31=0,"",(K34-$K$31)/$K$31)</f>
        <v>-1.8414918414918397E-2</v>
      </c>
      <c r="P34" s="44" t="str">
        <f t="shared" si="2"/>
        <v>No</v>
      </c>
      <c r="Q34" s="44" t="str">
        <f t="shared" si="5"/>
        <v>Yes</v>
      </c>
      <c r="R34" s="78"/>
      <c r="S34" s="45">
        <f>IF(ISNUMBER(SEARCH("RetlMed",C34)),Lookup!D$2,IF(ISNUMBER(SEARCH("OffSml",C34)),Lookup!A$2,IF(ISNUMBER(SEARCH("OffMed",C34)),Lookup!B$2,IF(ISNUMBER(SEARCH("OffLrg",C34)),Lookup!C$2,IF(ISNUMBER(SEARCH("RetlStrp",C34)),Lookup!E$2)))))</f>
        <v>24563.1</v>
      </c>
      <c r="T34" s="41"/>
      <c r="U34" s="41"/>
      <c r="V34" s="42"/>
    </row>
    <row r="35" spans="1:22" s="40" customFormat="1" ht="25.5" customHeight="1" x14ac:dyDescent="0.25">
      <c r="A35" s="82" t="s">
        <v>89</v>
      </c>
      <c r="B35" s="43" t="str">
        <f t="shared" si="0"/>
        <v>CBECC 2022.2.0</v>
      </c>
      <c r="C35" s="61" t="s">
        <v>129</v>
      </c>
      <c r="D35" s="44">
        <f>INDEX(Output!$C$5:$JM$192,MATCH($C35,Output!$C$5:$C$192,0),249)</f>
        <v>25.786899999999999</v>
      </c>
      <c r="E35" s="69"/>
      <c r="F35" s="6">
        <f>'Results TDV'!F35</f>
        <v>11.478640725315616</v>
      </c>
      <c r="G35" s="94">
        <f>'Results TDV'!G35</f>
        <v>11.44</v>
      </c>
      <c r="H35" s="6">
        <f>'Results TDV'!H35</f>
        <v>2.9281646046305235E-2</v>
      </c>
      <c r="I35" s="94">
        <f>'Results TDV'!I35</f>
        <v>0.03</v>
      </c>
      <c r="J35" s="6">
        <f>'Results TDV'!J35</f>
        <v>42.094153810103784</v>
      </c>
      <c r="K35" s="94">
        <f>'Results TDV'!K35</f>
        <v>41.85</v>
      </c>
      <c r="L35" s="46">
        <f>IF($D$31=0,"",(D35-D$31)/D$31)</f>
        <v>-1.1693239307067281E-2</v>
      </c>
      <c r="M35" s="70" t="str">
        <f>IF($E$31=0,"",(E35-E$31)/E$31)</f>
        <v/>
      </c>
      <c r="N35" s="46">
        <f>IF($J$31=0,"",(J35-$J$31)/$J$31)</f>
        <v>-1.0988852358720472E-2</v>
      </c>
      <c r="O35" s="70">
        <f>IF($K$31=0,"",(K35-$K$31)/$K$31)</f>
        <v>-2.447552447552441E-2</v>
      </c>
      <c r="P35" s="44" t="str">
        <f t="shared" si="2"/>
        <v>No</v>
      </c>
      <c r="Q35" s="44" t="str">
        <f t="shared" si="5"/>
        <v>Yes</v>
      </c>
      <c r="R35" s="78"/>
      <c r="S35" s="45">
        <f>IF(ISNUMBER(SEARCH("RetlMed",C35)),Lookup!D$2,IF(ISNUMBER(SEARCH("OffSml",C35)),Lookup!A$2,IF(ISNUMBER(SEARCH("OffMed",C35)),Lookup!B$2,IF(ISNUMBER(SEARCH("OffLrg",C35)),Lookup!C$2,IF(ISNUMBER(SEARCH("RetlStrp",C35)),Lookup!E$2)))))</f>
        <v>24563.1</v>
      </c>
      <c r="T35" s="41"/>
      <c r="U35" s="41"/>
      <c r="V35" s="42"/>
    </row>
    <row r="36" spans="1:22" s="3" customFormat="1" ht="26.25" customHeight="1" x14ac:dyDescent="0.25">
      <c r="A36" s="82"/>
      <c r="B36" s="43" t="str">
        <f t="shared" si="0"/>
        <v>CBECC 2022.2.0</v>
      </c>
      <c r="C36" s="59" t="s">
        <v>117</v>
      </c>
      <c r="D36" s="50">
        <f>INDEX(Output!$C$5:$JM$192,MATCH($C36,Output!$C$5:$C$192,0),249)</f>
        <v>26.091999999999999</v>
      </c>
      <c r="E36" s="69"/>
      <c r="F36" s="50">
        <f>'Results TDV'!F36</f>
        <v>11.574027708229011</v>
      </c>
      <c r="G36" s="94">
        <f>'Results TDV'!G36</f>
        <v>11.54</v>
      </c>
      <c r="H36" s="50">
        <f>'Results TDV'!H36</f>
        <v>3.0704267783789506E-2</v>
      </c>
      <c r="I36" s="94">
        <f>'Results TDV'!I36</f>
        <v>0.04</v>
      </c>
      <c r="J36" s="50">
        <f>'Results TDV'!J36</f>
        <v>42.561859803598082</v>
      </c>
      <c r="K36" s="94">
        <f>'Results TDV'!K36</f>
        <v>42.9</v>
      </c>
      <c r="L36" s="52"/>
      <c r="M36" s="50"/>
      <c r="N36" s="52"/>
      <c r="O36" s="97"/>
      <c r="P36" s="50"/>
      <c r="Q36" s="50"/>
      <c r="R36" s="75"/>
      <c r="S36" s="45">
        <f>IF(ISNUMBER(SEARCH("RetlMed",C36)),Lookup!D$2,IF(ISNUMBER(SEARCH("OffSml",C36)),Lookup!A$2,IF(ISNUMBER(SEARCH("OffMed",C36)),Lookup!B$2,IF(ISNUMBER(SEARCH("OffLrg",C36)),Lookup!C$2,IF(ISNUMBER(SEARCH("RetlStrp",C36)),Lookup!E$2)))))</f>
        <v>24563.1</v>
      </c>
      <c r="T36" s="14"/>
      <c r="U36" s="14"/>
      <c r="V36" s="14"/>
    </row>
    <row r="37" spans="1:22" s="2" customFormat="1" ht="25.5" customHeight="1" x14ac:dyDescent="0.3">
      <c r="A37" s="81" t="s">
        <v>89</v>
      </c>
      <c r="B37" s="43" t="str">
        <f t="shared" si="0"/>
        <v>CBECC 2022.2.0</v>
      </c>
      <c r="C37" s="61" t="s">
        <v>130</v>
      </c>
      <c r="D37" s="44">
        <f>INDEX(Output!$C$5:$JM$192,MATCH($C37,Output!$C$5:$C$192,0),249)</f>
        <v>24.7941</v>
      </c>
      <c r="E37" s="69"/>
      <c r="F37" s="6">
        <f>'Results TDV'!F37</f>
        <v>11.059231123107425</v>
      </c>
      <c r="G37" s="94">
        <f>'Results TDV'!G37</f>
        <v>10.69</v>
      </c>
      <c r="H37" s="6">
        <f>'Results TDV'!H37</f>
        <v>2.9465702618969105E-2</v>
      </c>
      <c r="I37" s="94">
        <f>'Results TDV'!I37</f>
        <v>0.03</v>
      </c>
      <c r="J37" s="6">
        <f>'Results TDV'!J37</f>
        <v>40.681520705008566</v>
      </c>
      <c r="K37" s="94">
        <f>'Results TDV'!K37</f>
        <v>39.880000000000003</v>
      </c>
      <c r="L37" s="46">
        <f>IF($D$36=0,"",(D37-$D$36)/$D$36)</f>
        <v>-4.9743216311513051E-2</v>
      </c>
      <c r="M37" s="70" t="str">
        <f>IF($E$36=0,"",(E37-$E$36)/$E$36)</f>
        <v/>
      </c>
      <c r="N37" s="46">
        <f>IF($J$36=0,"",(J37-$J$36)/$J$36)</f>
        <v>-4.4178969322918468E-2</v>
      </c>
      <c r="O37" s="70">
        <f>IF($K$36=0,"",(K37-$K$36)/$K$36)</f>
        <v>-7.0396270396270305E-2</v>
      </c>
      <c r="P37" s="44" t="str">
        <f t="shared" si="2"/>
        <v>No</v>
      </c>
      <c r="Q37" s="44" t="str">
        <f t="shared" ref="Q37:Q100" si="6">IF(AND(L37&lt;0,M37&lt;0), "No", "Yes")</f>
        <v>Yes</v>
      </c>
      <c r="R37" s="77"/>
      <c r="S37" s="45">
        <f>IF(ISNUMBER(SEARCH("RetlMed",C37)),Lookup!D$2,IF(ISNUMBER(SEARCH("OffSml",C37)),Lookup!A$2,IF(ISNUMBER(SEARCH("OffMed",C37)),Lookup!B$2,IF(ISNUMBER(SEARCH("OffLrg",C37)),Lookup!C$2,IF(ISNUMBER(SEARCH("RetlStrp",C37)),Lookup!E$2)))))</f>
        <v>24563.1</v>
      </c>
      <c r="T37" s="17"/>
      <c r="U37" s="17"/>
      <c r="V37" s="18"/>
    </row>
    <row r="38" spans="1:22" s="8" customFormat="1" ht="25.5" customHeight="1" x14ac:dyDescent="0.3">
      <c r="A38" s="81"/>
      <c r="B38" s="43" t="str">
        <f t="shared" si="0"/>
        <v>CBECC 2022.2.0</v>
      </c>
      <c r="C38" s="61" t="s">
        <v>131</v>
      </c>
      <c r="D38" s="44">
        <f>INDEX(Output!$C$5:$JM$192,MATCH($C38,Output!$C$5:$C$192,0),249)</f>
        <v>24.803999999999998</v>
      </c>
      <c r="E38" s="69"/>
      <c r="F38" s="6">
        <f>'Results TDV'!F38</f>
        <v>11.070874604589813</v>
      </c>
      <c r="G38" s="94">
        <f>'Results TDV'!G38</f>
        <v>11.02</v>
      </c>
      <c r="H38" s="6">
        <f>'Results TDV'!H38</f>
        <v>2.9463259930546225E-2</v>
      </c>
      <c r="I38" s="94">
        <f>'Results TDV'!I38</f>
        <v>0.03</v>
      </c>
      <c r="J38" s="6">
        <f>'Results TDV'!J38</f>
        <v>40.720929216645288</v>
      </c>
      <c r="K38" s="94">
        <f>'Results TDV'!K38</f>
        <v>40.99</v>
      </c>
      <c r="L38" s="46">
        <f>IF($D$36=0,"",(D38-$D$36)/$D$36)</f>
        <v>-4.9363789667330994E-2</v>
      </c>
      <c r="M38" s="70" t="str">
        <f>IF($E$36=0,"",(E38-$E$36)/$E$36)</f>
        <v/>
      </c>
      <c r="N38" s="46">
        <f>IF($J$36=0,"",(J38-$J$36)/$J$36)</f>
        <v>-4.32530579125954E-2</v>
      </c>
      <c r="O38" s="70">
        <f>IF($K$36=0,"",(K38-$K$36)/$K$36)</f>
        <v>-4.4522144522144445E-2</v>
      </c>
      <c r="P38" s="44" t="str">
        <f t="shared" si="2"/>
        <v>No</v>
      </c>
      <c r="Q38" s="44" t="str">
        <f t="shared" si="6"/>
        <v>Yes</v>
      </c>
      <c r="R38" s="77"/>
      <c r="S38" s="45">
        <f>IF(ISNUMBER(SEARCH("RetlMed",C38)),Lookup!D$2,IF(ISNUMBER(SEARCH("OffSml",C38)),Lookup!A$2,IF(ISNUMBER(SEARCH("OffMed",C38)),Lookup!B$2,IF(ISNUMBER(SEARCH("OffLrg",C38)),Lookup!C$2,IF(ISNUMBER(SEARCH("RetlStrp",C38)),Lookup!E$2)))))</f>
        <v>24563.1</v>
      </c>
      <c r="T38" s="17"/>
      <c r="U38" s="17"/>
      <c r="V38" s="16"/>
    </row>
    <row r="39" spans="1:22" s="3" customFormat="1" ht="26.25" customHeight="1" x14ac:dyDescent="0.25">
      <c r="A39" s="82"/>
      <c r="B39" s="43" t="str">
        <f t="shared" si="0"/>
        <v>CBECC 2022.2.0</v>
      </c>
      <c r="C39" s="59" t="s">
        <v>117</v>
      </c>
      <c r="D39" s="50">
        <f>INDEX(Output!$C$5:$JM$192,MATCH($C39,Output!$C$5:$C$192,0),249)</f>
        <v>26.091999999999999</v>
      </c>
      <c r="E39" s="69"/>
      <c r="F39" s="50">
        <f>'Results TDV'!F39</f>
        <v>11.574027708229011</v>
      </c>
      <c r="G39" s="94">
        <f>'Results TDV'!G39</f>
        <v>11.54</v>
      </c>
      <c r="H39" s="50">
        <f>'Results TDV'!H39</f>
        <v>3.0704267783789506E-2</v>
      </c>
      <c r="I39" s="94">
        <f>'Results TDV'!I39</f>
        <v>0.04</v>
      </c>
      <c r="J39" s="50">
        <f>'Results TDV'!J39</f>
        <v>42.561859803598082</v>
      </c>
      <c r="K39" s="94">
        <f>'Results TDV'!K39</f>
        <v>42.9</v>
      </c>
      <c r="L39" s="52"/>
      <c r="M39" s="50"/>
      <c r="N39" s="52"/>
      <c r="O39" s="97"/>
      <c r="P39" s="50"/>
      <c r="Q39" s="50"/>
      <c r="R39" s="75"/>
      <c r="S39" s="45">
        <f>IF(ISNUMBER(SEARCH("RetlMed",C39)),Lookup!D$2,IF(ISNUMBER(SEARCH("OffSml",C39)),Lookup!A$2,IF(ISNUMBER(SEARCH("OffMed",C39)),Lookup!B$2,IF(ISNUMBER(SEARCH("OffLrg",C39)),Lookup!C$2,IF(ISNUMBER(SEARCH("RetlStrp",C39)),Lookup!E$2)))))</f>
        <v>24563.1</v>
      </c>
      <c r="T39" s="14"/>
      <c r="U39" s="14"/>
      <c r="V39" s="14"/>
    </row>
    <row r="40" spans="1:22" s="2" customFormat="1" ht="25.5" customHeight="1" x14ac:dyDescent="0.3">
      <c r="A40" s="81"/>
      <c r="B40" s="43" t="str">
        <f t="shared" si="0"/>
        <v>CBECC 2022.2.0</v>
      </c>
      <c r="C40" s="61" t="s">
        <v>186</v>
      </c>
      <c r="D40" s="44">
        <f>INDEX(Output!$C$5:$JM$192,MATCH($C40,Output!$C$5:$C$192,0),249)</f>
        <v>26.444700000000001</v>
      </c>
      <c r="E40" s="69"/>
      <c r="F40" s="6">
        <f>'Results TDV'!F40</f>
        <v>11.788658597652578</v>
      </c>
      <c r="G40" s="94">
        <f>'Results TDV'!G40</f>
        <v>12.08</v>
      </c>
      <c r="H40" s="6">
        <f>'Results TDV'!H40</f>
        <v>3.1550007938737377E-2</v>
      </c>
      <c r="I40" s="94">
        <f>'Results TDV'!I40</f>
        <v>0.03</v>
      </c>
      <c r="J40" s="6">
        <f>'Results TDV'!J40</f>
        <v>43.378899350919063</v>
      </c>
      <c r="K40" s="94">
        <f>'Results TDV'!K40</f>
        <v>44.41</v>
      </c>
      <c r="L40" s="46">
        <f>IF($D$39=0,"",(D40-$D$39)/$D$39)</f>
        <v>1.3517553273033967E-2</v>
      </c>
      <c r="M40" s="70" t="str">
        <f>IF($E$39=0,"",(E40-$E$39)/$E$39)</f>
        <v/>
      </c>
      <c r="N40" s="46">
        <f>IF($J$39=0,"",(J40-$J$39)/$J$39)</f>
        <v>1.919651892777275E-2</v>
      </c>
      <c r="O40" s="70">
        <f>IF($K$39=0,"",(K40-$K$39)/$K$39)</f>
        <v>3.5198135198135153E-2</v>
      </c>
      <c r="P40" s="44" t="str">
        <f t="shared" si="2"/>
        <v>Yes</v>
      </c>
      <c r="Q40" s="44" t="str">
        <f t="shared" si="6"/>
        <v>Yes</v>
      </c>
      <c r="R40" s="77"/>
      <c r="S40" s="45">
        <f>IF(ISNUMBER(SEARCH("RetlMed",C40)),Lookup!D$2,IF(ISNUMBER(SEARCH("OffSml",C40)),Lookup!A$2,IF(ISNUMBER(SEARCH("OffMed",C40)),Lookup!B$2,IF(ISNUMBER(SEARCH("OffLrg",C40)),Lookup!C$2,IF(ISNUMBER(SEARCH("RetlStrp",C40)),Lookup!E$2)))))</f>
        <v>24563.1</v>
      </c>
      <c r="T40" s="17"/>
      <c r="U40" s="17"/>
      <c r="V40" s="18"/>
    </row>
    <row r="41" spans="1:22" s="2" customFormat="1" ht="25.5" customHeight="1" x14ac:dyDescent="0.3">
      <c r="A41" s="81"/>
      <c r="B41" s="43" t="str">
        <f t="shared" si="0"/>
        <v>CBECC 2022.2.0</v>
      </c>
      <c r="C41" s="61" t="s">
        <v>187</v>
      </c>
      <c r="D41" s="44">
        <f>INDEX(Output!$C$5:$JM$192,MATCH($C41,Output!$C$5:$C$192,0),249)</f>
        <v>25.9131</v>
      </c>
      <c r="E41" s="69"/>
      <c r="F41" s="6">
        <f>'Results TDV'!F41</f>
        <v>11.492849029642025</v>
      </c>
      <c r="G41" s="94">
        <f>'Results TDV'!G41</f>
        <v>11.46</v>
      </c>
      <c r="H41" s="6">
        <f>'Results TDV'!H41</f>
        <v>3.0324958983190233E-2</v>
      </c>
      <c r="I41" s="94">
        <f>'Results TDV'!I41</f>
        <v>0.03</v>
      </c>
      <c r="J41" s="6">
        <f>'Results TDV'!J41</f>
        <v>42.246944880709684</v>
      </c>
      <c r="K41" s="94">
        <f>'Results TDV'!K41</f>
        <v>42.4</v>
      </c>
      <c r="L41" s="46">
        <f>IF($D$39=0,"",(D41-$D$39)/$D$39)</f>
        <v>-6.8565077418365301E-3</v>
      </c>
      <c r="M41" s="70" t="str">
        <f>IF($E$39=0,"",(E41-$E$39)/$E$39)</f>
        <v/>
      </c>
      <c r="N41" s="46">
        <f>IF($J$39=0,"",(J41-$J$39)/$J$39)</f>
        <v>-7.3989934730666141E-3</v>
      </c>
      <c r="O41" s="70">
        <f>IF($K$39=0,"",(K41-$K$39)/$K$39)</f>
        <v>-1.1655011655011656E-2</v>
      </c>
      <c r="P41" s="44" t="str">
        <f t="shared" si="2"/>
        <v>No</v>
      </c>
      <c r="Q41" s="44" t="str">
        <f t="shared" si="6"/>
        <v>Yes</v>
      </c>
      <c r="R41" s="77"/>
      <c r="S41" s="45">
        <f>IF(ISNUMBER(SEARCH("RetlMed",C41)),Lookup!D$2,IF(ISNUMBER(SEARCH("OffSml",C41)),Lookup!A$2,IF(ISNUMBER(SEARCH("OffMed",C41)),Lookup!B$2,IF(ISNUMBER(SEARCH("OffLrg",C41)),Lookup!C$2,IF(ISNUMBER(SEARCH("RetlStrp",C41)),Lookup!E$2)))))</f>
        <v>24563.1</v>
      </c>
      <c r="T41" s="17"/>
      <c r="U41" s="17"/>
      <c r="V41" s="18"/>
    </row>
    <row r="42" spans="1:22" s="2" customFormat="1" ht="25.5" customHeight="1" x14ac:dyDescent="0.3">
      <c r="A42" s="81"/>
      <c r="B42" s="43" t="str">
        <f t="shared" si="0"/>
        <v>CBECC 2022.2.0</v>
      </c>
      <c r="C42" s="61" t="s">
        <v>188</v>
      </c>
      <c r="D42" s="44">
        <f>INDEX(Output!$C$5:$JM$192,MATCH($C42,Output!$C$5:$C$192,0),249)</f>
        <v>26.048200000000001</v>
      </c>
      <c r="E42" s="69"/>
      <c r="F42" s="6">
        <f>'Results TDV'!F42</f>
        <v>11.578180278547904</v>
      </c>
      <c r="G42" s="94">
        <f>'Results TDV'!G42</f>
        <v>11.55</v>
      </c>
      <c r="H42" s="6">
        <f>'Results TDV'!H42</f>
        <v>3.0478278393199557E-2</v>
      </c>
      <c r="I42" s="94">
        <f>'Results TDV'!I42</f>
        <v>0.03</v>
      </c>
      <c r="J42" s="6">
        <f>'Results TDV'!J42</f>
        <v>42.553431376046184</v>
      </c>
      <c r="K42" s="94">
        <f>'Results TDV'!K42</f>
        <v>42.7</v>
      </c>
      <c r="L42" s="46">
        <f>IF($D$39=0,"",(D42-$D$39)/$D$39)</f>
        <v>-1.6786754560783918E-3</v>
      </c>
      <c r="M42" s="70" t="str">
        <f>IF($E$39=0,"",(E42-$E$39)/$E$39)</f>
        <v/>
      </c>
      <c r="N42" s="46">
        <f>IF($J$39=0,"",(J42-$J$39)/$J$39)</f>
        <v>-1.9802770815916483E-4</v>
      </c>
      <c r="O42" s="70">
        <f>IF($K$39=0,"",(K42-$K$39)/$K$39)</f>
        <v>-4.6620046620045631E-3</v>
      </c>
      <c r="P42" s="44" t="str">
        <f t="shared" si="2"/>
        <v>No</v>
      </c>
      <c r="Q42" s="44" t="str">
        <f t="shared" si="6"/>
        <v>Yes</v>
      </c>
      <c r="R42" s="77"/>
      <c r="S42" s="45">
        <f>IF(ISNUMBER(SEARCH("RetlMed",C42)),Lookup!D$2,IF(ISNUMBER(SEARCH("OffSml",C42)),Lookup!A$2,IF(ISNUMBER(SEARCH("OffMed",C42)),Lookup!B$2,IF(ISNUMBER(SEARCH("OffLrg",C42)),Lookup!C$2,IF(ISNUMBER(SEARCH("RetlStrp",C42)),Lookup!E$2)))))</f>
        <v>24563.1</v>
      </c>
      <c r="T42" s="17"/>
      <c r="U42" s="17"/>
      <c r="V42" s="18"/>
    </row>
    <row r="43" spans="1:22" s="2" customFormat="1" ht="25.5" hidden="1" customHeight="1" x14ac:dyDescent="0.3">
      <c r="A43" s="81"/>
      <c r="B43" s="43" t="str">
        <f t="shared" si="0"/>
        <v>CBECC 2022.2.0</v>
      </c>
      <c r="C43" s="61"/>
      <c r="D43" s="44" t="e">
        <f>INDEX(Output!$C$5:$JM$192,MATCH($C43,Output!$C$5:$C$192,0),249)</f>
        <v>#N/A</v>
      </c>
      <c r="E43" s="69"/>
      <c r="F43" s="6" t="e">
        <f>'Results TDV'!F43</f>
        <v>#N/A</v>
      </c>
      <c r="G43" s="94">
        <f>'Results TDV'!G43</f>
        <v>0</v>
      </c>
      <c r="H43" s="6" t="e">
        <f>'Results TDV'!H43</f>
        <v>#N/A</v>
      </c>
      <c r="I43" s="94">
        <f>'Results TDV'!I43</f>
        <v>0</v>
      </c>
      <c r="J43" s="6" t="e">
        <f>'Results TDV'!J43</f>
        <v>#N/A</v>
      </c>
      <c r="K43" s="94">
        <f>'Results TDV'!K43</f>
        <v>0</v>
      </c>
      <c r="L43" s="46" t="e">
        <f>IF($D$39=0,"",(D43-$D$39)/$D$39)</f>
        <v>#N/A</v>
      </c>
      <c r="M43" s="70" t="str">
        <f>IF($E$39=0,"",(E43-$E$39)/$E$39)</f>
        <v/>
      </c>
      <c r="N43" s="46" t="e">
        <f>IF($J$39=0,"",(J43-$J$39)/$J$39)</f>
        <v>#N/A</v>
      </c>
      <c r="O43" s="98">
        <f>IF($K$39=0,"",(K43-$K$39)/$K$39)</f>
        <v>-1</v>
      </c>
      <c r="P43" s="44" t="e">
        <f t="shared" si="2"/>
        <v>#N/A</v>
      </c>
      <c r="Q43" s="44" t="e">
        <f t="shared" si="6"/>
        <v>#N/A</v>
      </c>
      <c r="R43" s="77"/>
      <c r="S43" s="45" t="b">
        <f>IF(ISNUMBER(SEARCH("RetlMed",C43)),Lookup!D$2,IF(ISNUMBER(SEARCH("OffSml",C43)),Lookup!A$2,IF(ISNUMBER(SEARCH("OffMed",C43)),Lookup!B$2,IF(ISNUMBER(SEARCH("OffLrg",C43)),Lookup!C$2,IF(ISNUMBER(SEARCH("RetlStrp",C43)),Lookup!E$2)))))</f>
        <v>0</v>
      </c>
      <c r="T43" s="17"/>
      <c r="U43" s="17"/>
      <c r="V43" s="18"/>
    </row>
    <row r="44" spans="1:22" s="3" customFormat="1" ht="26.25" customHeight="1" x14ac:dyDescent="0.25">
      <c r="A44" s="82"/>
      <c r="B44" s="43" t="str">
        <f t="shared" si="0"/>
        <v>CBECC 2022.2.0</v>
      </c>
      <c r="C44" s="59" t="s">
        <v>189</v>
      </c>
      <c r="D44" s="50">
        <f>INDEX(Output!$C$5:$JM$192,MATCH($C44,Output!$C$5:$C$192,0),249)</f>
        <v>17.8462</v>
      </c>
      <c r="E44" s="69"/>
      <c r="F44" s="50">
        <f>'Results TDV'!F44</f>
        <v>7.1095667892082028</v>
      </c>
      <c r="G44" s="94">
        <f>'Results TDV'!G44</f>
        <v>7.52</v>
      </c>
      <c r="H44" s="50">
        <f>'Results TDV'!H44</f>
        <v>3.9305543681375725E-2</v>
      </c>
      <c r="I44" s="94">
        <f>'Results TDV'!I44</f>
        <v>0.05</v>
      </c>
      <c r="J44" s="50">
        <f>'Results TDV'!J44</f>
        <v>28.188473525856271</v>
      </c>
      <c r="K44" s="94">
        <f>'Results TDV'!K44</f>
        <v>30.87</v>
      </c>
      <c r="L44" s="52"/>
      <c r="M44" s="50"/>
      <c r="N44" s="52"/>
      <c r="O44" s="97"/>
      <c r="P44" s="50"/>
      <c r="Q44" s="50"/>
      <c r="R44" s="75"/>
      <c r="S44" s="45">
        <f>IF(ISNUMBER(SEARCH("RetlMed",C44)),Lookup!D$2,IF(ISNUMBER(SEARCH("OffSml",C44)),Lookup!A$2,IF(ISNUMBER(SEARCH("OffMed",C44)),Lookup!B$2,IF(ISNUMBER(SEARCH("OffLrg",C44)),Lookup!C$2,IF(ISNUMBER(SEARCH("RetlStrp",C44)),Lookup!E$2)))))</f>
        <v>24563.1</v>
      </c>
      <c r="T44" s="14"/>
      <c r="U44" s="14"/>
      <c r="V44" s="14"/>
    </row>
    <row r="45" spans="1:22" s="2" customFormat="1" ht="25.5" customHeight="1" x14ac:dyDescent="0.3">
      <c r="A45" s="81"/>
      <c r="B45" s="43" t="str">
        <f t="shared" si="0"/>
        <v>CBECC 2022.2.0</v>
      </c>
      <c r="C45" s="61" t="s">
        <v>190</v>
      </c>
      <c r="D45" s="44">
        <f>INDEX(Output!$C$5:$JM$192,MATCH($C45,Output!$C$5:$C$192,0),249)</f>
        <v>18.087499999999999</v>
      </c>
      <c r="E45" s="69"/>
      <c r="F45" s="6">
        <f>'Results TDV'!F45</f>
        <v>7.238133623199027</v>
      </c>
      <c r="G45" s="94">
        <f>'Results TDV'!G45</f>
        <v>7.6</v>
      </c>
      <c r="H45" s="6">
        <f>'Results TDV'!H45</f>
        <v>4.0353416303316771E-2</v>
      </c>
      <c r="I45" s="94">
        <f>'Results TDV'!I45</f>
        <v>0.05</v>
      </c>
      <c r="J45" s="6">
        <f>'Results TDV'!J45</f>
        <v>28.731896099085212</v>
      </c>
      <c r="K45" s="94">
        <f>'Results TDV'!K45</f>
        <v>31.22</v>
      </c>
      <c r="L45" s="46">
        <f>IF($D$44=0,"",(D45-$D$44)/$D$44)</f>
        <v>1.3521085721329974E-2</v>
      </c>
      <c r="M45" s="70" t="str">
        <f>IF($E$44=0,"",(E45-$E$44)/$E$44)</f>
        <v/>
      </c>
      <c r="N45" s="46">
        <f>IF($J$44=0,"",(J45-$J$44)/$J$44)</f>
        <v>1.9278183784250655E-2</v>
      </c>
      <c r="O45" s="70">
        <f>IF($K$44=0,"",(K45-$K$44)/$K$44)</f>
        <v>1.1337868480725554E-2</v>
      </c>
      <c r="P45" s="44" t="str">
        <f t="shared" si="2"/>
        <v>Yes</v>
      </c>
      <c r="Q45" s="44" t="str">
        <f t="shared" si="6"/>
        <v>Yes</v>
      </c>
      <c r="R45" s="77"/>
      <c r="S45" s="45">
        <f>IF(ISNUMBER(SEARCH("RetlMed",C45)),Lookup!D$2,IF(ISNUMBER(SEARCH("OffSml",C45)),Lookup!A$2,IF(ISNUMBER(SEARCH("OffMed",C45)),Lookup!B$2,IF(ISNUMBER(SEARCH("OffLrg",C45)),Lookup!C$2,IF(ISNUMBER(SEARCH("RetlStrp",C45)),Lookup!E$2)))))</f>
        <v>24563.1</v>
      </c>
      <c r="T45" s="17"/>
      <c r="U45" s="17"/>
      <c r="V45" s="18"/>
    </row>
    <row r="46" spans="1:22" s="2" customFormat="1" ht="25.5" customHeight="1" x14ac:dyDescent="0.3">
      <c r="A46" s="81"/>
      <c r="B46" s="43" t="str">
        <f t="shared" si="0"/>
        <v>CBECC 2022.2.0</v>
      </c>
      <c r="C46" s="61" t="s">
        <v>191</v>
      </c>
      <c r="D46" s="44">
        <f>INDEX(Output!$C$5:$JM$192,MATCH($C46,Output!$C$5:$C$192,0),249)</f>
        <v>17.729099999999999</v>
      </c>
      <c r="E46" s="69"/>
      <c r="F46" s="6">
        <f>'Results TDV'!F46</f>
        <v>7.0678782401244149</v>
      </c>
      <c r="G46" s="94">
        <f>'Results TDV'!G46</f>
        <v>7.48</v>
      </c>
      <c r="H46" s="6">
        <f>'Results TDV'!H46</f>
        <v>3.8790055001200988E-2</v>
      </c>
      <c r="I46" s="94">
        <f>'Results TDV'!I46</f>
        <v>0.05</v>
      </c>
      <c r="J46" s="6">
        <f>'Results TDV'!J46</f>
        <v>27.994620340338152</v>
      </c>
      <c r="K46" s="94">
        <f>'Results TDV'!K46</f>
        <v>30.66</v>
      </c>
      <c r="L46" s="46">
        <f>IF($D$44=0,"",(D46-$D$44)/$D$44)</f>
        <v>-6.5616209613251365E-3</v>
      </c>
      <c r="M46" s="70" t="str">
        <f>IF($E$44=0,"",(E46-$E$44)/$E$44)</f>
        <v/>
      </c>
      <c r="N46" s="46">
        <f>IF($J$44=0,"",(J46-$J$44)/$J$44)</f>
        <v>-6.8770373585609161E-3</v>
      </c>
      <c r="O46" s="70">
        <f>IF($K$44=0,"",(K46-$K$44)/$K$44)</f>
        <v>-6.8027210884354017E-3</v>
      </c>
      <c r="P46" s="44" t="str">
        <f t="shared" si="2"/>
        <v>No</v>
      </c>
      <c r="Q46" s="44" t="str">
        <f t="shared" si="6"/>
        <v>Yes</v>
      </c>
      <c r="R46" s="77"/>
      <c r="S46" s="45">
        <f>IF(ISNUMBER(SEARCH("RetlMed",C46)),Lookup!D$2,IF(ISNUMBER(SEARCH("OffSml",C46)),Lookup!A$2,IF(ISNUMBER(SEARCH("OffMed",C46)),Lookup!B$2,IF(ISNUMBER(SEARCH("OffLrg",C46)),Lookup!C$2,IF(ISNUMBER(SEARCH("RetlStrp",C46)),Lookup!E$2)))))</f>
        <v>24563.1</v>
      </c>
      <c r="T46" s="17"/>
      <c r="U46" s="17"/>
      <c r="V46" s="18"/>
    </row>
    <row r="47" spans="1:22" s="2" customFormat="1" ht="25.5" customHeight="1" x14ac:dyDescent="0.3">
      <c r="A47" s="81"/>
      <c r="B47" s="43" t="str">
        <f t="shared" si="0"/>
        <v>CBECC 2022.2.0</v>
      </c>
      <c r="C47" s="61" t="s">
        <v>192</v>
      </c>
      <c r="D47" s="44">
        <f>INDEX(Output!$C$5:$JM$192,MATCH($C47,Output!$C$5:$C$192,0),249)</f>
        <v>17.810400000000001</v>
      </c>
      <c r="E47" s="69"/>
      <c r="F47" s="6">
        <f>'Results TDV'!F47</f>
        <v>7.1217802313225942</v>
      </c>
      <c r="G47" s="94">
        <f>'Results TDV'!G47</f>
        <v>7.53</v>
      </c>
      <c r="H47" s="6">
        <f>'Results TDV'!H47</f>
        <v>3.8920942389193545E-2</v>
      </c>
      <c r="I47" s="94">
        <f>'Results TDV'!I47</f>
        <v>0.05</v>
      </c>
      <c r="J47" s="6">
        <f>'Results TDV'!J47</f>
        <v>28.19168679982576</v>
      </c>
      <c r="K47" s="94">
        <f>'Results TDV'!K47</f>
        <v>30.84</v>
      </c>
      <c r="L47" s="46">
        <f>IF($D$44=0,"",(D47-$D$44)/$D$44)</f>
        <v>-2.0060292947517273E-3</v>
      </c>
      <c r="M47" s="70" t="str">
        <f>IF($E$44=0,"",(E47-$E$44)/$E$44)</f>
        <v/>
      </c>
      <c r="N47" s="46">
        <f>IF($J$44=0,"",(J47-$J$44)/$J$44)</f>
        <v>1.1399247875348871E-4</v>
      </c>
      <c r="O47" s="70">
        <f>IF($K$44=0,"",(K47-$K$44)/$K$44)</f>
        <v>-9.718172983479474E-4</v>
      </c>
      <c r="P47" s="44" t="str">
        <f t="shared" si="2"/>
        <v>No</v>
      </c>
      <c r="Q47" s="44" t="str">
        <f t="shared" si="6"/>
        <v>Yes</v>
      </c>
      <c r="R47" s="77"/>
      <c r="S47" s="45">
        <f>IF(ISNUMBER(SEARCH("RetlMed",C47)),Lookup!D$2,IF(ISNUMBER(SEARCH("OffSml",C47)),Lookup!A$2,IF(ISNUMBER(SEARCH("OffMed",C47)),Lookup!B$2,IF(ISNUMBER(SEARCH("OffLrg",C47)),Lookup!C$2,IF(ISNUMBER(SEARCH("RetlStrp",C47)),Lookup!E$2)))))</f>
        <v>24563.1</v>
      </c>
      <c r="T47" s="17"/>
      <c r="U47" s="17"/>
      <c r="V47" s="18"/>
    </row>
    <row r="48" spans="1:22" s="2" customFormat="1" ht="25.5" hidden="1" customHeight="1" x14ac:dyDescent="0.3">
      <c r="A48" s="81"/>
      <c r="B48" s="43" t="str">
        <f t="shared" si="0"/>
        <v>CBECC 2022.2.0</v>
      </c>
      <c r="C48" s="61"/>
      <c r="D48" s="44" t="e">
        <f>INDEX(Output!$C$5:$JM$192,MATCH($C48,Output!$C$5:$C$192,0),249)</f>
        <v>#N/A</v>
      </c>
      <c r="E48" s="69"/>
      <c r="F48" s="6" t="e">
        <f>'Results TDV'!F48</f>
        <v>#N/A</v>
      </c>
      <c r="G48" s="94">
        <f>'Results TDV'!G48</f>
        <v>0</v>
      </c>
      <c r="H48" s="6" t="e">
        <f>'Results TDV'!H48</f>
        <v>#N/A</v>
      </c>
      <c r="I48" s="94">
        <f>'Results TDV'!I48</f>
        <v>0</v>
      </c>
      <c r="J48" s="6" t="e">
        <f>'Results TDV'!J48</f>
        <v>#N/A</v>
      </c>
      <c r="K48" s="94">
        <f>'Results TDV'!K48</f>
        <v>0</v>
      </c>
      <c r="L48" s="46" t="e">
        <f>IF($D$44=0,"",(D48-$D$44)/$D$44)</f>
        <v>#N/A</v>
      </c>
      <c r="M48" s="70" t="str">
        <f>IF($E$44=0,"",(E48-$E$44)/$E$44)</f>
        <v/>
      </c>
      <c r="N48" s="46" t="e">
        <f>IF($J$44=0,"",(J48-$J$44)/$J$44)</f>
        <v>#N/A</v>
      </c>
      <c r="O48" s="98">
        <f>IF($K$44=0,"",(K48-$K$44)/$K$44)</f>
        <v>-1</v>
      </c>
      <c r="P48" s="44" t="e">
        <f t="shared" si="2"/>
        <v>#N/A</v>
      </c>
      <c r="Q48" s="44" t="e">
        <f t="shared" si="6"/>
        <v>#N/A</v>
      </c>
      <c r="R48" s="77"/>
      <c r="S48" s="45" t="b">
        <f>IF(ISNUMBER(SEARCH("RetlMed",C48)),Lookup!D$2,IF(ISNUMBER(SEARCH("OffSml",C48)),Lookup!A$2,IF(ISNUMBER(SEARCH("OffMed",C48)),Lookup!B$2,IF(ISNUMBER(SEARCH("OffLrg",C48)),Lookup!C$2,IF(ISNUMBER(SEARCH("RetlStrp",C48)),Lookup!E$2)))))</f>
        <v>0</v>
      </c>
      <c r="T48" s="17"/>
      <c r="U48" s="17"/>
      <c r="V48" s="18"/>
    </row>
    <row r="49" spans="1:22" s="3" customFormat="1" ht="26.25" customHeight="1" x14ac:dyDescent="0.25">
      <c r="A49" s="82"/>
      <c r="B49" s="43" t="str">
        <f t="shared" si="0"/>
        <v>CBECC 2022.2.0</v>
      </c>
      <c r="C49" s="59" t="s">
        <v>136</v>
      </c>
      <c r="D49" s="50">
        <f>INDEX(Output!$C$5:$JM$192,MATCH($C49,Output!$C$5:$C$192,0),249)</f>
        <v>16.929200000000002</v>
      </c>
      <c r="E49" s="69"/>
      <c r="F49" s="50">
        <f>'Results TDV'!F49</f>
        <v>2.7452179653090374</v>
      </c>
      <c r="G49" s="94">
        <f>'Results TDV'!G49</f>
        <v>2.72</v>
      </c>
      <c r="H49" s="50">
        <f>'Results TDV'!H49</f>
        <v>0.12283386601725224</v>
      </c>
      <c r="I49" s="94">
        <f>'Results TDV'!I49</f>
        <v>0.3</v>
      </c>
      <c r="J49" s="50">
        <f>'Results TDV'!J49</f>
        <v>21.647487423129501</v>
      </c>
      <c r="K49" s="94">
        <f>'Results TDV'!K49</f>
        <v>39</v>
      </c>
      <c r="L49" s="52"/>
      <c r="M49" s="50"/>
      <c r="N49" s="52"/>
      <c r="O49" s="97"/>
      <c r="P49" s="50"/>
      <c r="Q49" s="50"/>
      <c r="R49" s="75"/>
      <c r="S49" s="45">
        <f>IF(ISNUMBER(SEARCH("RetlMed",C49)),Lookup!D$2,IF(ISNUMBER(SEARCH("OffSml",C49)),Lookup!A$2,IF(ISNUMBER(SEARCH("OffMed",C49)),Lookup!B$2,IF(ISNUMBER(SEARCH("OffLrg",C49)),Lookup!C$2,IF(ISNUMBER(SEARCH("RetlStrp",C49)),Lookup!E$2)))))</f>
        <v>53627.8</v>
      </c>
      <c r="T49" s="14"/>
      <c r="U49" s="14"/>
      <c r="V49" s="14"/>
    </row>
    <row r="50" spans="1:22" s="2" customFormat="1" ht="25.5" customHeight="1" x14ac:dyDescent="0.3">
      <c r="A50" s="81"/>
      <c r="B50" s="43" t="str">
        <f t="shared" si="0"/>
        <v>CBECC 2022.2.0</v>
      </c>
      <c r="C50" s="61" t="s">
        <v>137</v>
      </c>
      <c r="D50" s="44">
        <f>INDEX(Output!$C$5:$JM$192,MATCH($C50,Output!$C$5:$C$192,0),249)</f>
        <v>16.524899999999999</v>
      </c>
      <c r="E50" s="69"/>
      <c r="F50" s="6">
        <f>'Results TDV'!F50</f>
        <v>2.3722024770734582</v>
      </c>
      <c r="G50" s="94">
        <f>'Results TDV'!G50</f>
        <v>2.35</v>
      </c>
      <c r="H50" s="6">
        <f>'Results TDV'!H50</f>
        <v>0.12602512129902774</v>
      </c>
      <c r="I50" s="94">
        <f>'Results TDV'!I50</f>
        <v>0.31</v>
      </c>
      <c r="J50" s="6">
        <f>'Results TDV'!J50</f>
        <v>20.693768153353577</v>
      </c>
      <c r="K50" s="94">
        <f>'Results TDV'!K50</f>
        <v>38.619999999999997</v>
      </c>
      <c r="L50" s="46">
        <f t="shared" ref="L50:L60" si="7">IF($D$49=0,"",(D50-$D$49)/$D$49)</f>
        <v>-2.3881813671053725E-2</v>
      </c>
      <c r="M50" s="70" t="str">
        <f t="shared" ref="M50:M60" si="8">IF($E$49=0,"",(E50-$E$49)/$E$49)</f>
        <v/>
      </c>
      <c r="N50" s="46">
        <f t="shared" ref="N50:N60" si="9">IF($J$49=0,"",(J50-$J$49)/$J$49)</f>
        <v>-4.4056811358019858E-2</v>
      </c>
      <c r="O50" s="70">
        <f t="shared" ref="O50:O60" si="10">IF($K$49=0,"",(K50-$K$49)/$K$49)</f>
        <v>-9.7435897435898099E-3</v>
      </c>
      <c r="P50" s="44" t="str">
        <f t="shared" si="2"/>
        <v>No</v>
      </c>
      <c r="Q50" s="44" t="str">
        <f t="shared" si="6"/>
        <v>Yes</v>
      </c>
      <c r="R50" s="77"/>
      <c r="S50" s="45">
        <f>IF(ISNUMBER(SEARCH("RetlMed",C50)),Lookup!D$2,IF(ISNUMBER(SEARCH("OffSml",C50)),Lookup!A$2,IF(ISNUMBER(SEARCH("OffMed",C50)),Lookup!B$2,IF(ISNUMBER(SEARCH("OffLrg",C50)),Lookup!C$2,IF(ISNUMBER(SEARCH("RetlStrp",C50)),Lookup!E$2)))))</f>
        <v>53627.8</v>
      </c>
      <c r="T50" s="17"/>
      <c r="U50" s="17"/>
      <c r="V50" s="18"/>
    </row>
    <row r="51" spans="1:22" s="2" customFormat="1" ht="25.5" customHeight="1" x14ac:dyDescent="0.3">
      <c r="A51" s="81"/>
      <c r="B51" s="43" t="str">
        <f t="shared" si="0"/>
        <v>CBECC 2022.2.0</v>
      </c>
      <c r="C51" s="61" t="s">
        <v>138</v>
      </c>
      <c r="D51" s="44">
        <f>INDEX(Output!$C$5:$JM$192,MATCH($C51,Output!$C$5:$C$192,0),249)</f>
        <v>17.745899999999999</v>
      </c>
      <c r="E51" s="69"/>
      <c r="F51" s="6">
        <f>'Results TDV'!F51</f>
        <v>3.4948478214657319</v>
      </c>
      <c r="G51" s="94">
        <f>'Results TDV'!G51</f>
        <v>3.55</v>
      </c>
      <c r="H51" s="6">
        <f>'Results TDV'!H51</f>
        <v>0.11649946482980841</v>
      </c>
      <c r="I51" s="94">
        <f>'Results TDV'!I51</f>
        <v>0.27</v>
      </c>
      <c r="J51" s="6">
        <f>'Results TDV'!J51</f>
        <v>23.572085787280773</v>
      </c>
      <c r="K51" s="94">
        <f>'Results TDV'!K51</f>
        <v>39.44</v>
      </c>
      <c r="L51" s="46">
        <f t="shared" si="7"/>
        <v>4.8242090589041255E-2</v>
      </c>
      <c r="M51" s="70" t="str">
        <f t="shared" si="8"/>
        <v/>
      </c>
      <c r="N51" s="46">
        <f t="shared" si="9"/>
        <v>8.8906316309712394E-2</v>
      </c>
      <c r="O51" s="70">
        <f t="shared" si="10"/>
        <v>1.1282051282051224E-2</v>
      </c>
      <c r="P51" s="44" t="str">
        <f t="shared" si="2"/>
        <v>Yes</v>
      </c>
      <c r="Q51" s="44" t="str">
        <f t="shared" si="6"/>
        <v>Yes</v>
      </c>
      <c r="R51" s="77"/>
      <c r="S51" s="45">
        <f>IF(ISNUMBER(SEARCH("RetlMed",C51)),Lookup!D$2,IF(ISNUMBER(SEARCH("OffSml",C51)),Lookup!A$2,IF(ISNUMBER(SEARCH("OffMed",C51)),Lookup!B$2,IF(ISNUMBER(SEARCH("OffLrg",C51)),Lookup!C$2,IF(ISNUMBER(SEARCH("RetlStrp",C51)),Lookup!E$2)))))</f>
        <v>53627.8</v>
      </c>
      <c r="T51" s="17"/>
      <c r="U51" s="17"/>
      <c r="V51" s="18"/>
    </row>
    <row r="52" spans="1:22" s="2" customFormat="1" ht="25.5" customHeight="1" x14ac:dyDescent="0.3">
      <c r="A52" s="81"/>
      <c r="B52" s="43" t="str">
        <f t="shared" si="0"/>
        <v>CBECC 2022.2.0</v>
      </c>
      <c r="C52" s="61" t="s">
        <v>139</v>
      </c>
      <c r="D52" s="44">
        <f>INDEX(Output!$C$5:$JM$192,MATCH($C52,Output!$C$5:$C$192,0),249)</f>
        <v>16.6417</v>
      </c>
      <c r="E52" s="69"/>
      <c r="F52" s="6">
        <f>'Results TDV'!F52</f>
        <v>2.59033560951596</v>
      </c>
      <c r="G52" s="94">
        <f>'Results TDV'!G52</f>
        <v>2.5499999999999998</v>
      </c>
      <c r="H52" s="6">
        <f>'Results TDV'!H52</f>
        <v>0.12374346887248777</v>
      </c>
      <c r="I52" s="94">
        <f>'Results TDV'!I52</f>
        <v>0.31</v>
      </c>
      <c r="J52" s="6">
        <f>'Results TDV'!J52</f>
        <v>21.209952277787352</v>
      </c>
      <c r="K52" s="94">
        <f>'Results TDV'!K52</f>
        <v>39.270000000000003</v>
      </c>
      <c r="L52" s="46">
        <f t="shared" si="7"/>
        <v>-1.6982491789334486E-2</v>
      </c>
      <c r="M52" s="70" t="str">
        <f t="shared" si="8"/>
        <v/>
      </c>
      <c r="N52" s="46">
        <f t="shared" si="9"/>
        <v>-2.021182120538664E-2</v>
      </c>
      <c r="O52" s="70">
        <f t="shared" si="10"/>
        <v>6.9230769230770031E-3</v>
      </c>
      <c r="P52" s="44" t="str">
        <f t="shared" si="2"/>
        <v>No</v>
      </c>
      <c r="Q52" s="44" t="str">
        <f t="shared" si="6"/>
        <v>Yes</v>
      </c>
      <c r="R52" s="77"/>
      <c r="S52" s="45">
        <f>IF(ISNUMBER(SEARCH("RetlMed",C52)),Lookup!D$2,IF(ISNUMBER(SEARCH("OffSml",C52)),Lookup!A$2,IF(ISNUMBER(SEARCH("OffMed",C52)),Lookup!B$2,IF(ISNUMBER(SEARCH("OffLrg",C52)),Lookup!C$2,IF(ISNUMBER(SEARCH("RetlStrp",C52)),Lookup!E$2)))))</f>
        <v>53627.8</v>
      </c>
      <c r="T52" s="17"/>
      <c r="U52" s="17"/>
      <c r="V52" s="18"/>
    </row>
    <row r="53" spans="1:22" s="2" customFormat="1" ht="25.5" customHeight="1" x14ac:dyDescent="0.3">
      <c r="A53" s="81"/>
      <c r="B53" s="43" t="str">
        <f t="shared" si="0"/>
        <v>CBECC 2022.2.0</v>
      </c>
      <c r="C53" s="61" t="s">
        <v>140</v>
      </c>
      <c r="D53" s="44">
        <f>INDEX(Output!$C$5:$JM$192,MATCH($C53,Output!$C$5:$C$192,0),249)</f>
        <v>22.479099999999999</v>
      </c>
      <c r="E53" s="69"/>
      <c r="F53" s="6">
        <f>'Results TDV'!F53</f>
        <v>3.2384695997225319</v>
      </c>
      <c r="G53" s="94">
        <f>'Results TDV'!G53</f>
        <v>2.84</v>
      </c>
      <c r="H53" s="6">
        <f>'Results TDV'!H53</f>
        <v>0.16319483551441602</v>
      </c>
      <c r="I53" s="94">
        <f>'Results TDV'!I53</f>
        <v>0.34</v>
      </c>
      <c r="J53" s="6">
        <f>'Results TDV'!J53</f>
        <v>27.365682972509468</v>
      </c>
      <c r="K53" s="94">
        <f>'Results TDV'!K53</f>
        <v>43.31</v>
      </c>
      <c r="L53" s="46">
        <f t="shared" si="7"/>
        <v>0.32783002150131119</v>
      </c>
      <c r="M53" s="70" t="str">
        <f t="shared" si="8"/>
        <v/>
      </c>
      <c r="N53" s="46">
        <f t="shared" si="9"/>
        <v>0.26415054262927051</v>
      </c>
      <c r="O53" s="70">
        <f t="shared" si="10"/>
        <v>0.11051282051282058</v>
      </c>
      <c r="P53" s="44" t="str">
        <f t="shared" si="2"/>
        <v>Yes</v>
      </c>
      <c r="Q53" s="44" t="str">
        <f t="shared" si="6"/>
        <v>Yes</v>
      </c>
      <c r="R53" s="77"/>
      <c r="S53" s="45">
        <f>IF(ISNUMBER(SEARCH("RetlMed",C53)),Lookup!D$2,IF(ISNUMBER(SEARCH("OffSml",C53)),Lookup!A$2,IF(ISNUMBER(SEARCH("OffMed",C53)),Lookup!B$2,IF(ISNUMBER(SEARCH("OffLrg",C53)),Lookup!C$2,IF(ISNUMBER(SEARCH("RetlStrp",C53)),Lookup!E$2)))))</f>
        <v>53627.8</v>
      </c>
      <c r="T53" s="17"/>
      <c r="U53" s="17"/>
      <c r="V53" s="18"/>
    </row>
    <row r="54" spans="1:22" s="2" customFormat="1" ht="25.5" customHeight="1" x14ac:dyDescent="0.3">
      <c r="A54" s="81"/>
      <c r="B54" s="43" t="str">
        <f t="shared" si="0"/>
        <v>CBECC 2022.2.0</v>
      </c>
      <c r="C54" s="61" t="s">
        <v>141</v>
      </c>
      <c r="D54" s="44">
        <f>INDEX(Output!$C$5:$JM$192,MATCH($C54,Output!$C$5:$C$192,0),249)</f>
        <v>16.9406</v>
      </c>
      <c r="E54" s="69"/>
      <c r="F54" s="6">
        <f>'Results TDV'!F54</f>
        <v>2.7552873696105378</v>
      </c>
      <c r="G54" s="94">
        <f>'Results TDV'!G54</f>
        <v>2.73</v>
      </c>
      <c r="H54" s="6">
        <f>'Results TDV'!H54</f>
        <v>0.12283274719455207</v>
      </c>
      <c r="I54" s="94">
        <f>'Results TDV'!I54</f>
        <v>0.3</v>
      </c>
      <c r="J54" s="6">
        <f>'Results TDV'!J54</f>
        <v>21.681747328026127</v>
      </c>
      <c r="K54" s="94">
        <f>'Results TDV'!K54</f>
        <v>39.4</v>
      </c>
      <c r="L54" s="46">
        <f t="shared" si="7"/>
        <v>6.7339271790742023E-4</v>
      </c>
      <c r="M54" s="70" t="str">
        <f t="shared" si="8"/>
        <v/>
      </c>
      <c r="N54" s="46">
        <f t="shared" si="9"/>
        <v>1.5826273149843844E-3</v>
      </c>
      <c r="O54" s="70">
        <f t="shared" si="10"/>
        <v>1.025641025641022E-2</v>
      </c>
      <c r="P54" s="44" t="str">
        <f t="shared" si="2"/>
        <v>Yes</v>
      </c>
      <c r="Q54" s="44" t="str">
        <f t="shared" si="6"/>
        <v>Yes</v>
      </c>
      <c r="R54" s="77"/>
      <c r="S54" s="45">
        <f>IF(ISNUMBER(SEARCH("RetlMed",C54)),Lookup!D$2,IF(ISNUMBER(SEARCH("OffSml",C54)),Lookup!A$2,IF(ISNUMBER(SEARCH("OffMed",C54)),Lookup!B$2,IF(ISNUMBER(SEARCH("OffLrg",C54)),Lookup!C$2,IF(ISNUMBER(SEARCH("RetlStrp",C54)),Lookup!E$2)))))</f>
        <v>53627.8</v>
      </c>
      <c r="T54" s="17"/>
      <c r="U54" s="17"/>
      <c r="V54" s="18"/>
    </row>
    <row r="55" spans="1:22" s="2" customFormat="1" ht="25.5" customHeight="1" x14ac:dyDescent="0.3">
      <c r="A55" s="81"/>
      <c r="B55" s="43" t="str">
        <f t="shared" si="0"/>
        <v>CBECC 2022.2.0</v>
      </c>
      <c r="C55" s="61" t="s">
        <v>142</v>
      </c>
      <c r="D55" s="44">
        <f>INDEX(Output!$C$5:$JM$192,MATCH($C55,Output!$C$5:$C$192,0),249)</f>
        <v>18.402200000000001</v>
      </c>
      <c r="E55" s="69"/>
      <c r="F55" s="6">
        <f>'Results TDV'!F55</f>
        <v>4.033505010460992</v>
      </c>
      <c r="G55" s="94">
        <f>'Results TDV'!G55</f>
        <v>4.03</v>
      </c>
      <c r="H55" s="6">
        <f>'Results TDV'!H55</f>
        <v>9.9171511790526551E-2</v>
      </c>
      <c r="I55" s="94">
        <f>'Results TDV'!I55</f>
        <v>0.25</v>
      </c>
      <c r="J55" s="6">
        <f>'Results TDV'!J55</f>
        <v>23.677695559235975</v>
      </c>
      <c r="K55" s="94">
        <f>'Results TDV'!K55</f>
        <v>38.950000000000003</v>
      </c>
      <c r="L55" s="46">
        <f t="shared" si="7"/>
        <v>8.7009427498050643E-2</v>
      </c>
      <c r="M55" s="70" t="str">
        <f t="shared" si="8"/>
        <v/>
      </c>
      <c r="N55" s="46">
        <f t="shared" si="9"/>
        <v>9.3784932007271893E-2</v>
      </c>
      <c r="O55" s="70">
        <f t="shared" si="10"/>
        <v>-1.2820512820512092E-3</v>
      </c>
      <c r="P55" s="44" t="str">
        <f t="shared" si="2"/>
        <v>Yes</v>
      </c>
      <c r="Q55" s="44" t="str">
        <f t="shared" si="6"/>
        <v>Yes</v>
      </c>
      <c r="R55" s="77"/>
      <c r="S55" s="45">
        <f>IF(ISNUMBER(SEARCH("RetlMed",C55)),Lookup!D$2,IF(ISNUMBER(SEARCH("OffSml",C55)),Lookup!A$2,IF(ISNUMBER(SEARCH("OffMed",C55)),Lookup!B$2,IF(ISNUMBER(SEARCH("OffLrg",C55)),Lookup!C$2,IF(ISNUMBER(SEARCH("RetlStrp",C55)),Lookup!E$2)))))</f>
        <v>53627.8</v>
      </c>
      <c r="T55" s="17"/>
      <c r="U55" s="17"/>
      <c r="V55" s="18"/>
    </row>
    <row r="56" spans="1:22" s="2" customFormat="1" ht="25.5" customHeight="1" x14ac:dyDescent="0.3">
      <c r="A56" s="81"/>
      <c r="B56" s="43" t="str">
        <f t="shared" si="0"/>
        <v>CBECC 2022.2.0</v>
      </c>
      <c r="C56" s="61" t="s">
        <v>143</v>
      </c>
      <c r="D56" s="44">
        <f>INDEX(Output!$C$5:$JM$192,MATCH($C56,Output!$C$5:$C$192,0),249)</f>
        <v>16.573399999999999</v>
      </c>
      <c r="E56" s="69"/>
      <c r="F56" s="6">
        <f>'Results TDV'!F56</f>
        <v>2.6923908868161659</v>
      </c>
      <c r="G56" s="94">
        <f>'Results TDV'!G56</f>
        <v>2.66</v>
      </c>
      <c r="H56" s="6">
        <f>'Results TDV'!H56</f>
        <v>0.12101093089778063</v>
      </c>
      <c r="I56" s="94">
        <f>'Results TDV'!I56</f>
        <v>0.3</v>
      </c>
      <c r="J56" s="6">
        <f>'Results TDV'!J56</f>
        <v>21.285016925301218</v>
      </c>
      <c r="K56" s="94">
        <f>'Results TDV'!K56</f>
        <v>38.950000000000003</v>
      </c>
      <c r="L56" s="46">
        <f t="shared" si="7"/>
        <v>-2.1016941143113796E-2</v>
      </c>
      <c r="M56" s="70" t="str">
        <f t="shared" si="8"/>
        <v/>
      </c>
      <c r="N56" s="46">
        <f t="shared" si="9"/>
        <v>-1.6744229514645562E-2</v>
      </c>
      <c r="O56" s="70">
        <f t="shared" si="10"/>
        <v>-1.2820512820512092E-3</v>
      </c>
      <c r="P56" s="44" t="str">
        <f t="shared" si="2"/>
        <v>No</v>
      </c>
      <c r="Q56" s="44" t="str">
        <f t="shared" si="6"/>
        <v>Yes</v>
      </c>
      <c r="R56" s="77"/>
      <c r="S56" s="45">
        <f>IF(ISNUMBER(SEARCH("RetlMed",C56)),Lookup!D$2,IF(ISNUMBER(SEARCH("OffSml",C56)),Lookup!A$2,IF(ISNUMBER(SEARCH("OffMed",C56)),Lookup!B$2,IF(ISNUMBER(SEARCH("OffLrg",C56)),Lookup!C$2,IF(ISNUMBER(SEARCH("RetlStrp",C56)),Lookup!E$2)))))</f>
        <v>53627.8</v>
      </c>
      <c r="T56" s="17"/>
      <c r="U56" s="17"/>
      <c r="V56" s="18"/>
    </row>
    <row r="57" spans="1:22" s="2" customFormat="1" ht="25.5" hidden="1" customHeight="1" x14ac:dyDescent="0.3">
      <c r="A57" s="81"/>
      <c r="B57" s="43" t="str">
        <f t="shared" si="0"/>
        <v>CBECC 2022.2.0</v>
      </c>
      <c r="C57" s="61"/>
      <c r="D57" s="44" t="e">
        <f>INDEX(Output!$C$5:$JM$192,MATCH($C57,Output!$C$5:$C$192,0),249)</f>
        <v>#N/A</v>
      </c>
      <c r="E57" s="69"/>
      <c r="F57" s="6" t="e">
        <f>'Results TDV'!F57</f>
        <v>#N/A</v>
      </c>
      <c r="G57" s="94">
        <f>'Results TDV'!G57</f>
        <v>0</v>
      </c>
      <c r="H57" s="6" t="e">
        <f>'Results TDV'!H57</f>
        <v>#N/A</v>
      </c>
      <c r="I57" s="94">
        <f>'Results TDV'!I57</f>
        <v>0</v>
      </c>
      <c r="J57" s="6" t="e">
        <f>'Results TDV'!J57</f>
        <v>#N/A</v>
      </c>
      <c r="K57" s="94">
        <f>'Results TDV'!K57</f>
        <v>0</v>
      </c>
      <c r="L57" s="46" t="e">
        <f t="shared" si="7"/>
        <v>#N/A</v>
      </c>
      <c r="M57" s="70" t="str">
        <f t="shared" si="8"/>
        <v/>
      </c>
      <c r="N57" s="46" t="e">
        <f t="shared" si="9"/>
        <v>#N/A</v>
      </c>
      <c r="O57" s="98">
        <f t="shared" si="10"/>
        <v>-1</v>
      </c>
      <c r="P57" s="44" t="e">
        <f t="shared" si="2"/>
        <v>#N/A</v>
      </c>
      <c r="Q57" s="44" t="e">
        <f t="shared" si="6"/>
        <v>#N/A</v>
      </c>
      <c r="R57" s="77"/>
      <c r="S57" s="45" t="b">
        <f>IF(ISNUMBER(SEARCH("RetlMed",C57)),Lookup!D$2,IF(ISNUMBER(SEARCH("OffSml",C57)),Lookup!A$2,IF(ISNUMBER(SEARCH("OffMed",C57)),Lookup!B$2,IF(ISNUMBER(SEARCH("OffLrg",C57)),Lookup!C$2,IF(ISNUMBER(SEARCH("RetlStrp",C57)),Lookup!E$2)))))</f>
        <v>0</v>
      </c>
      <c r="T57" s="17"/>
      <c r="U57" s="17"/>
      <c r="V57" s="18"/>
    </row>
    <row r="58" spans="1:22" s="2" customFormat="1" ht="25.5" hidden="1" customHeight="1" x14ac:dyDescent="0.3">
      <c r="A58" s="81"/>
      <c r="B58" s="43" t="str">
        <f t="shared" si="0"/>
        <v>CBECC 2022.2.0</v>
      </c>
      <c r="C58" s="61"/>
      <c r="D58" s="44" t="e">
        <f>INDEX(Output!$C$5:$JM$192,MATCH($C58,Output!$C$5:$C$192,0),249)</f>
        <v>#N/A</v>
      </c>
      <c r="E58" s="69"/>
      <c r="F58" s="6" t="e">
        <f>'Results TDV'!F58</f>
        <v>#N/A</v>
      </c>
      <c r="G58" s="94">
        <f>'Results TDV'!G58</f>
        <v>0</v>
      </c>
      <c r="H58" s="6" t="e">
        <f>'Results TDV'!H58</f>
        <v>#N/A</v>
      </c>
      <c r="I58" s="94">
        <f>'Results TDV'!I58</f>
        <v>0</v>
      </c>
      <c r="J58" s="6" t="e">
        <f>'Results TDV'!J58</f>
        <v>#N/A</v>
      </c>
      <c r="K58" s="94">
        <f>'Results TDV'!K58</f>
        <v>0</v>
      </c>
      <c r="L58" s="46" t="e">
        <f t="shared" si="7"/>
        <v>#N/A</v>
      </c>
      <c r="M58" s="70" t="str">
        <f t="shared" si="8"/>
        <v/>
      </c>
      <c r="N58" s="46" t="e">
        <f t="shared" si="9"/>
        <v>#N/A</v>
      </c>
      <c r="O58" s="98">
        <f t="shared" si="10"/>
        <v>-1</v>
      </c>
      <c r="P58" s="44" t="e">
        <f t="shared" si="2"/>
        <v>#N/A</v>
      </c>
      <c r="Q58" s="44" t="e">
        <f t="shared" si="6"/>
        <v>#N/A</v>
      </c>
      <c r="R58" s="77"/>
      <c r="S58" s="45" t="b">
        <f>IF(ISNUMBER(SEARCH("RetlMed",C58)),Lookup!D$2,IF(ISNUMBER(SEARCH("OffSml",C58)),Lookup!A$2,IF(ISNUMBER(SEARCH("OffMed",C58)),Lookup!B$2,IF(ISNUMBER(SEARCH("OffLrg",C58)),Lookup!C$2,IF(ISNUMBER(SEARCH("RetlStrp",C58)),Lookup!E$2)))))</f>
        <v>0</v>
      </c>
      <c r="T58" s="17"/>
      <c r="U58" s="17"/>
      <c r="V58" s="18"/>
    </row>
    <row r="59" spans="1:22" s="2" customFormat="1" ht="25.5" hidden="1" customHeight="1" x14ac:dyDescent="0.3">
      <c r="A59" s="81"/>
      <c r="B59" s="43" t="str">
        <f t="shared" si="0"/>
        <v>CBECC 2022.2.0</v>
      </c>
      <c r="C59" s="61"/>
      <c r="D59" s="44" t="e">
        <f>INDEX(Output!$C$5:$JM$192,MATCH($C59,Output!$C$5:$C$192,0),249)</f>
        <v>#N/A</v>
      </c>
      <c r="E59" s="69"/>
      <c r="F59" s="6" t="e">
        <f>'Results TDV'!F59</f>
        <v>#N/A</v>
      </c>
      <c r="G59" s="94">
        <f>'Results TDV'!G59</f>
        <v>0</v>
      </c>
      <c r="H59" s="6" t="e">
        <f>'Results TDV'!H59</f>
        <v>#N/A</v>
      </c>
      <c r="I59" s="94">
        <f>'Results TDV'!I59</f>
        <v>0</v>
      </c>
      <c r="J59" s="6" t="e">
        <f>'Results TDV'!J59</f>
        <v>#N/A</v>
      </c>
      <c r="K59" s="94">
        <f>'Results TDV'!K59</f>
        <v>0</v>
      </c>
      <c r="L59" s="46" t="e">
        <f t="shared" si="7"/>
        <v>#N/A</v>
      </c>
      <c r="M59" s="70" t="str">
        <f t="shared" si="8"/>
        <v/>
      </c>
      <c r="N59" s="46" t="e">
        <f t="shared" si="9"/>
        <v>#N/A</v>
      </c>
      <c r="O59" s="98">
        <f t="shared" si="10"/>
        <v>-1</v>
      </c>
      <c r="P59" s="44" t="e">
        <f t="shared" si="2"/>
        <v>#N/A</v>
      </c>
      <c r="Q59" s="44" t="e">
        <f t="shared" si="6"/>
        <v>#N/A</v>
      </c>
      <c r="R59" s="77"/>
      <c r="S59" s="45" t="b">
        <f>IF(ISNUMBER(SEARCH("RetlMed",C59)),Lookup!D$2,IF(ISNUMBER(SEARCH("OffSml",C59)),Lookup!A$2,IF(ISNUMBER(SEARCH("OffMed",C59)),Lookup!B$2,IF(ISNUMBER(SEARCH("OffLrg",C59)),Lookup!C$2,IF(ISNUMBER(SEARCH("RetlStrp",C59)),Lookup!E$2)))))</f>
        <v>0</v>
      </c>
      <c r="T59" s="17"/>
      <c r="U59" s="17"/>
      <c r="V59" s="18"/>
    </row>
    <row r="60" spans="1:22" s="2" customFormat="1" ht="25.5" hidden="1" customHeight="1" x14ac:dyDescent="0.3">
      <c r="A60" s="81"/>
      <c r="B60" s="43" t="str">
        <f t="shared" si="0"/>
        <v>CBECC 2022.2.0</v>
      </c>
      <c r="C60" s="61"/>
      <c r="D60" s="44" t="e">
        <f>INDEX(Output!$C$5:$JM$192,MATCH($C60,Output!$C$5:$C$192,0),249)</f>
        <v>#N/A</v>
      </c>
      <c r="E60" s="69"/>
      <c r="F60" s="6" t="e">
        <f>'Results TDV'!F60</f>
        <v>#N/A</v>
      </c>
      <c r="G60" s="94">
        <f>'Results TDV'!G60</f>
        <v>0</v>
      </c>
      <c r="H60" s="6" t="e">
        <f>'Results TDV'!H60</f>
        <v>#N/A</v>
      </c>
      <c r="I60" s="94">
        <f>'Results TDV'!I60</f>
        <v>0</v>
      </c>
      <c r="J60" s="6" t="e">
        <f>'Results TDV'!J60</f>
        <v>#N/A</v>
      </c>
      <c r="K60" s="94">
        <f>'Results TDV'!K60</f>
        <v>0</v>
      </c>
      <c r="L60" s="46" t="e">
        <f t="shared" si="7"/>
        <v>#N/A</v>
      </c>
      <c r="M60" s="70" t="str">
        <f t="shared" si="8"/>
        <v/>
      </c>
      <c r="N60" s="46" t="e">
        <f t="shared" si="9"/>
        <v>#N/A</v>
      </c>
      <c r="O60" s="98">
        <f t="shared" si="10"/>
        <v>-1</v>
      </c>
      <c r="P60" s="44" t="e">
        <f t="shared" si="2"/>
        <v>#N/A</v>
      </c>
      <c r="Q60" s="44" t="e">
        <f t="shared" si="6"/>
        <v>#N/A</v>
      </c>
      <c r="R60" s="77"/>
      <c r="S60" s="45" t="b">
        <f>IF(ISNUMBER(SEARCH("RetlMed",C60)),Lookup!D$2,IF(ISNUMBER(SEARCH("OffSml",C60)),Lookup!A$2,IF(ISNUMBER(SEARCH("OffMed",C60)),Lookup!B$2,IF(ISNUMBER(SEARCH("OffLrg",C60)),Lookup!C$2,IF(ISNUMBER(SEARCH("RetlStrp",C60)),Lookup!E$2)))))</f>
        <v>0</v>
      </c>
      <c r="T60" s="17"/>
      <c r="U60" s="17"/>
      <c r="V60" s="18"/>
    </row>
    <row r="61" spans="1:22" s="3" customFormat="1" ht="26.25" customHeight="1" x14ac:dyDescent="0.25">
      <c r="A61" s="82"/>
      <c r="B61" s="43" t="str">
        <f t="shared" si="0"/>
        <v>CBECC 2022.2.0</v>
      </c>
      <c r="C61" s="59" t="s">
        <v>144</v>
      </c>
      <c r="D61" s="50">
        <f>INDEX(Output!$C$5:$JM$192,MATCH($C61,Output!$C$5:$C$192,0),249)</f>
        <v>9.0203000000000007</v>
      </c>
      <c r="E61" s="69"/>
      <c r="F61" s="50">
        <f>'Results TDV'!F61</f>
        <v>3.5594598324003592</v>
      </c>
      <c r="G61" s="94">
        <f>'Results TDV'!G61</f>
        <v>3.38</v>
      </c>
      <c r="H61" s="50">
        <f>'Results TDV'!H61</f>
        <v>3.2657875206516022E-2</v>
      </c>
      <c r="I61" s="94">
        <f>'Results TDV'!I61</f>
        <v>0.06</v>
      </c>
      <c r="J61" s="50">
        <f>'Results TDV'!J61</f>
        <v>15.410351703914762</v>
      </c>
      <c r="K61" s="94">
        <f>'Results TDV'!K61</f>
        <v>17.37</v>
      </c>
      <c r="L61" s="52"/>
      <c r="M61" s="50"/>
      <c r="N61" s="52"/>
      <c r="O61" s="97"/>
      <c r="P61" s="50"/>
      <c r="Q61" s="50"/>
      <c r="R61" s="75"/>
      <c r="S61" s="45">
        <f>IF(ISNUMBER(SEARCH("RetlMed",C61)),Lookup!D$2,IF(ISNUMBER(SEARCH("OffSml",C61)),Lookup!A$2,IF(ISNUMBER(SEARCH("OffMed",C61)),Lookup!B$2,IF(ISNUMBER(SEARCH("OffLrg",C61)),Lookup!C$2,IF(ISNUMBER(SEARCH("RetlStrp",C61)),Lookup!E$2)))))</f>
        <v>53627.8</v>
      </c>
      <c r="T61" s="14"/>
      <c r="U61" s="14"/>
      <c r="V61" s="14"/>
    </row>
    <row r="62" spans="1:22" s="2" customFormat="1" ht="25.5" customHeight="1" x14ac:dyDescent="0.3">
      <c r="A62" s="81"/>
      <c r="B62" s="43" t="str">
        <f t="shared" si="0"/>
        <v>CBECC 2022.2.0</v>
      </c>
      <c r="C62" s="61" t="s">
        <v>145</v>
      </c>
      <c r="D62" s="44">
        <f>INDEX(Output!$C$5:$JM$192,MATCH($C62,Output!$C$5:$C$192,0),249)</f>
        <v>9.0203000000000007</v>
      </c>
      <c r="E62" s="69"/>
      <c r="F62" s="6">
        <f>'Results TDV'!F62</f>
        <v>3.5594598324003592</v>
      </c>
      <c r="G62" s="94">
        <f>'Results TDV'!G62</f>
        <v>3.38</v>
      </c>
      <c r="H62" s="6">
        <f>'Results TDV'!H62</f>
        <v>3.2657875206516022E-2</v>
      </c>
      <c r="I62" s="94">
        <f>'Results TDV'!I62</f>
        <v>0.06</v>
      </c>
      <c r="J62" s="6">
        <f>'Results TDV'!J62</f>
        <v>15.410351703914762</v>
      </c>
      <c r="K62" s="94">
        <f>'Results TDV'!K62</f>
        <v>17.7</v>
      </c>
      <c r="L62" s="46">
        <f t="shared" ref="L62:L72" si="11">IF($D$61=0,"",(D62-$D$61)/$D$61)</f>
        <v>0</v>
      </c>
      <c r="M62" s="70" t="str">
        <f t="shared" ref="M62:M72" si="12">IF($E$61=0,"",(E62-$E$61)/$E$61)</f>
        <v/>
      </c>
      <c r="N62" s="46">
        <f t="shared" ref="N62:N72" si="13">IF($J$61=0,"",(J62-$J$61)/$J$61)</f>
        <v>0</v>
      </c>
      <c r="O62" s="70">
        <f t="shared" ref="O62:O72" si="14">IF($K$61=0,"",(K62-$K$61)/$K$61)</f>
        <v>1.8998272884283147E-2</v>
      </c>
      <c r="P62" s="44" t="str">
        <f t="shared" si="2"/>
        <v>Yes</v>
      </c>
      <c r="Q62" s="44" t="str">
        <f t="shared" si="6"/>
        <v>Yes</v>
      </c>
      <c r="R62" s="77"/>
      <c r="S62" s="45">
        <f>IF(ISNUMBER(SEARCH("RetlMed",C62)),Lookup!D$2,IF(ISNUMBER(SEARCH("OffSml",C62)),Lookup!A$2,IF(ISNUMBER(SEARCH("OffMed",C62)),Lookup!B$2,IF(ISNUMBER(SEARCH("OffLrg",C62)),Lookup!C$2,IF(ISNUMBER(SEARCH("RetlStrp",C62)),Lookup!E$2)))))</f>
        <v>53627.8</v>
      </c>
      <c r="T62" s="17"/>
      <c r="U62" s="17"/>
      <c r="V62" s="18"/>
    </row>
    <row r="63" spans="1:22" s="2" customFormat="1" ht="25.5" customHeight="1" x14ac:dyDescent="0.3">
      <c r="A63" s="81"/>
      <c r="B63" s="43" t="str">
        <f t="shared" si="0"/>
        <v>CBECC 2022.2.0</v>
      </c>
      <c r="C63" s="61" t="s">
        <v>146</v>
      </c>
      <c r="D63" s="44">
        <f>INDEX(Output!$C$5:$JM$192,MATCH($C63,Output!$C$5:$C$192,0),249)</f>
        <v>10.4033</v>
      </c>
      <c r="E63" s="69"/>
      <c r="F63" s="6">
        <f>'Results TDV'!F63</f>
        <v>4.3885074532238875</v>
      </c>
      <c r="G63" s="94">
        <f>'Results TDV'!G63</f>
        <v>4.22</v>
      </c>
      <c r="H63" s="6">
        <f>'Results TDV'!H63</f>
        <v>3.0936752952759574E-2</v>
      </c>
      <c r="I63" s="94">
        <f>'Results TDV'!I63</f>
        <v>0.06</v>
      </c>
      <c r="J63" s="6">
        <f>'Results TDV'!J63</f>
        <v>18.06716593927862</v>
      </c>
      <c r="K63" s="94">
        <f>'Results TDV'!K63</f>
        <v>20.21</v>
      </c>
      <c r="L63" s="46">
        <f t="shared" si="11"/>
        <v>0.15332084298748369</v>
      </c>
      <c r="M63" s="70" t="str">
        <f t="shared" si="12"/>
        <v/>
      </c>
      <c r="N63" s="46">
        <f t="shared" si="13"/>
        <v>0.17240451654902439</v>
      </c>
      <c r="O63" s="70">
        <f t="shared" si="14"/>
        <v>0.16350028785261944</v>
      </c>
      <c r="P63" s="44" t="str">
        <f t="shared" si="2"/>
        <v>Yes</v>
      </c>
      <c r="Q63" s="44" t="str">
        <f t="shared" si="6"/>
        <v>Yes</v>
      </c>
      <c r="R63" s="77"/>
      <c r="S63" s="45">
        <f>IF(ISNUMBER(SEARCH("RetlMed",C63)),Lookup!D$2,IF(ISNUMBER(SEARCH("OffSml",C63)),Lookup!A$2,IF(ISNUMBER(SEARCH("OffMed",C63)),Lookup!B$2,IF(ISNUMBER(SEARCH("OffLrg",C63)),Lookup!C$2,IF(ISNUMBER(SEARCH("RetlStrp",C63)),Lookup!E$2)))))</f>
        <v>53627.8</v>
      </c>
      <c r="T63" s="17"/>
      <c r="U63" s="17"/>
      <c r="V63" s="18"/>
    </row>
    <row r="64" spans="1:22" s="2" customFormat="1" ht="25.5" customHeight="1" x14ac:dyDescent="0.3">
      <c r="A64" s="81"/>
      <c r="B64" s="43" t="str">
        <f t="shared" si="0"/>
        <v>CBECC 2022.2.0</v>
      </c>
      <c r="C64" s="61" t="s">
        <v>147</v>
      </c>
      <c r="D64" s="44">
        <f>INDEX(Output!$C$5:$JM$192,MATCH($C64,Output!$C$5:$C$192,0),249)</f>
        <v>8.7486499999999996</v>
      </c>
      <c r="E64" s="69"/>
      <c r="F64" s="6">
        <f>'Results TDV'!F64</f>
        <v>3.4178728196942627</v>
      </c>
      <c r="G64" s="94">
        <f>'Results TDV'!G64</f>
        <v>3.22</v>
      </c>
      <c r="H64" s="6">
        <f>'Results TDV'!H64</f>
        <v>3.2771249240132916E-2</v>
      </c>
      <c r="I64" s="94">
        <f>'Results TDV'!I64</f>
        <v>0.06</v>
      </c>
      <c r="J64" s="6">
        <f>'Results TDV'!J64</f>
        <v>14.938603399564835</v>
      </c>
      <c r="K64" s="94">
        <f>'Results TDV'!K64</f>
        <v>17.29</v>
      </c>
      <c r="L64" s="46">
        <f t="shared" si="11"/>
        <v>-3.0115406361207613E-2</v>
      </c>
      <c r="M64" s="70" t="str">
        <f t="shared" si="12"/>
        <v/>
      </c>
      <c r="N64" s="46">
        <f t="shared" si="13"/>
        <v>-3.0612429450918115E-2</v>
      </c>
      <c r="O64" s="70">
        <f t="shared" si="14"/>
        <v>-4.6056419113414994E-3</v>
      </c>
      <c r="P64" s="44" t="str">
        <f t="shared" si="2"/>
        <v>No</v>
      </c>
      <c r="Q64" s="44" t="str">
        <f t="shared" si="6"/>
        <v>Yes</v>
      </c>
      <c r="R64" s="77"/>
      <c r="S64" s="45">
        <f>IF(ISNUMBER(SEARCH("RetlMed",C64)),Lookup!D$2,IF(ISNUMBER(SEARCH("OffSml",C64)),Lookup!A$2,IF(ISNUMBER(SEARCH("OffMed",C64)),Lookup!B$2,IF(ISNUMBER(SEARCH("OffLrg",C64)),Lookup!C$2,IF(ISNUMBER(SEARCH("RetlStrp",C64)),Lookup!E$2)))))</f>
        <v>53627.8</v>
      </c>
      <c r="T64" s="17"/>
      <c r="U64" s="17"/>
      <c r="V64" s="18"/>
    </row>
    <row r="65" spans="1:22" s="2" customFormat="1" ht="25.5" customHeight="1" x14ac:dyDescent="0.3">
      <c r="A65" s="81"/>
      <c r="B65" s="43" t="str">
        <f t="shared" si="0"/>
        <v>CBECC 2022.2.0</v>
      </c>
      <c r="C65" s="61" t="s">
        <v>148</v>
      </c>
      <c r="D65" s="44">
        <f>INDEX(Output!$C$5:$JM$192,MATCH($C65,Output!$C$5:$C$192,0),249)</f>
        <v>15.077400000000001</v>
      </c>
      <c r="E65" s="69"/>
      <c r="F65" s="6">
        <f>'Results TDV'!F65</f>
        <v>4.3564345358191083</v>
      </c>
      <c r="G65" s="94">
        <f>'Results TDV'!G65</f>
        <v>3.54</v>
      </c>
      <c r="H65" s="6">
        <f>'Results TDV'!H65</f>
        <v>6.6484360723356159E-2</v>
      </c>
      <c r="I65" s="94">
        <f>'Results TDV'!I65</f>
        <v>0.06</v>
      </c>
      <c r="J65" s="6">
        <f>'Results TDV'!J65</f>
        <v>21.511631685547567</v>
      </c>
      <c r="K65" s="94">
        <f>'Results TDV'!K65</f>
        <v>18.55</v>
      </c>
      <c r="L65" s="46">
        <f t="shared" si="11"/>
        <v>0.67149651341973104</v>
      </c>
      <c r="M65" s="70" t="str">
        <f t="shared" si="12"/>
        <v/>
      </c>
      <c r="N65" s="46">
        <f t="shared" si="13"/>
        <v>0.3959208783069415</v>
      </c>
      <c r="O65" s="70">
        <f t="shared" si="14"/>
        <v>6.7933218192285524E-2</v>
      </c>
      <c r="P65" s="44" t="str">
        <f t="shared" si="2"/>
        <v>Yes</v>
      </c>
      <c r="Q65" s="44" t="str">
        <f t="shared" si="6"/>
        <v>Yes</v>
      </c>
      <c r="R65" s="77"/>
      <c r="S65" s="45">
        <f>IF(ISNUMBER(SEARCH("RetlMed",C65)),Lookup!D$2,IF(ISNUMBER(SEARCH("OffSml",C65)),Lookup!A$2,IF(ISNUMBER(SEARCH("OffMed",C65)),Lookup!B$2,IF(ISNUMBER(SEARCH("OffLrg",C65)),Lookup!C$2,IF(ISNUMBER(SEARCH("RetlStrp",C65)),Lookup!E$2)))))</f>
        <v>53627.8</v>
      </c>
      <c r="T65" s="17"/>
      <c r="U65" s="17"/>
      <c r="V65" s="18"/>
    </row>
    <row r="66" spans="1:22" s="2" customFormat="1" ht="25.5" customHeight="1" x14ac:dyDescent="0.3">
      <c r="A66" s="81"/>
      <c r="B66" s="43" t="str">
        <f t="shared" si="0"/>
        <v>CBECC 2022.2.0</v>
      </c>
      <c r="C66" s="61" t="s">
        <v>149</v>
      </c>
      <c r="D66" s="44">
        <f>INDEX(Output!$C$5:$JM$192,MATCH($C66,Output!$C$5:$C$192,0),249)</f>
        <v>8.9809199999999993</v>
      </c>
      <c r="E66" s="69"/>
      <c r="F66" s="6">
        <f>'Results TDV'!F66</f>
        <v>3.5186041567992716</v>
      </c>
      <c r="G66" s="94">
        <f>'Results TDV'!G66</f>
        <v>3.3</v>
      </c>
      <c r="H66" s="6">
        <f>'Results TDV'!H66</f>
        <v>3.2579371147054323E-2</v>
      </c>
      <c r="I66" s="94">
        <f>'Results TDV'!I66</f>
        <v>0.06</v>
      </c>
      <c r="J66" s="6">
        <f>'Results TDV'!J66</f>
        <v>15.263120978431036</v>
      </c>
      <c r="K66" s="94">
        <f>'Results TDV'!K66</f>
        <v>17.100000000000001</v>
      </c>
      <c r="L66" s="46">
        <f t="shared" si="11"/>
        <v>-4.3657084575902463E-3</v>
      </c>
      <c r="M66" s="70" t="str">
        <f t="shared" si="12"/>
        <v/>
      </c>
      <c r="N66" s="46">
        <f t="shared" si="13"/>
        <v>-9.5540146203362368E-3</v>
      </c>
      <c r="O66" s="70">
        <f t="shared" si="14"/>
        <v>-1.5544041450777177E-2</v>
      </c>
      <c r="P66" s="44" t="str">
        <f t="shared" si="2"/>
        <v>No</v>
      </c>
      <c r="Q66" s="44" t="str">
        <f t="shared" si="6"/>
        <v>Yes</v>
      </c>
      <c r="R66" s="77"/>
      <c r="S66" s="45">
        <f>IF(ISNUMBER(SEARCH("RetlMed",C66)),Lookup!D$2,IF(ISNUMBER(SEARCH("OffSml",C66)),Lookup!A$2,IF(ISNUMBER(SEARCH("OffMed",C66)),Lookup!B$2,IF(ISNUMBER(SEARCH("OffLrg",C66)),Lookup!C$2,IF(ISNUMBER(SEARCH("RetlStrp",C66)),Lookup!E$2)))))</f>
        <v>53627.8</v>
      </c>
      <c r="T66" s="17"/>
      <c r="U66" s="17"/>
      <c r="V66" s="18"/>
    </row>
    <row r="67" spans="1:22" s="2" customFormat="1" ht="25.5" customHeight="1" x14ac:dyDescent="0.3">
      <c r="A67" s="81"/>
      <c r="B67" s="43" t="str">
        <f t="shared" si="0"/>
        <v>CBECC 2022.2.0</v>
      </c>
      <c r="C67" s="61" t="s">
        <v>150</v>
      </c>
      <c r="D67" s="44">
        <f>INDEX(Output!$C$5:$JM$192,MATCH($C67,Output!$C$5:$C$192,0),249)</f>
        <v>11.119</v>
      </c>
      <c r="E67" s="69"/>
      <c r="F67" s="6">
        <f>'Results TDV'!F67</f>
        <v>4.5071586005765667</v>
      </c>
      <c r="G67" s="94">
        <f>'Results TDV'!G67</f>
        <v>4.3099999999999996</v>
      </c>
      <c r="H67" s="6">
        <f>'Results TDV'!H67</f>
        <v>2.8165988535796733E-2</v>
      </c>
      <c r="I67" s="94">
        <f>'Results TDV'!I67</f>
        <v>0.05</v>
      </c>
      <c r="J67" s="6">
        <f>'Results TDV'!J67</f>
        <v>18.194956601688528</v>
      </c>
      <c r="K67" s="94">
        <f>'Results TDV'!K67</f>
        <v>19.89</v>
      </c>
      <c r="L67" s="46">
        <f t="shared" si="11"/>
        <v>0.23266410208086194</v>
      </c>
      <c r="M67" s="70" t="str">
        <f t="shared" si="12"/>
        <v/>
      </c>
      <c r="N67" s="46">
        <f t="shared" si="13"/>
        <v>0.18069703737302636</v>
      </c>
      <c r="O67" s="70">
        <f t="shared" si="14"/>
        <v>0.14507772020725385</v>
      </c>
      <c r="P67" s="44" t="str">
        <f t="shared" si="2"/>
        <v>Yes</v>
      </c>
      <c r="Q67" s="44" t="str">
        <f t="shared" si="6"/>
        <v>Yes</v>
      </c>
      <c r="R67" s="77"/>
      <c r="S67" s="45">
        <f>IF(ISNUMBER(SEARCH("RetlMed",C67)),Lookup!D$2,IF(ISNUMBER(SEARCH("OffSml",C67)),Lookup!A$2,IF(ISNUMBER(SEARCH("OffMed",C67)),Lookup!B$2,IF(ISNUMBER(SEARCH("OffLrg",C67)),Lookup!C$2,IF(ISNUMBER(SEARCH("RetlStrp",C67)),Lookup!E$2)))))</f>
        <v>53627.8</v>
      </c>
      <c r="T67" s="17"/>
      <c r="U67" s="17"/>
      <c r="V67" s="18"/>
    </row>
    <row r="68" spans="1:22" s="2" customFormat="1" ht="25.5" customHeight="1" x14ac:dyDescent="0.3">
      <c r="A68" s="81"/>
      <c r="B68" s="43" t="str">
        <f t="shared" si="0"/>
        <v>CBECC 2022.2.0</v>
      </c>
      <c r="C68" s="61" t="s">
        <v>151</v>
      </c>
      <c r="D68" s="44">
        <f>INDEX(Output!$C$5:$JM$192,MATCH($C68,Output!$C$5:$C$192,0),249)</f>
        <v>8.9049899999999997</v>
      </c>
      <c r="E68" s="69"/>
      <c r="F68" s="6">
        <f>'Results TDV'!F68</f>
        <v>3.5325521464613501</v>
      </c>
      <c r="G68" s="94">
        <f>'Results TDV'!G68</f>
        <v>3.33</v>
      </c>
      <c r="H68" s="6">
        <f>'Results TDV'!H68</f>
        <v>3.2134266182838003E-2</v>
      </c>
      <c r="I68" s="94">
        <f>'Results TDV'!I68</f>
        <v>0.06</v>
      </c>
      <c r="J68" s="6">
        <f>'Results TDV'!J68</f>
        <v>15.266207609059132</v>
      </c>
      <c r="K68" s="94">
        <f>'Results TDV'!K68</f>
        <v>17.64</v>
      </c>
      <c r="L68" s="46">
        <f t="shared" si="11"/>
        <v>-1.2783388579093922E-2</v>
      </c>
      <c r="M68" s="70" t="str">
        <f t="shared" si="12"/>
        <v/>
      </c>
      <c r="N68" s="46">
        <f t="shared" si="13"/>
        <v>-9.3537186966999759E-3</v>
      </c>
      <c r="O68" s="70">
        <f t="shared" si="14"/>
        <v>1.5544041450777177E-2</v>
      </c>
      <c r="P68" s="44" t="str">
        <f t="shared" si="2"/>
        <v>No</v>
      </c>
      <c r="Q68" s="44" t="str">
        <f t="shared" si="6"/>
        <v>Yes</v>
      </c>
      <c r="R68" s="77"/>
      <c r="S68" s="45">
        <f>IF(ISNUMBER(SEARCH("RetlMed",C68)),Lookup!D$2,IF(ISNUMBER(SEARCH("OffSml",C68)),Lookup!A$2,IF(ISNUMBER(SEARCH("OffMed",C68)),Lookup!B$2,IF(ISNUMBER(SEARCH("OffLrg",C68)),Lookup!C$2,IF(ISNUMBER(SEARCH("RetlStrp",C68)),Lookup!E$2)))))</f>
        <v>53627.8</v>
      </c>
      <c r="T68" s="17"/>
      <c r="U68" s="17"/>
      <c r="V68" s="18"/>
    </row>
    <row r="69" spans="1:22" s="2" customFormat="1" ht="25.5" hidden="1" customHeight="1" x14ac:dyDescent="0.3">
      <c r="A69" s="81"/>
      <c r="B69" s="43" t="str">
        <f t="shared" si="0"/>
        <v>CBECC 2022.2.0</v>
      </c>
      <c r="C69" s="61"/>
      <c r="D69" s="44" t="e">
        <f>INDEX(Output!$C$5:$JM$192,MATCH($C69,Output!$C$5:$C$192,0),249)</f>
        <v>#N/A</v>
      </c>
      <c r="E69" s="69"/>
      <c r="F69" s="6" t="e">
        <f>'Results TDV'!F69</f>
        <v>#N/A</v>
      </c>
      <c r="G69" s="94">
        <f>'Results TDV'!G69</f>
        <v>0</v>
      </c>
      <c r="H69" s="6" t="e">
        <f>'Results TDV'!H69</f>
        <v>#N/A</v>
      </c>
      <c r="I69" s="94">
        <f>'Results TDV'!I69</f>
        <v>0</v>
      </c>
      <c r="J69" s="6" t="e">
        <f>'Results TDV'!J69</f>
        <v>#N/A</v>
      </c>
      <c r="K69" s="94">
        <f>'Results TDV'!K69</f>
        <v>0</v>
      </c>
      <c r="L69" s="46" t="e">
        <f t="shared" si="11"/>
        <v>#N/A</v>
      </c>
      <c r="M69" s="70" t="str">
        <f t="shared" si="12"/>
        <v/>
      </c>
      <c r="N69" s="46" t="e">
        <f t="shared" si="13"/>
        <v>#N/A</v>
      </c>
      <c r="O69" s="98">
        <f t="shared" si="14"/>
        <v>-1</v>
      </c>
      <c r="P69" s="44" t="e">
        <f t="shared" si="2"/>
        <v>#N/A</v>
      </c>
      <c r="Q69" s="44" t="e">
        <f t="shared" si="6"/>
        <v>#N/A</v>
      </c>
      <c r="R69" s="77"/>
      <c r="S69" s="45" t="b">
        <f>IF(ISNUMBER(SEARCH("RetlMed",C69)),Lookup!D$2,IF(ISNUMBER(SEARCH("OffSml",C69)),Lookup!A$2,IF(ISNUMBER(SEARCH("OffMed",C69)),Lookup!B$2,IF(ISNUMBER(SEARCH("OffLrg",C69)),Lookup!C$2,IF(ISNUMBER(SEARCH("RetlStrp",C69)),Lookup!E$2)))))</f>
        <v>0</v>
      </c>
      <c r="T69" s="17"/>
      <c r="U69" s="17"/>
      <c r="V69" s="18"/>
    </row>
    <row r="70" spans="1:22" s="2" customFormat="1" ht="25.5" hidden="1" customHeight="1" x14ac:dyDescent="0.3">
      <c r="A70" s="81"/>
      <c r="B70" s="43" t="str">
        <f t="shared" ref="B70:B128" si="15">B69</f>
        <v>CBECC 2022.2.0</v>
      </c>
      <c r="C70" s="61"/>
      <c r="D70" s="44" t="e">
        <f>INDEX(Output!$C$5:$JM$192,MATCH($C70,Output!$C$5:$C$192,0),249)</f>
        <v>#N/A</v>
      </c>
      <c r="E70" s="69"/>
      <c r="F70" s="6" t="e">
        <f>'Results TDV'!F70</f>
        <v>#N/A</v>
      </c>
      <c r="G70" s="94">
        <f>'Results TDV'!G70</f>
        <v>0</v>
      </c>
      <c r="H70" s="6" t="e">
        <f>'Results TDV'!H70</f>
        <v>#N/A</v>
      </c>
      <c r="I70" s="94">
        <f>'Results TDV'!I70</f>
        <v>0</v>
      </c>
      <c r="J70" s="6" t="e">
        <f>'Results TDV'!J70</f>
        <v>#N/A</v>
      </c>
      <c r="K70" s="94">
        <f>'Results TDV'!K70</f>
        <v>0</v>
      </c>
      <c r="L70" s="46" t="e">
        <f t="shared" si="11"/>
        <v>#N/A</v>
      </c>
      <c r="M70" s="70" t="str">
        <f t="shared" si="12"/>
        <v/>
      </c>
      <c r="N70" s="46" t="e">
        <f t="shared" si="13"/>
        <v>#N/A</v>
      </c>
      <c r="O70" s="98">
        <f t="shared" si="14"/>
        <v>-1</v>
      </c>
      <c r="P70" s="44" t="e">
        <f t="shared" si="2"/>
        <v>#N/A</v>
      </c>
      <c r="Q70" s="44" t="e">
        <f t="shared" si="6"/>
        <v>#N/A</v>
      </c>
      <c r="R70" s="77"/>
      <c r="S70" s="45" t="b">
        <f>IF(ISNUMBER(SEARCH("RetlMed",C70)),Lookup!D$2,IF(ISNUMBER(SEARCH("OffSml",C70)),Lookup!A$2,IF(ISNUMBER(SEARCH("OffMed",C70)),Lookup!B$2,IF(ISNUMBER(SEARCH("OffLrg",C70)),Lookup!C$2,IF(ISNUMBER(SEARCH("RetlStrp",C70)),Lookup!E$2)))))</f>
        <v>0</v>
      </c>
      <c r="T70" s="17"/>
      <c r="U70" s="17"/>
      <c r="V70" s="18"/>
    </row>
    <row r="71" spans="1:22" s="2" customFormat="1" ht="25.5" hidden="1" customHeight="1" x14ac:dyDescent="0.3">
      <c r="A71" s="81"/>
      <c r="B71" s="43" t="str">
        <f t="shared" si="15"/>
        <v>CBECC 2022.2.0</v>
      </c>
      <c r="C71" s="61"/>
      <c r="D71" s="44" t="e">
        <f>INDEX(Output!$C$5:$JM$192,MATCH($C71,Output!$C$5:$C$192,0),249)</f>
        <v>#N/A</v>
      </c>
      <c r="E71" s="69"/>
      <c r="F71" s="6" t="e">
        <f>'Results TDV'!F71</f>
        <v>#N/A</v>
      </c>
      <c r="G71" s="94">
        <f>'Results TDV'!G71</f>
        <v>0</v>
      </c>
      <c r="H71" s="6" t="e">
        <f>'Results TDV'!H71</f>
        <v>#N/A</v>
      </c>
      <c r="I71" s="94">
        <f>'Results TDV'!I71</f>
        <v>0</v>
      </c>
      <c r="J71" s="6" t="e">
        <f>'Results TDV'!J71</f>
        <v>#N/A</v>
      </c>
      <c r="K71" s="94">
        <f>'Results TDV'!K71</f>
        <v>0</v>
      </c>
      <c r="L71" s="46" t="e">
        <f t="shared" si="11"/>
        <v>#N/A</v>
      </c>
      <c r="M71" s="70" t="str">
        <f t="shared" si="12"/>
        <v/>
      </c>
      <c r="N71" s="46" t="e">
        <f t="shared" si="13"/>
        <v>#N/A</v>
      </c>
      <c r="O71" s="98">
        <f t="shared" si="14"/>
        <v>-1</v>
      </c>
      <c r="P71" s="44" t="e">
        <f t="shared" ref="P71:P120" si="16">IF(AND(L71&gt;=0,M71&gt;=0), "Yes", "No")</f>
        <v>#N/A</v>
      </c>
      <c r="Q71" s="44" t="e">
        <f t="shared" si="6"/>
        <v>#N/A</v>
      </c>
      <c r="R71" s="77"/>
      <c r="S71" s="45" t="b">
        <f>IF(ISNUMBER(SEARCH("RetlMed",C71)),Lookup!D$2,IF(ISNUMBER(SEARCH("OffSml",C71)),Lookup!A$2,IF(ISNUMBER(SEARCH("OffMed",C71)),Lookup!B$2,IF(ISNUMBER(SEARCH("OffLrg",C71)),Lookup!C$2,IF(ISNUMBER(SEARCH("RetlStrp",C71)),Lookup!E$2)))))</f>
        <v>0</v>
      </c>
      <c r="T71" s="17"/>
      <c r="U71" s="17"/>
      <c r="V71" s="18"/>
    </row>
    <row r="72" spans="1:22" s="2" customFormat="1" ht="25.5" hidden="1" customHeight="1" x14ac:dyDescent="0.3">
      <c r="A72" s="81"/>
      <c r="B72" s="43" t="str">
        <f t="shared" si="15"/>
        <v>CBECC 2022.2.0</v>
      </c>
      <c r="C72" s="61"/>
      <c r="D72" s="44" t="e">
        <f>INDEX(Output!$C$5:$JM$192,MATCH($C72,Output!$C$5:$C$192,0),249)</f>
        <v>#N/A</v>
      </c>
      <c r="E72" s="69"/>
      <c r="F72" s="6" t="e">
        <f>'Results TDV'!F72</f>
        <v>#N/A</v>
      </c>
      <c r="G72" s="94">
        <f>'Results TDV'!G72</f>
        <v>0</v>
      </c>
      <c r="H72" s="6" t="e">
        <f>'Results TDV'!H72</f>
        <v>#N/A</v>
      </c>
      <c r="I72" s="94">
        <f>'Results TDV'!I72</f>
        <v>0</v>
      </c>
      <c r="J72" s="6" t="e">
        <f>'Results TDV'!J72</f>
        <v>#N/A</v>
      </c>
      <c r="K72" s="94">
        <f>'Results TDV'!K72</f>
        <v>0</v>
      </c>
      <c r="L72" s="46" t="e">
        <f t="shared" si="11"/>
        <v>#N/A</v>
      </c>
      <c r="M72" s="70" t="str">
        <f t="shared" si="12"/>
        <v/>
      </c>
      <c r="N72" s="46" t="e">
        <f t="shared" si="13"/>
        <v>#N/A</v>
      </c>
      <c r="O72" s="98">
        <f t="shared" si="14"/>
        <v>-1</v>
      </c>
      <c r="P72" s="44" t="e">
        <f t="shared" si="16"/>
        <v>#N/A</v>
      </c>
      <c r="Q72" s="44" t="e">
        <f t="shared" si="6"/>
        <v>#N/A</v>
      </c>
      <c r="R72" s="77"/>
      <c r="S72" s="45" t="b">
        <f>IF(ISNUMBER(SEARCH("RetlMed",C72)),Lookup!D$2,IF(ISNUMBER(SEARCH("OffSml",C72)),Lookup!A$2,IF(ISNUMBER(SEARCH("OffMed",C72)),Lookup!B$2,IF(ISNUMBER(SEARCH("OffLrg",C72)),Lookup!C$2,IF(ISNUMBER(SEARCH("RetlStrp",C72)),Lookup!E$2)))))</f>
        <v>0</v>
      </c>
      <c r="T72" s="17"/>
      <c r="U72" s="17"/>
      <c r="V72" s="18"/>
    </row>
    <row r="73" spans="1:22" s="3" customFormat="1" ht="26.25" customHeight="1" x14ac:dyDescent="0.25">
      <c r="A73" s="82"/>
      <c r="B73" s="43" t="str">
        <f t="shared" si="15"/>
        <v>CBECC 2022.2.0</v>
      </c>
      <c r="C73" s="59" t="s">
        <v>132</v>
      </c>
      <c r="D73" s="50">
        <f>INDEX(Output!$C$5:$JM$192,MATCH($C73,Output!$C$5:$C$192,0),249)</f>
        <v>22.868200000000002</v>
      </c>
      <c r="E73" s="69"/>
      <c r="F73" s="50">
        <f>'Results TDV'!F73</f>
        <v>10.015511071485276</v>
      </c>
      <c r="G73" s="94">
        <f>'Results TDV'!G73</f>
        <v>10</v>
      </c>
      <c r="H73" s="50">
        <f>'Results TDV'!H73</f>
        <v>3.3243279553476557E-2</v>
      </c>
      <c r="I73" s="94">
        <f>'Results TDV'!I73</f>
        <v>0.04</v>
      </c>
      <c r="J73" s="50">
        <f>'Results TDV'!J73</f>
        <v>37.497941545570391</v>
      </c>
      <c r="K73" s="94">
        <f>'Results TDV'!K73</f>
        <v>38.04</v>
      </c>
      <c r="L73" s="52"/>
      <c r="M73" s="50"/>
      <c r="N73" s="52"/>
      <c r="O73" s="97"/>
      <c r="P73" s="50"/>
      <c r="Q73" s="50"/>
      <c r="R73" s="75"/>
      <c r="S73" s="45">
        <f>IF(ISNUMBER(SEARCH("RetlMed",C73)),Lookup!D$2,IF(ISNUMBER(SEARCH("OffSml",C73)),Lookup!A$2,IF(ISNUMBER(SEARCH("OffMed",C73)),Lookup!B$2,IF(ISNUMBER(SEARCH("OffLrg",C73)),Lookup!C$2,IF(ISNUMBER(SEARCH("RetlStrp",C73)),Lookup!E$2)))))</f>
        <v>24563.1</v>
      </c>
      <c r="T73" s="14"/>
      <c r="U73" s="14"/>
      <c r="V73" s="14"/>
    </row>
    <row r="74" spans="1:22" s="2" customFormat="1" ht="25.5" customHeight="1" x14ac:dyDescent="0.3">
      <c r="A74" s="81"/>
      <c r="B74" s="43" t="str">
        <f t="shared" si="15"/>
        <v>CBECC 2022.2.0</v>
      </c>
      <c r="C74" s="61" t="s">
        <v>133</v>
      </c>
      <c r="D74" s="44">
        <f>INDEX(Output!$C$5:$JM$192,MATCH($C74,Output!$C$5:$C$192,0),249)</f>
        <v>18.561599999999999</v>
      </c>
      <c r="E74" s="69"/>
      <c r="F74" s="6">
        <f>'Results TDV'!F74</f>
        <v>7.863665416824424</v>
      </c>
      <c r="G74" s="94">
        <f>'Results TDV'!G74</f>
        <v>8.26</v>
      </c>
      <c r="H74" s="6">
        <f>'Results TDV'!H74</f>
        <v>4.1088054846497392E-2</v>
      </c>
      <c r="I74" s="94">
        <f>'Results TDV'!I74</f>
        <v>0.06</v>
      </c>
      <c r="J74" s="6">
        <f>'Results TDV'!J74</f>
        <v>30.939896501054022</v>
      </c>
      <c r="K74" s="94">
        <f>'Results TDV'!K74</f>
        <v>34.369999999999997</v>
      </c>
      <c r="L74" s="46">
        <f>IF($D73=0,"",(D74-$D73)/$D73)</f>
        <v>-0.18832264891858574</v>
      </c>
      <c r="M74" s="70" t="str">
        <f>IF($E73=0,"",(E74-$E73)/$E73)</f>
        <v/>
      </c>
      <c r="N74" s="46">
        <f>IF($J73=0,"",(J74-J73)/J73)</f>
        <v>-0.1748908013136275</v>
      </c>
      <c r="O74" s="70">
        <f>IF($K73=0,"",(K74-K73)/K73)</f>
        <v>-9.6477392218717192E-2</v>
      </c>
      <c r="P74" s="44" t="str">
        <f t="shared" si="16"/>
        <v>No</v>
      </c>
      <c r="Q74" s="44" t="str">
        <f t="shared" si="6"/>
        <v>Yes</v>
      </c>
      <c r="R74" s="77"/>
      <c r="S74" s="45">
        <f>IF(ISNUMBER(SEARCH("RetlMed",C74)),Lookup!D$2,IF(ISNUMBER(SEARCH("OffSml",C74)),Lookup!A$2,IF(ISNUMBER(SEARCH("OffMed",C74)),Lookup!B$2,IF(ISNUMBER(SEARCH("OffLrg",C74)),Lookup!C$2,IF(ISNUMBER(SEARCH("RetlStrp",C74)),Lookup!E$2)))))</f>
        <v>24563.1</v>
      </c>
      <c r="T74" s="17"/>
      <c r="U74" s="17"/>
      <c r="V74" s="18"/>
    </row>
    <row r="75" spans="1:22" s="3" customFormat="1" ht="26.25" customHeight="1" x14ac:dyDescent="0.25">
      <c r="A75" s="82"/>
      <c r="B75" s="43" t="str">
        <f t="shared" si="15"/>
        <v>CBECC 2022.2.0</v>
      </c>
      <c r="C75" s="59" t="s">
        <v>134</v>
      </c>
      <c r="D75" s="50">
        <f>INDEX(Output!$C$5:$JM$192,MATCH($C75,Output!$C$5:$C$192,0),249)</f>
        <v>17.8505</v>
      </c>
      <c r="E75" s="69"/>
      <c r="F75" s="50">
        <f>'Results TDV'!F75</f>
        <v>7.1114395169990763</v>
      </c>
      <c r="G75" s="94">
        <f>'Results TDV'!G75</f>
        <v>7.16</v>
      </c>
      <c r="H75" s="50">
        <f>'Results TDV'!H75</f>
        <v>3.9354885987517865E-2</v>
      </c>
      <c r="I75" s="94">
        <f>'Results TDV'!I75</f>
        <v>0.05</v>
      </c>
      <c r="J75" s="50">
        <f>'Results TDV'!J75</f>
        <v>28.199800654826145</v>
      </c>
      <c r="K75" s="94">
        <f>'Results TDV'!K75</f>
        <v>29.29</v>
      </c>
      <c r="L75" s="52"/>
      <c r="M75" s="50"/>
      <c r="N75" s="52"/>
      <c r="O75" s="97"/>
      <c r="P75" s="50"/>
      <c r="Q75" s="50"/>
      <c r="R75" s="75"/>
      <c r="S75" s="45">
        <f>IF(ISNUMBER(SEARCH("RetlMed",C75)),Lookup!D$2,IF(ISNUMBER(SEARCH("OffSml",C75)),Lookup!A$2,IF(ISNUMBER(SEARCH("OffMed",C75)),Lookup!B$2,IF(ISNUMBER(SEARCH("OffLrg",C75)),Lookup!C$2,IF(ISNUMBER(SEARCH("RetlStrp",C75)),Lookup!E$2)))))</f>
        <v>24563.1</v>
      </c>
      <c r="T75" s="14"/>
      <c r="U75" s="14"/>
      <c r="V75" s="14"/>
    </row>
    <row r="76" spans="1:22" s="2" customFormat="1" ht="25.5" customHeight="1" x14ac:dyDescent="0.3">
      <c r="A76" s="81"/>
      <c r="B76" s="43" t="str">
        <f t="shared" si="15"/>
        <v>CBECC 2022.2.0</v>
      </c>
      <c r="C76" s="61" t="s">
        <v>135</v>
      </c>
      <c r="D76" s="44">
        <f>INDEX(Output!$C$5:$JM$192,MATCH($C76,Output!$C$5:$C$192,0),249)</f>
        <v>13.9421</v>
      </c>
      <c r="E76" s="69"/>
      <c r="F76" s="6">
        <f>'Results TDV'!F76</f>
        <v>5.079977690112405</v>
      </c>
      <c r="G76" s="94">
        <f>'Results TDV'!G76</f>
        <v>5.22</v>
      </c>
      <c r="H76" s="6">
        <f>'Results TDV'!H76</f>
        <v>5.0704512052631795E-2</v>
      </c>
      <c r="I76" s="94">
        <f>'Results TDV'!I76</f>
        <v>7.0000000000000007E-2</v>
      </c>
      <c r="J76" s="6">
        <f>'Results TDV'!J76</f>
        <v>22.402805647645451</v>
      </c>
      <c r="K76" s="94">
        <f>'Results TDV'!K76</f>
        <v>25.03</v>
      </c>
      <c r="L76" s="46">
        <f>IF($D75=0,"",(D76-$D75)/$D75)</f>
        <v>-0.21895185008823284</v>
      </c>
      <c r="M76" s="70" t="str">
        <f>IF($E75=0,"",(E76-$E75)/$E75)</f>
        <v/>
      </c>
      <c r="N76" s="46">
        <f>IF($J75=0,"",(J76-J75)/J75)</f>
        <v>-0.2055686519964314</v>
      </c>
      <c r="O76" s="70">
        <f>IF($K75=0,"",(K76-K75)/K75)</f>
        <v>-0.14544213041993848</v>
      </c>
      <c r="P76" s="44" t="str">
        <f t="shared" si="16"/>
        <v>No</v>
      </c>
      <c r="Q76" s="44" t="str">
        <f t="shared" si="6"/>
        <v>Yes</v>
      </c>
      <c r="R76" s="77"/>
      <c r="S76" s="45">
        <f>IF(ISNUMBER(SEARCH("RetlMed",C76)),Lookup!D$2,IF(ISNUMBER(SEARCH("OffSml",C76)),Lookup!A$2,IF(ISNUMBER(SEARCH("OffMed",C76)),Lookup!B$2,IF(ISNUMBER(SEARCH("OffLrg",C76)),Lookup!C$2,IF(ISNUMBER(SEARCH("RetlStrp",C76)),Lookup!E$2)))))</f>
        <v>24563.1</v>
      </c>
      <c r="T76" s="17"/>
      <c r="U76" s="17"/>
      <c r="V76" s="18"/>
    </row>
    <row r="77" spans="1:22" s="3" customFormat="1" ht="26.25" customHeight="1" x14ac:dyDescent="0.25">
      <c r="A77" s="82"/>
      <c r="B77" s="43" t="str">
        <f t="shared" si="15"/>
        <v>CBECC 2022.2.0</v>
      </c>
      <c r="C77" s="59" t="s">
        <v>156</v>
      </c>
      <c r="D77" s="50">
        <f>INDEX(Output!$C$5:$JM$192,MATCH($C77,Output!$C$5:$C$192,0),249)</f>
        <v>16.3811</v>
      </c>
      <c r="E77" s="69"/>
      <c r="F77" s="50">
        <f>'Results TDV'!F77</f>
        <v>2.7882885502889154</v>
      </c>
      <c r="G77" s="94">
        <f>'Results TDV'!G77</f>
        <v>2.73</v>
      </c>
      <c r="H77" s="50">
        <f>'Results TDV'!H77</f>
        <v>0.11255643425747459</v>
      </c>
      <c r="I77" s="94">
        <f>'Results TDV'!I77</f>
        <v>0.24</v>
      </c>
      <c r="J77" s="50">
        <f>'Results TDV'!J77</f>
        <v>20.766950360163396</v>
      </c>
      <c r="K77" s="94">
        <f>'Results TDV'!K77</f>
        <v>32.93</v>
      </c>
      <c r="L77" s="52"/>
      <c r="M77" s="50"/>
      <c r="N77" s="52"/>
      <c r="O77" s="97"/>
      <c r="P77" s="50"/>
      <c r="Q77" s="50"/>
      <c r="R77" s="75"/>
      <c r="S77" s="45">
        <f>IF(ISNUMBER(SEARCH("RetlMed",C77)),Lookup!D$2,IF(ISNUMBER(SEARCH("OffSml",C77)),Lookup!A$2,IF(ISNUMBER(SEARCH("OffMed",C77)),Lookup!B$2,IF(ISNUMBER(SEARCH("OffLrg",C77)),Lookup!C$2,IF(ISNUMBER(SEARCH("RetlStrp",C77)),Lookup!E$2)))))</f>
        <v>498589</v>
      </c>
      <c r="T77" s="14"/>
      <c r="U77" s="14"/>
      <c r="V77" s="14"/>
    </row>
    <row r="78" spans="1:22" s="2" customFormat="1" ht="25.5" customHeight="1" x14ac:dyDescent="0.3">
      <c r="A78" s="81"/>
      <c r="B78" s="43" t="str">
        <f t="shared" si="15"/>
        <v>CBECC 2022.2.0</v>
      </c>
      <c r="C78" s="61" t="s">
        <v>157</v>
      </c>
      <c r="D78" s="44">
        <f>INDEX(Output!$C$5:$JM$192,MATCH($C78,Output!$C$5:$C$192,0),249)</f>
        <v>16.191099999999999</v>
      </c>
      <c r="E78" s="69"/>
      <c r="F78" s="6">
        <f>'Results TDV'!F78</f>
        <v>2.6972516441397625</v>
      </c>
      <c r="G78" s="94">
        <f>'Results TDV'!G78</f>
        <v>2.61</v>
      </c>
      <c r="H78" s="6">
        <f>'Results TDV'!H78</f>
        <v>0.11255763765345805</v>
      </c>
      <c r="I78" s="94">
        <f>'Results TDV'!I78</f>
        <v>0.24</v>
      </c>
      <c r="J78" s="6">
        <f>'Results TDV'!J78</f>
        <v>20.456440082112074</v>
      </c>
      <c r="K78" s="94">
        <f>'Results TDV'!K78</f>
        <v>32.68</v>
      </c>
      <c r="L78" s="46">
        <f>IF($D$77=0,"",(D78-$D$77)/$D$77)</f>
        <v>-1.1598732685839247E-2</v>
      </c>
      <c r="M78" s="70" t="str">
        <f>IF($E$77=0,"",(E78-$E$77)/$E$77)</f>
        <v/>
      </c>
      <c r="N78" s="46">
        <f>IF($J$77=0,"",(J78-$J$77)/$J$77)</f>
        <v>-1.4952136575958872E-2</v>
      </c>
      <c r="O78" s="70">
        <f>IF($K$77=0,"",(K78-$K$77)/$K$77)</f>
        <v>-7.5918615244457942E-3</v>
      </c>
      <c r="P78" s="44" t="str">
        <f t="shared" si="16"/>
        <v>No</v>
      </c>
      <c r="Q78" s="44" t="str">
        <f t="shared" si="6"/>
        <v>Yes</v>
      </c>
      <c r="R78" s="77"/>
      <c r="S78" s="45">
        <f>IF(ISNUMBER(SEARCH("RetlMed",C78)),Lookup!D$2,IF(ISNUMBER(SEARCH("OffSml",C78)),Lookup!A$2,IF(ISNUMBER(SEARCH("OffMed",C78)),Lookup!B$2,IF(ISNUMBER(SEARCH("OffLrg",C78)),Lookup!C$2,IF(ISNUMBER(SEARCH("RetlStrp",C78)),Lookup!E$2)))))</f>
        <v>498589</v>
      </c>
      <c r="T78" s="17"/>
      <c r="U78" s="17"/>
      <c r="V78" s="18"/>
    </row>
    <row r="79" spans="1:22" s="2" customFormat="1" ht="25.5" customHeight="1" x14ac:dyDescent="0.3">
      <c r="A79" s="81"/>
      <c r="B79" s="43" t="str">
        <f t="shared" si="15"/>
        <v>CBECC 2022.2.0</v>
      </c>
      <c r="C79" s="61" t="s">
        <v>158</v>
      </c>
      <c r="D79" s="44">
        <f>INDEX(Output!$C$5:$JM$192,MATCH($C79,Output!$C$5:$C$192,0),249)</f>
        <v>16.278300000000002</v>
      </c>
      <c r="E79" s="69"/>
      <c r="F79" s="6">
        <f>'Results TDV'!F79</f>
        <v>2.7476137660477868</v>
      </c>
      <c r="G79" s="94">
        <f>'Results TDV'!G79</f>
        <v>2.69</v>
      </c>
      <c r="H79" s="6">
        <f>'Results TDV'!H79</f>
        <v>0.11234383430039573</v>
      </c>
      <c r="I79" s="94">
        <f>'Results TDV'!I79</f>
        <v>0.24</v>
      </c>
      <c r="J79" s="6">
        <f>'Results TDV'!J79</f>
        <v>20.606963433585697</v>
      </c>
      <c r="K79" s="94">
        <f>'Results TDV'!K79</f>
        <v>32.75</v>
      </c>
      <c r="L79" s="46">
        <f>IF($D$77=0,"",(D79-$D$77)/$D$77)</f>
        <v>-6.2755248426539399E-3</v>
      </c>
      <c r="M79" s="70" t="str">
        <f>IF($E$77=0,"",(E79-$E$77)/$E$77)</f>
        <v/>
      </c>
      <c r="N79" s="46">
        <f>IF($J$77=0,"",(J79-$J$77)/$J$77)</f>
        <v>-7.7039201135953072E-3</v>
      </c>
      <c r="O79" s="70">
        <f>IF($K$77=0,"",(K79-$K$77)/$K$77)</f>
        <v>-5.4661402976009634E-3</v>
      </c>
      <c r="P79" s="44" t="str">
        <f t="shared" si="16"/>
        <v>No</v>
      </c>
      <c r="Q79" s="44" t="str">
        <f t="shared" si="6"/>
        <v>Yes</v>
      </c>
      <c r="R79" s="77"/>
      <c r="S79" s="45">
        <f>IF(ISNUMBER(SEARCH("RetlMed",C79)),Lookup!D$2,IF(ISNUMBER(SEARCH("OffSml",C79)),Lookup!A$2,IF(ISNUMBER(SEARCH("OffMed",C79)),Lookup!B$2,IF(ISNUMBER(SEARCH("OffLrg",C79)),Lookup!C$2,IF(ISNUMBER(SEARCH("RetlStrp",C79)),Lookup!E$2)))))</f>
        <v>498589</v>
      </c>
      <c r="T79" s="17"/>
      <c r="U79" s="17"/>
      <c r="V79" s="18"/>
    </row>
    <row r="80" spans="1:22" s="3" customFormat="1" ht="26.25" customHeight="1" x14ac:dyDescent="0.25">
      <c r="A80" s="82"/>
      <c r="B80" s="43" t="str">
        <f t="shared" si="15"/>
        <v>CBECC 2022.2.0</v>
      </c>
      <c r="C80" s="59" t="s">
        <v>108</v>
      </c>
      <c r="D80" s="50">
        <f>INDEX(Output!$C$5:$JM$192,MATCH($C80,Output!$C$5:$C$192,0),249)</f>
        <v>9.4830299999999994</v>
      </c>
      <c r="E80" s="69"/>
      <c r="F80" s="50">
        <f>'Results TDV'!F80</f>
        <v>3.2204882177504919</v>
      </c>
      <c r="G80" s="94">
        <f>'Results TDV'!G80</f>
        <v>3.15</v>
      </c>
      <c r="H80" s="50">
        <f>'Results TDV'!H80</f>
        <v>3.5590436210987404E-2</v>
      </c>
      <c r="I80" s="94">
        <f>'Results TDV'!I80</f>
        <v>0.05</v>
      </c>
      <c r="J80" s="50">
        <f>'Results TDV'!J80</f>
        <v>14.546948632560092</v>
      </c>
      <c r="K80" s="94">
        <f>'Results TDV'!K80</f>
        <v>15.93</v>
      </c>
      <c r="L80" s="52"/>
      <c r="M80" s="50"/>
      <c r="N80" s="52"/>
      <c r="O80" s="97"/>
      <c r="P80" s="50"/>
      <c r="Q80" s="50"/>
      <c r="R80" s="75"/>
      <c r="S80" s="45">
        <f>IF(ISNUMBER(SEARCH("RetlMed",C80)),Lookup!D$2,IF(ISNUMBER(SEARCH("OffSml",C80)),Lookup!A$2,IF(ISNUMBER(SEARCH("OffMed",C80)),Lookup!B$2,IF(ISNUMBER(SEARCH("OffLrg",C80)),Lookup!C$2,IF(ISNUMBER(SEARCH("RetlStrp",C80)),Lookup!E$2)))))</f>
        <v>498589</v>
      </c>
      <c r="T80" s="14"/>
      <c r="U80" s="14"/>
      <c r="V80" s="14"/>
    </row>
    <row r="81" spans="1:22" s="2" customFormat="1" ht="25.5" customHeight="1" x14ac:dyDescent="0.3">
      <c r="A81" s="81"/>
      <c r="B81" s="43" t="str">
        <f t="shared" si="15"/>
        <v>CBECC 2022.2.0</v>
      </c>
      <c r="C81" s="61" t="s">
        <v>159</v>
      </c>
      <c r="D81" s="44">
        <f>INDEX(Output!$C$5:$JM$192,MATCH($C81,Output!$C$5:$C$192,0),249)</f>
        <v>9.1820000000000004</v>
      </c>
      <c r="E81" s="69"/>
      <c r="F81" s="6">
        <f>'Results TDV'!F81</f>
        <v>3.0336609913174981</v>
      </c>
      <c r="G81" s="94">
        <f>'Results TDV'!G81</f>
        <v>3.07</v>
      </c>
      <c r="H81" s="6">
        <f>'Results TDV'!H81</f>
        <v>3.5574792063202361E-2</v>
      </c>
      <c r="I81" s="94">
        <f>'Results TDV'!I81</f>
        <v>0.06</v>
      </c>
      <c r="J81" s="6">
        <f>'Results TDV'!J81</f>
        <v>13.907902355265072</v>
      </c>
      <c r="K81" s="94">
        <f>'Results TDV'!K81</f>
        <v>16.579999999999998</v>
      </c>
      <c r="L81" s="46">
        <f>IF($D$80=0,"",(D81-$D$80)/$D$80)</f>
        <v>-3.1744073360518633E-2</v>
      </c>
      <c r="M81" s="70" t="str">
        <f>IF($E$80=0,"",(E81-$E$80)/$E$80)</f>
        <v/>
      </c>
      <c r="N81" s="46">
        <f>IF($J$80=0,"",(J81-$J$80)/$J$80)</f>
        <v>-4.3929919149137381E-2</v>
      </c>
      <c r="O81" s="70">
        <f>IF($K$80=0,"",(K81-$K$80)/$K$80)</f>
        <v>4.0803515379786479E-2</v>
      </c>
      <c r="P81" s="44" t="str">
        <f t="shared" si="16"/>
        <v>No</v>
      </c>
      <c r="Q81" s="44" t="str">
        <f t="shared" si="6"/>
        <v>Yes</v>
      </c>
      <c r="R81" s="77"/>
      <c r="S81" s="45">
        <f>IF(ISNUMBER(SEARCH("RetlMed",C81)),Lookup!D$2,IF(ISNUMBER(SEARCH("OffSml",C81)),Lookup!A$2,IF(ISNUMBER(SEARCH("OffMed",C81)),Lookup!B$2,IF(ISNUMBER(SEARCH("OffLrg",C81)),Lookup!C$2,IF(ISNUMBER(SEARCH("RetlStrp",C81)),Lookup!E$2)))))</f>
        <v>498589</v>
      </c>
      <c r="T81" s="17"/>
      <c r="U81" s="17"/>
      <c r="V81" s="18"/>
    </row>
    <row r="82" spans="1:22" s="2" customFormat="1" ht="25.5" customHeight="1" x14ac:dyDescent="0.3">
      <c r="A82" s="81"/>
      <c r="B82" s="43" t="str">
        <f t="shared" si="15"/>
        <v>CBECC 2022.2.0</v>
      </c>
      <c r="C82" s="61" t="s">
        <v>160</v>
      </c>
      <c r="D82" s="44">
        <f>INDEX(Output!$C$5:$JM$192,MATCH($C82,Output!$C$5:$C$192,0),249)</f>
        <v>9.3511799999999994</v>
      </c>
      <c r="E82" s="69"/>
      <c r="F82" s="6">
        <f>'Results TDV'!F82</f>
        <v>3.1170362763719215</v>
      </c>
      <c r="G82" s="94">
        <f>'Results TDV'!G82</f>
        <v>3.03</v>
      </c>
      <c r="H82" s="6">
        <f>'Results TDV'!H82</f>
        <v>3.5543704333629501E-2</v>
      </c>
      <c r="I82" s="94">
        <f>'Results TDV'!I82</f>
        <v>0.05</v>
      </c>
      <c r="J82" s="6">
        <f>'Results TDV'!J82</f>
        <v>14.189257428685949</v>
      </c>
      <c r="K82" s="94">
        <f>'Results TDV'!K82</f>
        <v>15.51</v>
      </c>
      <c r="L82" s="46">
        <f>IF($D$80=0,"",(D82-$D$80)/$D$80)</f>
        <v>-1.390378391716572E-2</v>
      </c>
      <c r="M82" s="70" t="str">
        <f>IF($E$80=0,"",(E82-$E$80)/$E$80)</f>
        <v/>
      </c>
      <c r="N82" s="46">
        <f>IF($J$80=0,"",(J82-$J$80)/$J$80)</f>
        <v>-2.4588744547673149E-2</v>
      </c>
      <c r="O82" s="70">
        <f>IF($K$80=0,"",(K82-$K$80)/$K$80)</f>
        <v>-2.6365348399246702E-2</v>
      </c>
      <c r="P82" s="44" t="str">
        <f t="shared" si="16"/>
        <v>No</v>
      </c>
      <c r="Q82" s="44" t="str">
        <f t="shared" si="6"/>
        <v>Yes</v>
      </c>
      <c r="R82" s="77"/>
      <c r="S82" s="45">
        <f>IF(ISNUMBER(SEARCH("RetlMed",C82)),Lookup!D$2,IF(ISNUMBER(SEARCH("OffSml",C82)),Lookup!A$2,IF(ISNUMBER(SEARCH("OffMed",C82)),Lookup!B$2,IF(ISNUMBER(SEARCH("OffLrg",C82)),Lookup!C$2,IF(ISNUMBER(SEARCH("RetlStrp",C82)),Lookup!E$2)))))</f>
        <v>498589</v>
      </c>
      <c r="T82" s="17"/>
      <c r="U82" s="17"/>
      <c r="V82" s="18"/>
    </row>
    <row r="83" spans="1:22" s="3" customFormat="1" ht="26.25" customHeight="1" x14ac:dyDescent="0.25">
      <c r="A83" s="82"/>
      <c r="B83" s="43" t="str">
        <f t="shared" si="15"/>
        <v>CBECC 2022.2.0</v>
      </c>
      <c r="C83" s="59" t="s">
        <v>161</v>
      </c>
      <c r="D83" s="50">
        <f>INDEX(Output!$C$5:$JM$192,MATCH($C83,Output!$C$5:$C$192,0),249)</f>
        <v>26.924299999999999</v>
      </c>
      <c r="E83" s="69"/>
      <c r="F83" s="50">
        <f>'Results TDV'!F83</f>
        <v>11.648088888888889</v>
      </c>
      <c r="G83" s="94">
        <f>'Results TDV'!G83</f>
        <v>11.96</v>
      </c>
      <c r="H83" s="50">
        <f>'Results TDV'!H83</f>
        <v>4.1715555555555554E-2</v>
      </c>
      <c r="I83" s="94">
        <f>'Results TDV'!I83</f>
        <v>0.04</v>
      </c>
      <c r="J83" s="50">
        <f>'Results TDV'!J83</f>
        <v>43.915498205571545</v>
      </c>
      <c r="K83" s="94">
        <f>'Results TDV'!K83</f>
        <v>44.79</v>
      </c>
      <c r="L83" s="52"/>
      <c r="M83" s="50"/>
      <c r="N83" s="52"/>
      <c r="O83" s="97"/>
      <c r="P83" s="50"/>
      <c r="Q83" s="50"/>
      <c r="R83" s="75"/>
      <c r="S83" s="45">
        <f>IF(ISNUMBER(SEARCH("RetlMed",C83)),Lookup!D$2,IF(ISNUMBER(SEARCH("OffSml",C83)),Lookup!A$2,IF(ISNUMBER(SEARCH("OffMed",C83)),Lookup!B$2,IF(ISNUMBER(SEARCH("OffLrg",C83)),Lookup!C$2,IF(ISNUMBER(SEARCH("RetlStrp",C83)),Lookup!E$2)))))</f>
        <v>22500</v>
      </c>
      <c r="T83" s="14"/>
      <c r="U83" s="14"/>
      <c r="V83" s="14"/>
    </row>
    <row r="84" spans="1:22" s="2" customFormat="1" ht="25.5" customHeight="1" x14ac:dyDescent="0.3">
      <c r="A84" s="81"/>
      <c r="B84" s="43" t="str">
        <f t="shared" si="15"/>
        <v>CBECC 2022.2.0</v>
      </c>
      <c r="C84" s="61" t="s">
        <v>162</v>
      </c>
      <c r="D84" s="44">
        <f>INDEX(Output!$C$5:$JM$192,MATCH($C84,Output!$C$5:$C$192,0),249)</f>
        <v>25.654900000000001</v>
      </c>
      <c r="E84" s="69"/>
      <c r="F84" s="6">
        <f>'Results TDV'!F84</f>
        <v>10.9016</v>
      </c>
      <c r="G84" s="94">
        <f>'Results TDV'!G84</f>
        <v>11.19</v>
      </c>
      <c r="H84" s="6">
        <f>'Results TDV'!H84</f>
        <v>4.1715555555555554E-2</v>
      </c>
      <c r="I84" s="94">
        <f>'Results TDV'!I84</f>
        <v>0.04</v>
      </c>
      <c r="J84" s="6">
        <f>'Results TDV'!J84</f>
        <v>41.36841790907733</v>
      </c>
      <c r="K84" s="94">
        <f>'Results TDV'!K84</f>
        <v>42.15</v>
      </c>
      <c r="L84" s="46">
        <f>IF($D$83=0,"",(D84-$D$83)/$D$83)</f>
        <v>-4.7147001036238548E-2</v>
      </c>
      <c r="M84" s="70" t="str">
        <f>IF($E$83=0,"",(E84-$E$83)/$E$83)</f>
        <v/>
      </c>
      <c r="N84" s="46">
        <f>IF($J$83=0,"",(J84-$J$83)/$J$83)</f>
        <v>-5.7999576472323108E-2</v>
      </c>
      <c r="O84" s="70">
        <f>IF($K$83=0,"",(K84-$K$83)/$K$83)</f>
        <v>-5.8941728064300078E-2</v>
      </c>
      <c r="P84" s="44" t="str">
        <f t="shared" si="16"/>
        <v>No</v>
      </c>
      <c r="Q84" s="44" t="str">
        <f t="shared" si="6"/>
        <v>Yes</v>
      </c>
      <c r="R84" s="77"/>
      <c r="S84" s="45">
        <f>IF(ISNUMBER(SEARCH("RetlMed",C84)),Lookup!D$2,IF(ISNUMBER(SEARCH("OffSml",C84)),Lookup!A$2,IF(ISNUMBER(SEARCH("OffMed",C84)),Lookup!B$2,IF(ISNUMBER(SEARCH("OffLrg",C84)),Lookup!C$2,IF(ISNUMBER(SEARCH("RetlStrp",C84)),Lookup!E$2)))))</f>
        <v>22500</v>
      </c>
      <c r="T84" s="17"/>
      <c r="U84" s="17"/>
      <c r="V84" s="18"/>
    </row>
    <row r="85" spans="1:22" s="2" customFormat="1" ht="25.5" customHeight="1" x14ac:dyDescent="0.3">
      <c r="A85" s="81"/>
      <c r="B85" s="43" t="str">
        <f t="shared" si="15"/>
        <v>CBECC 2022.2.0</v>
      </c>
      <c r="C85" s="61" t="s">
        <v>163</v>
      </c>
      <c r="D85" s="44">
        <f>INDEX(Output!$C$5:$JM$192,MATCH($C85,Output!$C$5:$C$192,0),249)</f>
        <v>26.924299999999999</v>
      </c>
      <c r="E85" s="69"/>
      <c r="F85" s="6">
        <f>'Results TDV'!F85</f>
        <v>11.648088888888889</v>
      </c>
      <c r="G85" s="94">
        <f>'Results TDV'!G85</f>
        <v>11.96</v>
      </c>
      <c r="H85" s="6">
        <f>'Results TDV'!H85</f>
        <v>4.1715555555555554E-2</v>
      </c>
      <c r="I85" s="94">
        <f>'Results TDV'!I85</f>
        <v>0.04</v>
      </c>
      <c r="J85" s="6">
        <f>'Results TDV'!J85</f>
        <v>43.915498205571545</v>
      </c>
      <c r="K85" s="94">
        <f>'Results TDV'!K85</f>
        <v>44.79</v>
      </c>
      <c r="L85" s="46">
        <f>IF($D$83=0,"",(D85-$D$83)/$D$83)</f>
        <v>0</v>
      </c>
      <c r="M85" s="70" t="str">
        <f>IF($E$83=0,"",(E85-$E$83)/$E$83)</f>
        <v/>
      </c>
      <c r="N85" s="46">
        <f>IF($J$83=0,"",(J85-$J$83)/$J$83)</f>
        <v>0</v>
      </c>
      <c r="O85" s="70">
        <f>IF($K$83=0,"",(K85-$K$83)/$K$83)</f>
        <v>0</v>
      </c>
      <c r="P85" s="44" t="str">
        <f t="shared" si="16"/>
        <v>Yes</v>
      </c>
      <c r="Q85" s="44" t="str">
        <f t="shared" si="6"/>
        <v>Yes</v>
      </c>
      <c r="R85" s="77"/>
      <c r="S85" s="45">
        <f>IF(ISNUMBER(SEARCH("RetlMed",C85)),Lookup!D$2,IF(ISNUMBER(SEARCH("OffSml",C85)),Lookup!A$2,IF(ISNUMBER(SEARCH("OffMed",C85)),Lookup!B$2,IF(ISNUMBER(SEARCH("OffLrg",C85)),Lookup!C$2,IF(ISNUMBER(SEARCH("RetlStrp",C85)),Lookup!E$2)))))</f>
        <v>22500</v>
      </c>
      <c r="T85" s="17"/>
      <c r="U85" s="17"/>
      <c r="V85" s="18"/>
    </row>
    <row r="86" spans="1:22" s="2" customFormat="1" ht="25.5" customHeight="1" x14ac:dyDescent="0.3">
      <c r="A86" s="81"/>
      <c r="B86" s="43" t="str">
        <f t="shared" si="15"/>
        <v>CBECC 2022.2.0</v>
      </c>
      <c r="C86" s="61" t="s">
        <v>164</v>
      </c>
      <c r="D86" s="44">
        <f>INDEX(Output!$C$5:$JM$192,MATCH($C86,Output!$C$5:$C$192,0),249)</f>
        <v>27.389199999999999</v>
      </c>
      <c r="E86" s="69"/>
      <c r="F86" s="6">
        <f>'Results TDV'!F86</f>
        <v>11.9072</v>
      </c>
      <c r="G86" s="94">
        <f>'Results TDV'!G86</f>
        <v>12.12</v>
      </c>
      <c r="H86" s="6">
        <f>'Results TDV'!H86</f>
        <v>4.0048355555555554E-2</v>
      </c>
      <c r="I86" s="94">
        <f>'Results TDV'!I86</f>
        <v>0.04</v>
      </c>
      <c r="J86" s="6">
        <f>'Results TDV'!J86</f>
        <v>44.632942019616003</v>
      </c>
      <c r="K86" s="94">
        <f>'Results TDV'!K86</f>
        <v>45.27</v>
      </c>
      <c r="L86" s="46">
        <f>IF($D$83=0,"",(D86-$D$83)/$D$83)</f>
        <v>1.7266929873757168E-2</v>
      </c>
      <c r="M86" s="70" t="str">
        <f>IF($E$83=0,"",(E86-$E$83)/$E$83)</f>
        <v/>
      </c>
      <c r="N86" s="46">
        <f>IF($J$83=0,"",(J86-$J$83)/$J$83)</f>
        <v>1.6336916199516917E-2</v>
      </c>
      <c r="O86" s="70">
        <f>IF($K$83=0,"",(K86-$K$83)/$K$83)</f>
        <v>1.0716677829872829E-2</v>
      </c>
      <c r="P86" s="44" t="str">
        <f t="shared" si="16"/>
        <v>Yes</v>
      </c>
      <c r="Q86" s="44" t="str">
        <f t="shared" si="6"/>
        <v>Yes</v>
      </c>
      <c r="R86" s="77"/>
      <c r="S86" s="45">
        <f>IF(ISNUMBER(SEARCH("RetlMed",C86)),Lookup!D$2,IF(ISNUMBER(SEARCH("OffSml",C86)),Lookup!A$2,IF(ISNUMBER(SEARCH("OffMed",C86)),Lookup!B$2,IF(ISNUMBER(SEARCH("OffLrg",C86)),Lookup!C$2,IF(ISNUMBER(SEARCH("RetlStrp",C86)),Lookup!E$2)))))</f>
        <v>22500</v>
      </c>
      <c r="T86" s="17"/>
      <c r="U86" s="17"/>
      <c r="V86" s="18"/>
    </row>
    <row r="87" spans="1:22" s="2" customFormat="1" ht="25.5" customHeight="1" x14ac:dyDescent="0.3">
      <c r="A87" s="81"/>
      <c r="B87" s="43" t="str">
        <f t="shared" si="15"/>
        <v>CBECC 2022.2.0</v>
      </c>
      <c r="C87" s="61" t="s">
        <v>165</v>
      </c>
      <c r="D87" s="44">
        <f>INDEX(Output!$C$5:$JM$192,MATCH($C87,Output!$C$5:$C$192,0),249)</f>
        <v>23.125599999999999</v>
      </c>
      <c r="E87" s="69"/>
      <c r="F87" s="6">
        <f>'Results TDV'!F87</f>
        <v>9.2919555555555551</v>
      </c>
      <c r="G87" s="94">
        <f>'Results TDV'!G87</f>
        <v>10.08</v>
      </c>
      <c r="H87" s="6">
        <f>'Results TDV'!H87</f>
        <v>4.1721822222222218E-2</v>
      </c>
      <c r="I87" s="94">
        <f>'Results TDV'!I87</f>
        <v>0.04</v>
      </c>
      <c r="J87" s="6">
        <f>'Results TDV'!J87</f>
        <v>35.876698933550223</v>
      </c>
      <c r="K87" s="94">
        <f>'Results TDV'!K87</f>
        <v>38.520000000000003</v>
      </c>
      <c r="L87" s="46">
        <f>IF($D$83=0,"",(D87-$D$83)/$D$83)</f>
        <v>-0.14108816199492652</v>
      </c>
      <c r="M87" s="70" t="str">
        <f>IF($E$83=0,"",(E87-$E$83)/$E$83)</f>
        <v/>
      </c>
      <c r="N87" s="46">
        <f>IF($J$83=0,"",(J87-$J$83)/$J$83)</f>
        <v>-0.18305153306905766</v>
      </c>
      <c r="O87" s="70">
        <f>IF($K$83=0,"",(K87-$K$83)/$K$83)</f>
        <v>-0.13998660415271258</v>
      </c>
      <c r="P87" s="44" t="str">
        <f t="shared" si="16"/>
        <v>No</v>
      </c>
      <c r="Q87" s="44" t="str">
        <f t="shared" si="6"/>
        <v>Yes</v>
      </c>
      <c r="R87" s="77"/>
      <c r="S87" s="45">
        <f>IF(ISNUMBER(SEARCH("RetlMed",C87)),Lookup!D$2,IF(ISNUMBER(SEARCH("OffSml",C87)),Lookup!A$2,IF(ISNUMBER(SEARCH("OffMed",C87)),Lookup!B$2,IF(ISNUMBER(SEARCH("OffLrg",C87)),Lookup!C$2,IF(ISNUMBER(SEARCH("RetlStrp",C87)),Lookup!E$2)))))</f>
        <v>22500</v>
      </c>
      <c r="T87" s="17"/>
      <c r="U87" s="17"/>
      <c r="V87" s="18"/>
    </row>
    <row r="88" spans="1:22" s="3" customFormat="1" ht="26.25" customHeight="1" x14ac:dyDescent="0.25">
      <c r="A88" s="82"/>
      <c r="B88" s="43" t="str">
        <f t="shared" si="15"/>
        <v>CBECC 2022.2.0</v>
      </c>
      <c r="C88" s="59" t="s">
        <v>166</v>
      </c>
      <c r="D88" s="50">
        <f>INDEX(Output!$C$5:$JM$192,MATCH($C88,Output!$C$5:$C$192,0),249)</f>
        <v>19.7943</v>
      </c>
      <c r="E88" s="69"/>
      <c r="F88" s="50">
        <f>'Results TDV'!F88</f>
        <v>7.4264000000000001</v>
      </c>
      <c r="G88" s="94">
        <f>'Results TDV'!G88</f>
        <v>7.67</v>
      </c>
      <c r="H88" s="50">
        <f>'Results TDV'!H88</f>
        <v>5.4139111111111117E-2</v>
      </c>
      <c r="I88" s="94">
        <f>'Results TDV'!I88</f>
        <v>0.05</v>
      </c>
      <c r="J88" s="50">
        <f>'Results TDV'!J88</f>
        <v>30.752526820551111</v>
      </c>
      <c r="K88" s="94">
        <f>'Results TDV'!K88</f>
        <v>31.07</v>
      </c>
      <c r="L88" s="52"/>
      <c r="M88" s="50"/>
      <c r="N88" s="52"/>
      <c r="O88" s="97"/>
      <c r="P88" s="50"/>
      <c r="Q88" s="50"/>
      <c r="R88" s="75"/>
      <c r="S88" s="45">
        <f>IF(ISNUMBER(SEARCH("RetlMed",C88)),Lookup!D$2,IF(ISNUMBER(SEARCH("OffSml",C88)),Lookup!A$2,IF(ISNUMBER(SEARCH("OffMed",C88)),Lookup!B$2,IF(ISNUMBER(SEARCH("OffLrg",C88)),Lookup!C$2,IF(ISNUMBER(SEARCH("RetlStrp",C88)),Lookup!E$2)))))</f>
        <v>22500</v>
      </c>
      <c r="T88" s="14"/>
      <c r="U88" s="14"/>
      <c r="V88" s="14"/>
    </row>
    <row r="89" spans="1:22" s="2" customFormat="1" ht="25.5" customHeight="1" x14ac:dyDescent="0.3">
      <c r="A89" s="81"/>
      <c r="B89" s="43" t="str">
        <f t="shared" si="15"/>
        <v>CBECC 2022.2.0</v>
      </c>
      <c r="C89" s="61" t="s">
        <v>167</v>
      </c>
      <c r="D89" s="44">
        <f>INDEX(Output!$C$5:$JM$192,MATCH($C89,Output!$C$5:$C$192,0),249)</f>
        <v>19.700099999999999</v>
      </c>
      <c r="E89" s="69"/>
      <c r="F89" s="6">
        <f>'Results TDV'!F89</f>
        <v>7.350711111111111</v>
      </c>
      <c r="G89" s="94">
        <f>'Results TDV'!G89</f>
        <v>7.59</v>
      </c>
      <c r="H89" s="6">
        <f>'Results TDV'!H89</f>
        <v>5.4139111111111117E-2</v>
      </c>
      <c r="I89" s="94">
        <f>'Results TDV'!I89</f>
        <v>0.05</v>
      </c>
      <c r="J89" s="6">
        <f>'Results TDV'!J89</f>
        <v>30.494265614115555</v>
      </c>
      <c r="K89" s="94">
        <f>'Results TDV'!K89</f>
        <v>30.71</v>
      </c>
      <c r="L89" s="46">
        <f>IF($D$88=0,"",(D89-$D$88)/$D$88)</f>
        <v>-4.7589457571119327E-3</v>
      </c>
      <c r="M89" s="70" t="str">
        <f>IF($E$88=0,"",(E89-$E$88)/$E$88)</f>
        <v/>
      </c>
      <c r="N89" s="46">
        <f>IF($J$88=0,"",(J89-$J$88)/$J$88)</f>
        <v>-8.3980483276244675E-3</v>
      </c>
      <c r="O89" s="70">
        <f>IF($K$88=0,"",(K89-$K$88)/$K$88)</f>
        <v>-1.1586739620212404E-2</v>
      </c>
      <c r="P89" s="44" t="str">
        <f t="shared" si="16"/>
        <v>No</v>
      </c>
      <c r="Q89" s="44" t="str">
        <f t="shared" si="6"/>
        <v>Yes</v>
      </c>
      <c r="R89" s="77"/>
      <c r="S89" s="45">
        <f>IF(ISNUMBER(SEARCH("RetlMed",C89)),Lookup!D$2,IF(ISNUMBER(SEARCH("OffSml",C89)),Lookup!A$2,IF(ISNUMBER(SEARCH("OffMed",C89)),Lookup!B$2,IF(ISNUMBER(SEARCH("OffLrg",C89)),Lookup!C$2,IF(ISNUMBER(SEARCH("RetlStrp",C89)),Lookup!E$2)))))</f>
        <v>22500</v>
      </c>
      <c r="T89" s="17"/>
      <c r="U89" s="17"/>
      <c r="V89" s="18"/>
    </row>
    <row r="90" spans="1:22" s="2" customFormat="1" ht="25.5" customHeight="1" x14ac:dyDescent="0.3">
      <c r="A90" s="81"/>
      <c r="B90" s="43" t="str">
        <f t="shared" si="15"/>
        <v>CBECC 2022.2.0</v>
      </c>
      <c r="C90" s="61" t="s">
        <v>168</v>
      </c>
      <c r="D90" s="44">
        <f>INDEX(Output!$C$5:$JM$192,MATCH($C90,Output!$C$5:$C$192,0),249)</f>
        <v>19.746300000000002</v>
      </c>
      <c r="E90" s="69"/>
      <c r="F90" s="6">
        <f>'Results TDV'!F90</f>
        <v>7.4264000000000001</v>
      </c>
      <c r="G90" s="94">
        <f>'Results TDV'!G90</f>
        <v>7.67</v>
      </c>
      <c r="H90" s="6">
        <f>'Results TDV'!H90</f>
        <v>5.3616888888888894E-2</v>
      </c>
      <c r="I90" s="94">
        <f>'Results TDV'!I90</f>
        <v>0.05</v>
      </c>
      <c r="J90" s="6">
        <f>'Results TDV'!J90</f>
        <v>30.700317131662224</v>
      </c>
      <c r="K90" s="94">
        <f>'Results TDV'!K90</f>
        <v>31.03</v>
      </c>
      <c r="L90" s="46">
        <f>IF($D$88=0,"",(D90-$D$88)/$D$88)</f>
        <v>-2.4249405131779485E-3</v>
      </c>
      <c r="M90" s="70" t="str">
        <f>IF($E$88=0,"",(E90-$E$88)/$E$88)</f>
        <v/>
      </c>
      <c r="N90" s="46">
        <f>IF($J$88=0,"",(J90-$J$88)/$J$88)</f>
        <v>-1.6977365532771895E-3</v>
      </c>
      <c r="O90" s="70">
        <f>IF($K$88=0,"",(K90-$K$88)/$K$88)</f>
        <v>-1.2874155133569085E-3</v>
      </c>
      <c r="P90" s="44" t="str">
        <f t="shared" si="16"/>
        <v>No</v>
      </c>
      <c r="Q90" s="44" t="str">
        <f t="shared" si="6"/>
        <v>Yes</v>
      </c>
      <c r="R90" s="77"/>
      <c r="S90" s="45">
        <f>IF(ISNUMBER(SEARCH("RetlMed",C90)),Lookup!D$2,IF(ISNUMBER(SEARCH("OffSml",C90)),Lookup!A$2,IF(ISNUMBER(SEARCH("OffMed",C90)),Lookup!B$2,IF(ISNUMBER(SEARCH("OffLrg",C90)),Lookup!C$2,IF(ISNUMBER(SEARCH("RetlStrp",C90)),Lookup!E$2)))))</f>
        <v>22500</v>
      </c>
      <c r="T90" s="17"/>
      <c r="U90" s="17"/>
      <c r="V90" s="18"/>
    </row>
    <row r="91" spans="1:22" s="2" customFormat="1" ht="25.5" customHeight="1" x14ac:dyDescent="0.3">
      <c r="A91" s="81"/>
      <c r="B91" s="43" t="str">
        <f t="shared" si="15"/>
        <v>CBECC 2022.2.0</v>
      </c>
      <c r="C91" s="61" t="s">
        <v>169</v>
      </c>
      <c r="D91" s="44">
        <f>INDEX(Output!$C$5:$JM$192,MATCH($C91,Output!$C$5:$C$192,0),249)</f>
        <v>20.6645</v>
      </c>
      <c r="E91" s="69"/>
      <c r="F91" s="6">
        <f>'Results TDV'!F91</f>
        <v>8.0670666666666673</v>
      </c>
      <c r="G91" s="94">
        <f>'Results TDV'!G91</f>
        <v>8.34</v>
      </c>
      <c r="H91" s="6">
        <f>'Results TDV'!H91</f>
        <v>5.058E-2</v>
      </c>
      <c r="I91" s="94">
        <f>'Results TDV'!I91</f>
        <v>0.05</v>
      </c>
      <c r="J91" s="6">
        <f>'Results TDV'!J91</f>
        <v>32.582824946979557</v>
      </c>
      <c r="K91" s="94">
        <f>'Results TDV'!K91</f>
        <v>33.14</v>
      </c>
      <c r="L91" s="46">
        <f>IF($D$88=0,"",(D91-$D$88)/$D$88)</f>
        <v>4.3962150720156842E-2</v>
      </c>
      <c r="M91" s="70" t="str">
        <f>IF($E$88=0,"",(E91-$E$88)/$E$88)</f>
        <v/>
      </c>
      <c r="N91" s="46">
        <f>IF($J$88=0,"",(J91-$J$88)/$J$88)</f>
        <v>5.9516999598397388E-2</v>
      </c>
      <c r="O91" s="70">
        <f>IF($K$88=0,"",(K91-$K$88)/$K$88)</f>
        <v>6.6623752816221446E-2</v>
      </c>
      <c r="P91" s="44" t="str">
        <f t="shared" si="16"/>
        <v>Yes</v>
      </c>
      <c r="Q91" s="44" t="str">
        <f t="shared" si="6"/>
        <v>Yes</v>
      </c>
      <c r="R91" s="77"/>
      <c r="S91" s="45">
        <f>IF(ISNUMBER(SEARCH("RetlMed",C91)),Lookup!D$2,IF(ISNUMBER(SEARCH("OffSml",C91)),Lookup!A$2,IF(ISNUMBER(SEARCH("OffMed",C91)),Lookup!B$2,IF(ISNUMBER(SEARCH("OffLrg",C91)),Lookup!C$2,IF(ISNUMBER(SEARCH("RetlStrp",C91)),Lookup!E$2)))))</f>
        <v>22500</v>
      </c>
      <c r="T91" s="17"/>
      <c r="U91" s="17"/>
      <c r="V91" s="18"/>
    </row>
    <row r="92" spans="1:22" s="2" customFormat="1" ht="25.5" customHeight="1" x14ac:dyDescent="0.3">
      <c r="A92" s="81"/>
      <c r="B92" s="43" t="str">
        <f t="shared" si="15"/>
        <v>CBECC 2022.2.0</v>
      </c>
      <c r="C92" s="61" t="s">
        <v>170</v>
      </c>
      <c r="D92" s="44">
        <f>INDEX(Output!$C$5:$JM$192,MATCH($C92,Output!$C$5:$C$192,0),249)</f>
        <v>18.999500000000001</v>
      </c>
      <c r="E92" s="69"/>
      <c r="F92" s="6">
        <f>'Results TDV'!F92</f>
        <v>6.7812000000000001</v>
      </c>
      <c r="G92" s="94">
        <f>'Results TDV'!G92</f>
        <v>7.37</v>
      </c>
      <c r="H92" s="6">
        <f>'Results TDV'!H92</f>
        <v>5.4139555555555559E-2</v>
      </c>
      <c r="I92" s="94">
        <f>'Results TDV'!I92</f>
        <v>0.05</v>
      </c>
      <c r="J92" s="6">
        <f>'Results TDV'!J92</f>
        <v>28.551085989215998</v>
      </c>
      <c r="K92" s="94">
        <f>'Results TDV'!K92</f>
        <v>30.02</v>
      </c>
      <c r="L92" s="46">
        <f>IF($D$88=0,"",(D92-$D$88)/$D$88)</f>
        <v>-4.0152973330706242E-2</v>
      </c>
      <c r="M92" s="70" t="str">
        <f>IF($E$88=0,"",(E92-$E$88)/$E$88)</f>
        <v/>
      </c>
      <c r="N92" s="46">
        <f>IF($J$88=0,"",(J92-$J$88)/$J$88)</f>
        <v>-7.1585689338020411E-2</v>
      </c>
      <c r="O92" s="70">
        <f>IF($K$88=0,"",(K92-$K$88)/$K$88)</f>
        <v>-3.3794657225619591E-2</v>
      </c>
      <c r="P92" s="44" t="str">
        <f t="shared" si="16"/>
        <v>No</v>
      </c>
      <c r="Q92" s="44" t="str">
        <f t="shared" si="6"/>
        <v>Yes</v>
      </c>
      <c r="R92" s="77"/>
      <c r="S92" s="45">
        <f>IF(ISNUMBER(SEARCH("RetlMed",C92)),Lookup!D$2,IF(ISNUMBER(SEARCH("OffSml",C92)),Lookup!A$2,IF(ISNUMBER(SEARCH("OffMed",C92)),Lookup!B$2,IF(ISNUMBER(SEARCH("OffLrg",C92)),Lookup!C$2,IF(ISNUMBER(SEARCH("RetlStrp",C92)),Lookup!E$2)))))</f>
        <v>22500</v>
      </c>
      <c r="T92" s="17"/>
      <c r="U92" s="17"/>
      <c r="V92" s="18"/>
    </row>
    <row r="93" spans="1:22" s="3" customFormat="1" ht="26.25" customHeight="1" x14ac:dyDescent="0.25">
      <c r="A93" s="82"/>
      <c r="B93" s="43" t="str">
        <f t="shared" si="15"/>
        <v>CBECC 2022.2.0</v>
      </c>
      <c r="C93" s="59" t="s">
        <v>171</v>
      </c>
      <c r="D93" s="50">
        <f>INDEX(Output!$C$5:$JM$192,MATCH($C93,Output!$C$5:$C$192,0),249)</f>
        <v>23.540600000000001</v>
      </c>
      <c r="E93" s="69"/>
      <c r="F93" s="50">
        <f>'Results TDV'!F93</f>
        <v>10.127866666666666</v>
      </c>
      <c r="G93" s="94">
        <f>'Results TDV'!G93</f>
        <v>9.92</v>
      </c>
      <c r="H93" s="50">
        <f>'Results TDV'!H93</f>
        <v>2.9498488888888889E-2</v>
      </c>
      <c r="I93" s="94">
        <f>'Results TDV'!I93</f>
        <v>0.03</v>
      </c>
      <c r="J93" s="50">
        <f>'Results TDV'!J93</f>
        <v>37.506813635535643</v>
      </c>
      <c r="K93" s="94">
        <f>'Results TDV'!K93</f>
        <v>37.18</v>
      </c>
      <c r="L93" s="52"/>
      <c r="M93" s="50"/>
      <c r="N93" s="52"/>
      <c r="O93" s="97"/>
      <c r="P93" s="50"/>
      <c r="Q93" s="50"/>
      <c r="R93" s="75"/>
      <c r="S93" s="45">
        <f>IF(ISNUMBER(SEARCH("RetlMed",C93)),Lookup!D$2,IF(ISNUMBER(SEARCH("OffSml",C93)),Lookup!A$2,IF(ISNUMBER(SEARCH("OffMed",C93)),Lookup!B$2,IF(ISNUMBER(SEARCH("OffLrg",C93)),Lookup!C$2,IF(ISNUMBER(SEARCH("RetlStrp",C93)),Lookup!E$2)))))</f>
        <v>22500</v>
      </c>
      <c r="T93" s="14"/>
      <c r="U93" s="14"/>
      <c r="V93" s="14"/>
    </row>
    <row r="94" spans="1:22" s="2" customFormat="1" ht="25.5" customHeight="1" x14ac:dyDescent="0.3">
      <c r="A94" s="81"/>
      <c r="B94" s="43" t="str">
        <f t="shared" si="15"/>
        <v>CBECC 2022.2.0</v>
      </c>
      <c r="C94" s="61" t="s">
        <v>172</v>
      </c>
      <c r="D94" s="44">
        <f>INDEX(Output!$C$5:$JM$192,MATCH($C94,Output!$C$5:$C$192,0),249)</f>
        <v>22.353999999999999</v>
      </c>
      <c r="E94" s="69"/>
      <c r="F94" s="6">
        <f>'Results TDV'!F94</f>
        <v>9.4328888888888898</v>
      </c>
      <c r="G94" s="94">
        <f>'Results TDV'!G94</f>
        <v>9.6</v>
      </c>
      <c r="H94" s="6">
        <f>'Results TDV'!H94</f>
        <v>2.9498488888888889E-2</v>
      </c>
      <c r="I94" s="94">
        <f>'Results TDV'!I94</f>
        <v>0.03</v>
      </c>
      <c r="J94" s="6">
        <f>'Results TDV'!J94</f>
        <v>35.135420718756976</v>
      </c>
      <c r="K94" s="94">
        <f>'Results TDV'!K94</f>
        <v>36.08</v>
      </c>
      <c r="L94" s="46">
        <f>IF($D$93=0,"",(D94-$D$93)/$D$93)</f>
        <v>-5.0406531694179503E-2</v>
      </c>
      <c r="M94" s="70" t="str">
        <f>IF($E$93=0,"",(E94-$E$93)/$E$93)</f>
        <v/>
      </c>
      <c r="N94" s="46">
        <f>IF($J$93=0,"",(J94-$J$93)/$J$93)</f>
        <v>-6.3225656538626968E-2</v>
      </c>
      <c r="O94" s="70">
        <f>IF($K$93=0,"",(K94-$K$93)/$K$93)</f>
        <v>-2.9585798816568087E-2</v>
      </c>
      <c r="P94" s="44" t="str">
        <f t="shared" si="16"/>
        <v>No</v>
      </c>
      <c r="Q94" s="44" t="str">
        <f t="shared" si="6"/>
        <v>Yes</v>
      </c>
      <c r="R94" s="77"/>
      <c r="S94" s="45">
        <f>IF(ISNUMBER(SEARCH("RetlMed",C94)),Lookup!D$2,IF(ISNUMBER(SEARCH("OffSml",C94)),Lookup!A$2,IF(ISNUMBER(SEARCH("OffMed",C94)),Lookup!B$2,IF(ISNUMBER(SEARCH("OffLrg",C94)),Lookup!C$2,IF(ISNUMBER(SEARCH("RetlStrp",C94)),Lookup!E$2)))))</f>
        <v>22500</v>
      </c>
      <c r="T94" s="17"/>
      <c r="U94" s="17"/>
      <c r="V94" s="18"/>
    </row>
    <row r="95" spans="1:22" s="2" customFormat="1" ht="25.5" customHeight="1" x14ac:dyDescent="0.3">
      <c r="A95" s="81"/>
      <c r="B95" s="43" t="str">
        <f t="shared" si="15"/>
        <v>CBECC 2022.2.0</v>
      </c>
      <c r="C95" s="61" t="s">
        <v>173</v>
      </c>
      <c r="D95" s="44">
        <f>INDEX(Output!$C$5:$JM$192,MATCH($C95,Output!$C$5:$C$192,0),249)</f>
        <v>24.319600000000001</v>
      </c>
      <c r="E95" s="69"/>
      <c r="F95" s="6">
        <f>'Results TDV'!F95</f>
        <v>9.9672000000000001</v>
      </c>
      <c r="G95" s="94">
        <f>'Results TDV'!G95</f>
        <v>9.85</v>
      </c>
      <c r="H95" s="6">
        <f>'Results TDV'!H95</f>
        <v>4.806266666666667E-2</v>
      </c>
      <c r="I95" s="94">
        <f>'Results TDV'!I95</f>
        <v>0.05</v>
      </c>
      <c r="J95" s="6">
        <f>'Results TDV'!J95</f>
        <v>38.814579315644771</v>
      </c>
      <c r="K95" s="94">
        <f>'Results TDV'!K95</f>
        <v>38.17</v>
      </c>
      <c r="L95" s="46">
        <f>IF($D$93=0,"",(D95-$D$93)/$D$93)</f>
        <v>3.3091764865806304E-2</v>
      </c>
      <c r="M95" s="70" t="str">
        <f>IF($E$93=0,"",(E95-$E$93)/$E$93)</f>
        <v/>
      </c>
      <c r="N95" s="46">
        <f>IF($J$93=0,"",(J95-$J$93)/$J$93)</f>
        <v>3.4867416166487995E-2</v>
      </c>
      <c r="O95" s="70">
        <f>IF($K$93=0,"",(K95-$K$93)/$K$93)</f>
        <v>2.6627218934911295E-2</v>
      </c>
      <c r="P95" s="44" t="str">
        <f t="shared" si="16"/>
        <v>Yes</v>
      </c>
      <c r="Q95" s="44" t="str">
        <f t="shared" si="6"/>
        <v>Yes</v>
      </c>
      <c r="R95" s="77"/>
      <c r="S95" s="45">
        <f>IF(ISNUMBER(SEARCH("RetlMed",C95)),Lookup!D$2,IF(ISNUMBER(SEARCH("OffSml",C95)),Lookup!A$2,IF(ISNUMBER(SEARCH("OffMed",C95)),Lookup!B$2,IF(ISNUMBER(SEARCH("OffLrg",C95)),Lookup!C$2,IF(ISNUMBER(SEARCH("RetlStrp",C95)),Lookup!E$2)))))</f>
        <v>22500</v>
      </c>
      <c r="T95" s="17"/>
      <c r="U95" s="17"/>
      <c r="V95" s="18"/>
    </row>
    <row r="96" spans="1:22" s="2" customFormat="1" ht="25.5" customHeight="1" x14ac:dyDescent="0.3">
      <c r="A96" s="81"/>
      <c r="B96" s="43" t="str">
        <f t="shared" si="15"/>
        <v>CBECC 2022.2.0</v>
      </c>
      <c r="C96" s="61" t="s">
        <v>174</v>
      </c>
      <c r="D96" s="44">
        <f>INDEX(Output!$C$5:$JM$192,MATCH($C96,Output!$C$5:$C$192,0),249)</f>
        <v>22.836300000000001</v>
      </c>
      <c r="E96" s="69"/>
      <c r="F96" s="6">
        <f>'Results TDV'!F96</f>
        <v>9.3468</v>
      </c>
      <c r="G96" s="94">
        <f>'Results TDV'!G96</f>
        <v>9.11</v>
      </c>
      <c r="H96" s="6">
        <f>'Results TDV'!H96</f>
        <v>5.0812888888888887E-2</v>
      </c>
      <c r="I96" s="94">
        <f>'Results TDV'!I96</f>
        <v>0.05</v>
      </c>
      <c r="J96" s="6">
        <f>'Results TDV'!J96</f>
        <v>36.972623287585328</v>
      </c>
      <c r="K96" s="94">
        <f>'Results TDV'!K96</f>
        <v>35.729999999999997</v>
      </c>
      <c r="L96" s="46">
        <f>IF($D$93=0,"",(D96-$D$93)/$D$93)</f>
        <v>-2.9918523741960693E-2</v>
      </c>
      <c r="M96" s="70" t="str">
        <f>IF($E$93=0,"",(E96-$E$93)/$E$93)</f>
        <v/>
      </c>
      <c r="N96" s="46">
        <f>IF($J$93=0,"",(J96-$J$93)/$J$93)</f>
        <v>-1.4242488128722258E-2</v>
      </c>
      <c r="O96" s="70">
        <f>IF($K$93=0,"",(K96-$K$93)/$K$93)</f>
        <v>-3.899946207638523E-2</v>
      </c>
      <c r="P96" s="44" t="str">
        <f t="shared" si="16"/>
        <v>No</v>
      </c>
      <c r="Q96" s="44" t="str">
        <f t="shared" si="6"/>
        <v>Yes</v>
      </c>
      <c r="R96" s="77"/>
      <c r="S96" s="45">
        <f>IF(ISNUMBER(SEARCH("RetlMed",C96)),Lookup!D$2,IF(ISNUMBER(SEARCH("OffSml",C96)),Lookup!A$2,IF(ISNUMBER(SEARCH("OffMed",C96)),Lookup!B$2,IF(ISNUMBER(SEARCH("OffLrg",C96)),Lookup!C$2,IF(ISNUMBER(SEARCH("RetlStrp",C96)),Lookup!E$2)))))</f>
        <v>22500</v>
      </c>
      <c r="T96" s="17"/>
      <c r="U96" s="17"/>
      <c r="V96" s="18"/>
    </row>
    <row r="97" spans="1:22" s="3" customFormat="1" ht="26.25" customHeight="1" x14ac:dyDescent="0.25">
      <c r="A97" s="82"/>
      <c r="B97" s="43" t="str">
        <f t="shared" si="15"/>
        <v>CBECC 2022.2.0</v>
      </c>
      <c r="C97" s="59" t="s">
        <v>175</v>
      </c>
      <c r="D97" s="50">
        <f>INDEX(Output!$C$5:$JM$192,MATCH($C97,Output!$C$5:$C$192,0),249)</f>
        <v>17.912099999999999</v>
      </c>
      <c r="E97" s="69"/>
      <c r="F97" s="50">
        <f>'Results TDV'!F97</f>
        <v>6.7364444444444445</v>
      </c>
      <c r="G97" s="94">
        <f>'Results TDV'!G97</f>
        <v>6.42</v>
      </c>
      <c r="H97" s="50">
        <f>'Results TDV'!H97</f>
        <v>3.3306044444444446E-2</v>
      </c>
      <c r="I97" s="94">
        <f>'Results TDV'!I97</f>
        <v>0.04</v>
      </c>
      <c r="J97" s="50">
        <f>'Results TDV'!J97</f>
        <v>26.315537754503112</v>
      </c>
      <c r="K97" s="94">
        <f>'Results TDV'!K97</f>
        <v>25.88</v>
      </c>
      <c r="L97" s="52"/>
      <c r="M97" s="50"/>
      <c r="N97" s="52"/>
      <c r="O97" s="97"/>
      <c r="P97" s="50"/>
      <c r="Q97" s="50"/>
      <c r="R97" s="75"/>
      <c r="S97" s="45">
        <f>IF(ISNUMBER(SEARCH("RetlMed",C97)),Lookup!D$2,IF(ISNUMBER(SEARCH("OffSml",C97)),Lookup!A$2,IF(ISNUMBER(SEARCH("OffMed",C97)),Lookup!B$2,IF(ISNUMBER(SEARCH("OffLrg",C97)),Lookup!C$2,IF(ISNUMBER(SEARCH("RetlStrp",C97)),Lookup!E$2)))))</f>
        <v>22500</v>
      </c>
      <c r="T97" s="14"/>
      <c r="U97" s="14"/>
      <c r="V97" s="14"/>
    </row>
    <row r="98" spans="1:22" s="2" customFormat="1" ht="25.5" customHeight="1" x14ac:dyDescent="0.3">
      <c r="A98" s="81"/>
      <c r="B98" s="43" t="str">
        <f t="shared" si="15"/>
        <v>CBECC 2022.2.0</v>
      </c>
      <c r="C98" s="61" t="s">
        <v>176</v>
      </c>
      <c r="D98" s="44">
        <f>INDEX(Output!$C$5:$JM$192,MATCH($C98,Output!$C$5:$C$192,0),249)</f>
        <v>17.695599999999999</v>
      </c>
      <c r="E98" s="69"/>
      <c r="F98" s="6">
        <f>'Results TDV'!F98</f>
        <v>6.5586666666666664</v>
      </c>
      <c r="G98" s="94">
        <f>'Results TDV'!G98</f>
        <v>6.19</v>
      </c>
      <c r="H98" s="6">
        <f>'Results TDV'!H98</f>
        <v>3.3306044444444446E-2</v>
      </c>
      <c r="I98" s="94">
        <f>'Results TDV'!I98</f>
        <v>0.04</v>
      </c>
      <c r="J98" s="6">
        <f>'Results TDV'!J98</f>
        <v>25.708965133539554</v>
      </c>
      <c r="K98" s="94">
        <f>'Results TDV'!K98</f>
        <v>25.1</v>
      </c>
      <c r="L98" s="46">
        <f>IF($D$97=0,"",(D98-$D$97)/$D$97)</f>
        <v>-1.20868016592136E-2</v>
      </c>
      <c r="M98" s="70" t="str">
        <f>IF($E$97=0,"",(E98-$E$97)/$E$97)</f>
        <v/>
      </c>
      <c r="N98" s="46">
        <f>IF($J$97=0,"",(J98-$J$97)/$J$97)</f>
        <v>-2.3049980077255353E-2</v>
      </c>
      <c r="O98" s="70">
        <f>IF($K$97=0,"",(K98-$K$97)/$K$97)</f>
        <v>-3.0139103554868533E-2</v>
      </c>
      <c r="P98" s="44" t="str">
        <f t="shared" si="16"/>
        <v>No</v>
      </c>
      <c r="Q98" s="44" t="str">
        <f t="shared" si="6"/>
        <v>Yes</v>
      </c>
      <c r="R98" s="77"/>
      <c r="S98" s="45">
        <f>IF(ISNUMBER(SEARCH("RetlMed",C98)),Lookup!D$2,IF(ISNUMBER(SEARCH("OffSml",C98)),Lookup!A$2,IF(ISNUMBER(SEARCH("OffMed",C98)),Lookup!B$2,IF(ISNUMBER(SEARCH("OffLrg",C98)),Lookup!C$2,IF(ISNUMBER(SEARCH("RetlStrp",C98)),Lookup!E$2)))))</f>
        <v>22500</v>
      </c>
      <c r="T98" s="17"/>
      <c r="U98" s="17"/>
      <c r="V98" s="18"/>
    </row>
    <row r="99" spans="1:22" s="2" customFormat="1" ht="25.5" customHeight="1" x14ac:dyDescent="0.3">
      <c r="A99" s="81"/>
      <c r="B99" s="43" t="str">
        <f t="shared" si="15"/>
        <v>CBECC 2022.2.0</v>
      </c>
      <c r="C99" s="61" t="s">
        <v>177</v>
      </c>
      <c r="D99" s="44">
        <f>INDEX(Output!$C$5:$JM$192,MATCH($C99,Output!$C$5:$C$192,0),249)</f>
        <v>18.479900000000001</v>
      </c>
      <c r="E99" s="69"/>
      <c r="F99" s="6">
        <f>'Results TDV'!F99</f>
        <v>6.2209777777777777</v>
      </c>
      <c r="G99" s="94">
        <f>'Results TDV'!G99</f>
        <v>6.43</v>
      </c>
      <c r="H99" s="6">
        <f>'Results TDV'!H99</f>
        <v>6.8781777777777775E-2</v>
      </c>
      <c r="I99" s="94">
        <f>'Results TDV'!I99</f>
        <v>0.06</v>
      </c>
      <c r="J99" s="6">
        <f>'Results TDV'!J99</f>
        <v>28.103412637614991</v>
      </c>
      <c r="K99" s="94">
        <f>'Results TDV'!K99</f>
        <v>27.74</v>
      </c>
      <c r="L99" s="46">
        <f>IF($D$97=0,"",(D99-$D$97)/$D$97)</f>
        <v>3.1699242411554307E-2</v>
      </c>
      <c r="M99" s="70" t="str">
        <f>IF($E$97=0,"",(E99-$E$97)/$E$97)</f>
        <v/>
      </c>
      <c r="N99" s="46">
        <f>IF($J$97=0,"",(J99-$J$97)/$J$97)</f>
        <v>6.793989542569534E-2</v>
      </c>
      <c r="O99" s="70">
        <f>IF($K$97=0,"",(K99-$K$97)/$K$97)</f>
        <v>7.1870170015455925E-2</v>
      </c>
      <c r="P99" s="44" t="str">
        <f t="shared" si="16"/>
        <v>Yes</v>
      </c>
      <c r="Q99" s="44" t="str">
        <f t="shared" si="6"/>
        <v>Yes</v>
      </c>
      <c r="R99" s="77"/>
      <c r="S99" s="45">
        <f>IF(ISNUMBER(SEARCH("RetlMed",C99)),Lookup!D$2,IF(ISNUMBER(SEARCH("OffSml",C99)),Lookup!A$2,IF(ISNUMBER(SEARCH("OffMed",C99)),Lookup!B$2,IF(ISNUMBER(SEARCH("OffLrg",C99)),Lookup!C$2,IF(ISNUMBER(SEARCH("RetlStrp",C99)),Lookup!E$2)))))</f>
        <v>22500</v>
      </c>
      <c r="T99" s="17"/>
      <c r="U99" s="17"/>
      <c r="V99" s="18"/>
    </row>
    <row r="100" spans="1:22" s="2" customFormat="1" ht="25.5" customHeight="1" x14ac:dyDescent="0.3">
      <c r="A100" s="81"/>
      <c r="B100" s="43" t="str">
        <f t="shared" si="15"/>
        <v>CBECC 2022.2.0</v>
      </c>
      <c r="C100" s="61" t="s">
        <v>178</v>
      </c>
      <c r="D100" s="44">
        <f>INDEX(Output!$C$5:$JM$192,MATCH($C100,Output!$C$5:$C$192,0),249)</f>
        <v>18.343499999999999</v>
      </c>
      <c r="E100" s="69"/>
      <c r="F100" s="6">
        <f>'Results TDV'!F100</f>
        <v>6.1189333333333336</v>
      </c>
      <c r="G100" s="94">
        <f>'Results TDV'!G100</f>
        <v>6.6</v>
      </c>
      <c r="H100" s="6">
        <f>'Results TDV'!H100</f>
        <v>6.7767555555555553E-2</v>
      </c>
      <c r="I100" s="94">
        <f>'Results TDV'!I100</f>
        <v>0.06</v>
      </c>
      <c r="J100" s="6">
        <f>'Results TDV'!J100</f>
        <v>27.653825194254644</v>
      </c>
      <c r="K100" s="94">
        <f>'Results TDV'!K100</f>
        <v>28.54</v>
      </c>
      <c r="L100" s="46">
        <f>IF($D$97=0,"",(D100-$D$97)/$D$97)</f>
        <v>2.4084278225333714E-2</v>
      </c>
      <c r="M100" s="70" t="str">
        <f>IF($E$97=0,"",(E100-$E$97)/$E$97)</f>
        <v/>
      </c>
      <c r="N100" s="46">
        <f>IF($J$97=0,"",(J100-$J$97)/$J$97)</f>
        <v>5.0855409159272252E-2</v>
      </c>
      <c r="O100" s="70">
        <f>IF($K$97=0,"",(K100-$K$97)/$K$97)</f>
        <v>0.1027820710973725</v>
      </c>
      <c r="P100" s="44" t="str">
        <f t="shared" si="16"/>
        <v>Yes</v>
      </c>
      <c r="Q100" s="44" t="str">
        <f t="shared" si="6"/>
        <v>Yes</v>
      </c>
      <c r="R100" s="77"/>
      <c r="S100" s="45">
        <f>IF(ISNUMBER(SEARCH("RetlMed",C100)),Lookup!D$2,IF(ISNUMBER(SEARCH("OffSml",C100)),Lookup!A$2,IF(ISNUMBER(SEARCH("OffMed",C100)),Lookup!B$2,IF(ISNUMBER(SEARCH("OffLrg",C100)),Lookup!C$2,IF(ISNUMBER(SEARCH("RetlStrp",C100)),Lookup!E$2)))))</f>
        <v>22500</v>
      </c>
      <c r="T100" s="17"/>
      <c r="U100" s="17"/>
      <c r="V100" s="18"/>
    </row>
    <row r="101" spans="1:22" s="3" customFormat="1" ht="26.25" customHeight="1" x14ac:dyDescent="0.25">
      <c r="A101" s="82"/>
      <c r="B101" s="43" t="str">
        <f t="shared" si="15"/>
        <v>CBECC 2022.2.0</v>
      </c>
      <c r="C101" s="59" t="s">
        <v>152</v>
      </c>
      <c r="D101" s="50">
        <f>INDEX(Output!$C$5:$JM$192,MATCH($C101,Output!$C$5:$C$192,0),249)</f>
        <v>36.880699999999997</v>
      </c>
      <c r="E101" s="69"/>
      <c r="F101" s="50">
        <f>'Results TDV'!F101</f>
        <v>4.4319737151253635</v>
      </c>
      <c r="G101" s="94">
        <f>'Results TDV'!G101</f>
        <v>5.07</v>
      </c>
      <c r="H101" s="50">
        <f>'Results TDV'!H101</f>
        <v>0.28506110636647408</v>
      </c>
      <c r="I101" s="94">
        <f>'Results TDV'!I101</f>
        <v>0.9</v>
      </c>
      <c r="J101" s="50">
        <f>'Results TDV'!J101</f>
        <v>43.62186567474162</v>
      </c>
      <c r="K101" s="94">
        <f>'Results TDV'!K101</f>
        <v>107.09</v>
      </c>
      <c r="L101" s="52"/>
      <c r="M101" s="50"/>
      <c r="N101" s="52"/>
      <c r="O101" s="97"/>
      <c r="P101" s="50"/>
      <c r="Q101" s="50"/>
      <c r="R101" s="75"/>
      <c r="S101" s="45">
        <f>IF(ISNUMBER(SEARCH("RetlMed",C101)),Lookup!D$2,IF(ISNUMBER(SEARCH("OffSml",C101)),Lookup!A$2,IF(ISNUMBER(SEARCH("OffMed",C101)),Lookup!B$2,IF(ISNUMBER(SEARCH("OffLrg",C101)),Lookup!C$2,IF(ISNUMBER(SEARCH("RetlStrp",C101)),Lookup!E$2)))))</f>
        <v>53627.8</v>
      </c>
      <c r="T101" s="14"/>
      <c r="U101" s="14"/>
      <c r="V101" s="14"/>
    </row>
    <row r="102" spans="1:22" s="2" customFormat="1" ht="25.5" customHeight="1" x14ac:dyDescent="0.3">
      <c r="A102" s="81"/>
      <c r="B102" s="43" t="str">
        <f t="shared" si="15"/>
        <v>CBECC 2022.2.0</v>
      </c>
      <c r="C102" s="61" t="s">
        <v>153</v>
      </c>
      <c r="D102" s="44">
        <f>INDEX(Output!$C$5:$JM$192,MATCH($C102,Output!$C$5:$C$192,0),249)</f>
        <v>44.574800000000003</v>
      </c>
      <c r="E102" s="69"/>
      <c r="F102" s="6">
        <f>'Results TDV'!F102</f>
        <v>6.3497663525261148</v>
      </c>
      <c r="G102" s="94">
        <f>'Results TDV'!G102</f>
        <v>7.29</v>
      </c>
      <c r="H102" s="6">
        <f>'Results TDV'!H102</f>
        <v>0.30422467451582946</v>
      </c>
      <c r="I102" s="94">
        <f>'Results TDV'!I102</f>
        <v>0.85</v>
      </c>
      <c r="J102" s="6">
        <f>'Results TDV'!J102</f>
        <v>52.081357130988643</v>
      </c>
      <c r="K102" s="94">
        <f>'Results TDV'!K102</f>
        <v>109.71</v>
      </c>
      <c r="L102" s="46">
        <f>IF($D101=0,"",(D102-$D101)/$D101)</f>
        <v>0.2086213114176251</v>
      </c>
      <c r="M102" s="70" t="str">
        <f>IF($E101=0,"",(E102-$E101)/$E101)</f>
        <v/>
      </c>
      <c r="N102" s="46">
        <f>IF($J101=0,"",(J102-J101)/J101)</f>
        <v>0.193927777397777</v>
      </c>
      <c r="O102" s="70">
        <f>IF($K101=0,"",(K102-K101)/K101)</f>
        <v>2.4465402932113085E-2</v>
      </c>
      <c r="P102" s="44" t="str">
        <f t="shared" si="16"/>
        <v>Yes</v>
      </c>
      <c r="Q102" s="44" t="str">
        <f t="shared" ref="Q102:Q120" si="17">IF(AND(L102&lt;0,M102&lt;0), "No", "Yes")</f>
        <v>Yes</v>
      </c>
      <c r="R102" s="77"/>
      <c r="S102" s="45">
        <f>IF(ISNUMBER(SEARCH("RetlMed",C102)),Lookup!D$2,IF(ISNUMBER(SEARCH("OffSml",C102)),Lookup!A$2,IF(ISNUMBER(SEARCH("OffMed",C102)),Lookup!B$2,IF(ISNUMBER(SEARCH("OffLrg",C102)),Lookup!C$2,IF(ISNUMBER(SEARCH("RetlStrp",C102)),Lookup!E$2)))))</f>
        <v>53627.8</v>
      </c>
      <c r="T102" s="17"/>
      <c r="U102" s="17"/>
      <c r="V102" s="18"/>
    </row>
    <row r="103" spans="1:22" s="3" customFormat="1" ht="26.25" customHeight="1" x14ac:dyDescent="0.25">
      <c r="A103" s="82"/>
      <c r="B103" s="43" t="str">
        <f t="shared" si="15"/>
        <v>CBECC 2022.2.0</v>
      </c>
      <c r="C103" s="59" t="s">
        <v>154</v>
      </c>
      <c r="D103" s="50">
        <f>INDEX(Output!$C$5:$JM$192,MATCH($C103,Output!$C$5:$C$192,0),249)</f>
        <v>23.126000000000001</v>
      </c>
      <c r="E103" s="69"/>
      <c r="F103" s="50">
        <f>'Results TDV'!F103</f>
        <v>5.5249702579632203</v>
      </c>
      <c r="G103" s="94">
        <f>'Results TDV'!G103</f>
        <v>5.45</v>
      </c>
      <c r="H103" s="50">
        <f>'Results TDV'!H103</f>
        <v>0.12316224047975116</v>
      </c>
      <c r="I103" s="94">
        <f>'Results TDV'!I103</f>
        <v>0.33</v>
      </c>
      <c r="J103" s="50">
        <f>'Results TDV'!J103</f>
        <v>31.16521428288241</v>
      </c>
      <c r="K103" s="94">
        <f>'Results TDV'!K103</f>
        <v>51.52</v>
      </c>
      <c r="L103" s="52"/>
      <c r="M103" s="50"/>
      <c r="N103" s="52"/>
      <c r="O103" s="97"/>
      <c r="P103" s="50"/>
      <c r="Q103" s="50"/>
      <c r="R103" s="75"/>
      <c r="S103" s="45">
        <f>IF(ISNUMBER(SEARCH("RetlMed",C103)),Lookup!D$2,IF(ISNUMBER(SEARCH("OffSml",C103)),Lookup!A$2,IF(ISNUMBER(SEARCH("OffMed",C103)),Lookup!B$2,IF(ISNUMBER(SEARCH("OffLrg",C103)),Lookup!C$2,IF(ISNUMBER(SEARCH("RetlStrp",C103)),Lookup!E$2)))))</f>
        <v>53627.8</v>
      </c>
      <c r="T103" s="14"/>
      <c r="U103" s="14"/>
      <c r="V103" s="14"/>
    </row>
    <row r="104" spans="1:22" s="2" customFormat="1" ht="25.5" customHeight="1" x14ac:dyDescent="0.3">
      <c r="A104" s="81"/>
      <c r="B104" s="43" t="str">
        <f t="shared" si="15"/>
        <v>CBECC 2022.2.0</v>
      </c>
      <c r="C104" s="61" t="s">
        <v>155</v>
      </c>
      <c r="D104" s="44">
        <f>INDEX(Output!$C$5:$JM$192,MATCH($C104,Output!$C$5:$C$192,0),249)</f>
        <v>25.0304</v>
      </c>
      <c r="E104" s="69"/>
      <c r="F104" s="6">
        <f>'Results TDV'!F104</f>
        <v>7.1490532895252086</v>
      </c>
      <c r="G104" s="94">
        <f>'Results TDV'!G104</f>
        <v>9.25</v>
      </c>
      <c r="H104" s="6">
        <f>'Results TDV'!H104</f>
        <v>8.8996751684760511E-2</v>
      </c>
      <c r="I104" s="94">
        <f>'Results TDV'!I104</f>
        <v>0.72</v>
      </c>
      <c r="J104" s="6">
        <f>'Results TDV'!J104</f>
        <v>33.29111568803097</v>
      </c>
      <c r="K104" s="94">
        <f>'Results TDV'!K104</f>
        <v>103.35</v>
      </c>
      <c r="L104" s="46">
        <f>IF($D103=0,"",(D104-$D103)/$D103)</f>
        <v>8.2348871400155621E-2</v>
      </c>
      <c r="M104" s="70" t="str">
        <f>IF($E103=0,"",(E104-$E103)/$E103)</f>
        <v/>
      </c>
      <c r="N104" s="46">
        <f>IF($J103=0,"",(J104-J103)/J103)</f>
        <v>6.8213919078240343E-2</v>
      </c>
      <c r="O104" s="70">
        <f>IF($K103=0,"",(K104-K103)/K103)</f>
        <v>1.0060170807453415</v>
      </c>
      <c r="P104" s="44" t="str">
        <f t="shared" si="16"/>
        <v>Yes</v>
      </c>
      <c r="Q104" s="44" t="str">
        <f t="shared" si="17"/>
        <v>Yes</v>
      </c>
      <c r="R104" s="77"/>
      <c r="S104" s="45">
        <f>IF(ISNUMBER(SEARCH("RetlMed",C104)),Lookup!D$2,IF(ISNUMBER(SEARCH("OffSml",C104)),Lookup!A$2,IF(ISNUMBER(SEARCH("OffMed",C104)),Lookup!B$2,IF(ISNUMBER(SEARCH("OffLrg",C104)),Lookup!C$2,IF(ISNUMBER(SEARCH("RetlStrp",C104)),Lookup!E$2)))))</f>
        <v>53627.8</v>
      </c>
      <c r="T104" s="17"/>
      <c r="U104" s="17"/>
      <c r="V104" s="18"/>
    </row>
    <row r="105" spans="1:22" s="3" customFormat="1" ht="26.25" customHeight="1" x14ac:dyDescent="0.25">
      <c r="A105" s="82"/>
      <c r="B105" s="43" t="str">
        <f t="shared" si="15"/>
        <v>CBECC 2022.2.0</v>
      </c>
      <c r="C105" s="59" t="s">
        <v>179</v>
      </c>
      <c r="D105" s="50">
        <f>INDEX(Output!$C$5:$JM$192,MATCH($C105,Output!$C$5:$C$192,0),249)</f>
        <v>16.589200000000002</v>
      </c>
      <c r="E105" s="69"/>
      <c r="F105" s="50">
        <f>'Results TDV'!F105</f>
        <v>2.7329855037872148</v>
      </c>
      <c r="G105" s="94">
        <f>'Results TDV'!G105</f>
        <v>2.67</v>
      </c>
      <c r="H105" s="50">
        <f>'Results TDV'!H105</f>
        <v>0.1199819869545273</v>
      </c>
      <c r="I105" s="94">
        <f>'Results TDV'!I105</f>
        <v>0.3</v>
      </c>
      <c r="J105" s="50">
        <f>'Results TDV'!J105</f>
        <v>21.320656468682074</v>
      </c>
      <c r="K105" s="94">
        <f>'Results TDV'!K105</f>
        <v>39.42</v>
      </c>
      <c r="L105" s="52"/>
      <c r="M105" s="50"/>
      <c r="N105" s="52"/>
      <c r="O105" s="97"/>
      <c r="P105" s="50"/>
      <c r="Q105" s="50"/>
      <c r="R105" s="75"/>
      <c r="S105" s="45">
        <f>IF(ISNUMBER(SEARCH("RetlMed",C105)),Lookup!D$2,IF(ISNUMBER(SEARCH("OffSml",C105)),Lookup!A$2,IF(ISNUMBER(SEARCH("OffMed",C105)),Lookup!B$2,IF(ISNUMBER(SEARCH("OffLrg",C105)),Lookup!C$2,IF(ISNUMBER(SEARCH("RetlStrp",C105)),Lookup!E$2)))))</f>
        <v>53627.8</v>
      </c>
      <c r="T105" s="14"/>
      <c r="U105" s="14"/>
      <c r="V105" s="14"/>
    </row>
    <row r="106" spans="1:22" s="2" customFormat="1" ht="25.5" customHeight="1" x14ac:dyDescent="0.3">
      <c r="A106" s="81"/>
      <c r="B106" s="43" t="str">
        <f t="shared" si="15"/>
        <v>CBECC 2022.2.0</v>
      </c>
      <c r="C106" s="61" t="s">
        <v>180</v>
      </c>
      <c r="D106" s="44">
        <f>INDEX(Output!$C$5:$JM$192,MATCH($C106,Output!$C$5:$C$192,0),249)</f>
        <v>16.9468</v>
      </c>
      <c r="E106" s="69"/>
      <c r="F106" s="6">
        <f>'Results TDV'!F106</f>
        <v>2.7935138118662333</v>
      </c>
      <c r="G106" s="94">
        <f>'Results TDV'!G106</f>
        <v>2.74</v>
      </c>
      <c r="H106" s="6">
        <f>'Results TDV'!H106</f>
        <v>0.12252469801110616</v>
      </c>
      <c r="I106" s="94">
        <f>'Results TDV'!I106</f>
        <v>0.31</v>
      </c>
      <c r="J106" s="6">
        <f>'Results TDV'!J106</f>
        <v>21.781364207929023</v>
      </c>
      <c r="K106" s="94">
        <f>'Results TDV'!K106</f>
        <v>40.049999999999997</v>
      </c>
      <c r="L106" s="46">
        <f>IF($D$105=0,"",(D106-D$105)/D$105)</f>
        <v>2.1556193185928066E-2</v>
      </c>
      <c r="M106" s="70" t="str">
        <f>IF($E$105=0,"",(E106-E$105)/E$105)</f>
        <v/>
      </c>
      <c r="N106" s="46">
        <f>IF($J$105=0,"",(J106-$J$105)/$J$105)</f>
        <v>2.1608515662905739E-2</v>
      </c>
      <c r="O106" s="70">
        <f>IF($K$105=0,"",(K106-$K$105)/$K$105)</f>
        <v>1.5981735159817236E-2</v>
      </c>
      <c r="P106" s="44" t="str">
        <f t="shared" si="16"/>
        <v>Yes</v>
      </c>
      <c r="Q106" s="44" t="str">
        <f t="shared" si="17"/>
        <v>Yes</v>
      </c>
      <c r="R106" s="75"/>
      <c r="S106" s="45">
        <f>IF(ISNUMBER(SEARCH("RetlMed",C106)),Lookup!D$2,IF(ISNUMBER(SEARCH("OffSml",C106)),Lookup!A$2,IF(ISNUMBER(SEARCH("OffMed",C106)),Lookup!B$2,IF(ISNUMBER(SEARCH("OffLrg",C106)),Lookup!C$2,IF(ISNUMBER(SEARCH("RetlStrp",C106)),Lookup!E$2)))))</f>
        <v>53627.8</v>
      </c>
      <c r="T106" s="17"/>
      <c r="U106" s="17"/>
      <c r="V106" s="18"/>
    </row>
    <row r="107" spans="1:22" s="2" customFormat="1" ht="25.5" customHeight="1" x14ac:dyDescent="0.3">
      <c r="A107" s="81"/>
      <c r="B107" s="43" t="str">
        <f t="shared" si="15"/>
        <v>CBECC 2022.2.0</v>
      </c>
      <c r="C107" s="61" t="s">
        <v>181</v>
      </c>
      <c r="D107" s="44">
        <f>INDEX(Output!$C$5:$JM$192,MATCH($C107,Output!$C$5:$C$192,0),249)</f>
        <v>15.813499999999999</v>
      </c>
      <c r="E107" s="69"/>
      <c r="F107" s="6">
        <f>'Results TDV'!F107</f>
        <v>2.6081808315836188</v>
      </c>
      <c r="G107" s="94">
        <f>'Results TDV'!G107</f>
        <v>2.61</v>
      </c>
      <c r="H107" s="6">
        <f>'Results TDV'!H107</f>
        <v>0.11421650711011826</v>
      </c>
      <c r="I107" s="94">
        <f>'Results TDV'!I107</f>
        <v>0.28999999999999998</v>
      </c>
      <c r="J107" s="6">
        <f>'Results TDV'!J107</f>
        <v>20.318369173278214</v>
      </c>
      <c r="K107" s="94">
        <f>'Results TDV'!K107</f>
        <v>37.78</v>
      </c>
      <c r="L107" s="46">
        <f t="shared" ref="L107:L109" si="18">IF($D$105=0,"",(D107-D$105)/D$105)</f>
        <v>-4.6759337400236432E-2</v>
      </c>
      <c r="M107" s="70" t="str">
        <f t="shared" ref="M107:M109" si="19">IF($E$105=0,"",(E107-E$105)/E$105)</f>
        <v/>
      </c>
      <c r="N107" s="46">
        <f t="shared" ref="N107:N109" si="20">IF($J$105=0,"",(J107-$J$105)/$J$105)</f>
        <v>-4.7010151721928489E-2</v>
      </c>
      <c r="O107" s="70">
        <f t="shared" ref="O107:O109" si="21">IF($K$105=0,"",(K107-$K$105)/$K$105)</f>
        <v>-4.1603247082699149E-2</v>
      </c>
      <c r="P107" s="44" t="str">
        <f t="shared" si="16"/>
        <v>No</v>
      </c>
      <c r="Q107" s="44" t="str">
        <f t="shared" si="17"/>
        <v>Yes</v>
      </c>
      <c r="R107" s="75"/>
      <c r="S107" s="45">
        <f>IF(ISNUMBER(SEARCH("RetlMed",C107)),Lookup!D$2,IF(ISNUMBER(SEARCH("OffSml",C107)),Lookup!A$2,IF(ISNUMBER(SEARCH("OffMed",C107)),Lookup!B$2,IF(ISNUMBER(SEARCH("OffLrg",C107)),Lookup!C$2,IF(ISNUMBER(SEARCH("RetlStrp",C107)),Lookup!E$2)))))</f>
        <v>53627.8</v>
      </c>
      <c r="T107" s="17"/>
      <c r="U107" s="17"/>
      <c r="V107" s="18"/>
    </row>
    <row r="108" spans="1:22" s="2" customFormat="1" ht="25.5" customHeight="1" x14ac:dyDescent="0.3">
      <c r="A108" s="81"/>
      <c r="B108" s="43" t="str">
        <f t="shared" si="15"/>
        <v>CBECC 2022.2.0</v>
      </c>
      <c r="C108" s="61" t="s">
        <v>182</v>
      </c>
      <c r="D108" s="44">
        <f>INDEX(Output!$C$5:$JM$192,MATCH($C108,Output!$C$5:$C$192,0),249)</f>
        <v>16.121200000000002</v>
      </c>
      <c r="E108" s="69"/>
      <c r="F108" s="6">
        <f>'Results TDV'!F108</f>
        <v>2.6675903169624706</v>
      </c>
      <c r="G108" s="94">
        <f>'Results TDV'!G108</f>
        <v>2.6</v>
      </c>
      <c r="H108" s="6">
        <f>'Results TDV'!H108</f>
        <v>0.11638031021224067</v>
      </c>
      <c r="I108" s="94">
        <f>'Results TDV'!I108</f>
        <v>0.31</v>
      </c>
      <c r="J108" s="6">
        <f>'Results TDV'!J108</f>
        <v>20.7374245983743</v>
      </c>
      <c r="K108" s="94">
        <f>'Results TDV'!K108</f>
        <v>40.270000000000003</v>
      </c>
      <c r="L108" s="46">
        <f t="shared" si="18"/>
        <v>-2.8211125310442935E-2</v>
      </c>
      <c r="M108" s="70" t="str">
        <f t="shared" si="19"/>
        <v/>
      </c>
      <c r="N108" s="46">
        <f t="shared" si="20"/>
        <v>-2.7355249176519662E-2</v>
      </c>
      <c r="O108" s="70">
        <f t="shared" si="21"/>
        <v>2.1562658548959952E-2</v>
      </c>
      <c r="P108" s="44" t="str">
        <f t="shared" si="16"/>
        <v>No</v>
      </c>
      <c r="Q108" s="44" t="str">
        <f t="shared" si="17"/>
        <v>Yes</v>
      </c>
      <c r="R108" s="75"/>
      <c r="S108" s="45">
        <f>IF(ISNUMBER(SEARCH("RetlMed",C108)),Lookup!D$2,IF(ISNUMBER(SEARCH("OffSml",C108)),Lookup!A$2,IF(ISNUMBER(SEARCH("OffMed",C108)),Lookup!B$2,IF(ISNUMBER(SEARCH("OffLrg",C108)),Lookup!C$2,IF(ISNUMBER(SEARCH("RetlStrp",C108)),Lookup!E$2)))))</f>
        <v>53627.8</v>
      </c>
      <c r="T108" s="17"/>
      <c r="U108" s="17"/>
      <c r="V108" s="18"/>
    </row>
    <row r="109" spans="1:22" s="2" customFormat="1" ht="25.5" hidden="1" customHeight="1" x14ac:dyDescent="0.3">
      <c r="A109" s="81"/>
      <c r="B109" s="43" t="str">
        <f t="shared" si="15"/>
        <v>CBECC 2022.2.0</v>
      </c>
      <c r="C109" s="61"/>
      <c r="D109" s="44" t="e">
        <f>INDEX(Output!$C$5:$JM$192,MATCH($C109,Output!$C$5:$C$192,0),249)</f>
        <v>#N/A</v>
      </c>
      <c r="E109" s="69"/>
      <c r="F109" s="6" t="e">
        <f>'Results TDV'!F109</f>
        <v>#N/A</v>
      </c>
      <c r="G109" s="94">
        <f>'Results TDV'!G109</f>
        <v>0</v>
      </c>
      <c r="H109" s="6" t="e">
        <f>'Results TDV'!H109</f>
        <v>#N/A</v>
      </c>
      <c r="I109" s="94">
        <f>'Results TDV'!I109</f>
        <v>0</v>
      </c>
      <c r="J109" s="6" t="e">
        <f>'Results TDV'!J109</f>
        <v>#N/A</v>
      </c>
      <c r="K109" s="94">
        <f>'Results TDV'!K109</f>
        <v>0</v>
      </c>
      <c r="L109" s="46" t="e">
        <f t="shared" si="18"/>
        <v>#N/A</v>
      </c>
      <c r="M109" s="70" t="str">
        <f t="shared" si="19"/>
        <v/>
      </c>
      <c r="N109" s="46" t="e">
        <f t="shared" si="20"/>
        <v>#N/A</v>
      </c>
      <c r="O109" s="98">
        <f t="shared" si="21"/>
        <v>-1</v>
      </c>
      <c r="P109" s="44" t="e">
        <f t="shared" si="16"/>
        <v>#N/A</v>
      </c>
      <c r="Q109" s="44" t="e">
        <f t="shared" si="17"/>
        <v>#N/A</v>
      </c>
      <c r="R109" s="75"/>
      <c r="S109" s="45" t="b">
        <f>IF(ISNUMBER(SEARCH("RetlMed",C109)),Lookup!D$2,IF(ISNUMBER(SEARCH("OffSml",C109)),Lookup!A$2,IF(ISNUMBER(SEARCH("OffMed",C109)),Lookup!B$2,IF(ISNUMBER(SEARCH("OffLrg",C109)),Lookup!C$2,IF(ISNUMBER(SEARCH("RetlStrp",C109)),Lookup!E$2)))))</f>
        <v>0</v>
      </c>
      <c r="T109" s="17"/>
      <c r="U109" s="17"/>
      <c r="V109" s="18"/>
    </row>
    <row r="110" spans="1:22" s="3" customFormat="1" ht="26.25" customHeight="1" x14ac:dyDescent="0.25">
      <c r="A110" s="82"/>
      <c r="B110" s="43" t="str">
        <f t="shared" si="15"/>
        <v>CBECC 2022.2.0</v>
      </c>
      <c r="C110" s="59" t="s">
        <v>103</v>
      </c>
      <c r="D110" s="50">
        <f>INDEX(Output!$C$5:$JM$192,MATCH($C110,Output!$C$5:$C$192,0),249)</f>
        <v>8.99437</v>
      </c>
      <c r="E110" s="69"/>
      <c r="F110" s="50">
        <f>'Results TDV'!F110</f>
        <v>3.5578934806201259</v>
      </c>
      <c r="G110" s="94">
        <f>'Results TDV'!G110</f>
        <v>3.38</v>
      </c>
      <c r="H110" s="50">
        <f>'Results TDV'!H110</f>
        <v>3.2612562887159274E-2</v>
      </c>
      <c r="I110" s="94">
        <f>'Results TDV'!I110</f>
        <v>0.06</v>
      </c>
      <c r="J110" s="50">
        <f>'Results TDV'!J110</f>
        <v>15.400535901630622</v>
      </c>
      <c r="K110" s="94">
        <f>'Results TDV'!K110</f>
        <v>17.36</v>
      </c>
      <c r="L110" s="52"/>
      <c r="M110" s="50"/>
      <c r="N110" s="52"/>
      <c r="O110" s="97"/>
      <c r="P110" s="50"/>
      <c r="Q110" s="50"/>
      <c r="R110" s="75"/>
      <c r="S110" s="45">
        <f>IF(ISNUMBER(SEARCH("RetlMed",C110)),Lookup!D$2,IF(ISNUMBER(SEARCH("OffSml",C110)),Lookup!A$2,IF(ISNUMBER(SEARCH("OffMed",C110)),Lookup!B$2,IF(ISNUMBER(SEARCH("OffLrg",C110)),Lookup!C$2,IF(ISNUMBER(SEARCH("RetlStrp",C110)),Lookup!E$2)))))</f>
        <v>53627.8</v>
      </c>
      <c r="T110" s="14"/>
      <c r="U110" s="14"/>
      <c r="V110" s="14"/>
    </row>
    <row r="111" spans="1:22" s="2" customFormat="1" ht="25.5" customHeight="1" x14ac:dyDescent="0.3">
      <c r="A111" s="81"/>
      <c r="B111" s="43" t="str">
        <f t="shared" si="15"/>
        <v>CBECC 2022.2.0</v>
      </c>
      <c r="C111" s="61" t="s">
        <v>183</v>
      </c>
      <c r="D111" s="44">
        <f>INDEX(Output!$C$5:$JM$192,MATCH($C111,Output!$C$5:$C$192,0),249)</f>
        <v>9.43947</v>
      </c>
      <c r="E111" s="69"/>
      <c r="F111" s="6">
        <f>'Results TDV'!F111</f>
        <v>3.657524642069971</v>
      </c>
      <c r="G111" s="94">
        <f>'Results TDV'!G111</f>
        <v>3.49</v>
      </c>
      <c r="H111" s="6">
        <f>'Results TDV'!H111</f>
        <v>3.5797478173633823E-2</v>
      </c>
      <c r="I111" s="94">
        <f>'Results TDV'!I111</f>
        <v>0.06</v>
      </c>
      <c r="J111" s="6">
        <f>'Results TDV'!J111</f>
        <v>16.058919754162979</v>
      </c>
      <c r="K111" s="94">
        <f>'Results TDV'!K111</f>
        <v>17.89</v>
      </c>
      <c r="L111" s="46">
        <f>IF($D$110=0,"",(D111-$D$110)/$D$110)</f>
        <v>4.9486512118136129E-2</v>
      </c>
      <c r="M111" s="70" t="str">
        <f>IF($E$110=0,"",(E111-$E$110)/$E$110)</f>
        <v/>
      </c>
      <c r="N111" s="46">
        <f>IF($J$110=0,"",(J111-$J$110)/$J$110)</f>
        <v>4.2750710542653662E-2</v>
      </c>
      <c r="O111" s="70">
        <f>IF($K$110=0,"",(K111-$K$110)/$K$110)</f>
        <v>3.0529953917050757E-2</v>
      </c>
      <c r="P111" s="44" t="str">
        <f t="shared" si="16"/>
        <v>Yes</v>
      </c>
      <c r="Q111" s="44" t="str">
        <f t="shared" si="17"/>
        <v>Yes</v>
      </c>
      <c r="R111" s="77"/>
      <c r="S111" s="45">
        <f>IF(ISNUMBER(SEARCH("RetlMed",C111)),Lookup!D$2,IF(ISNUMBER(SEARCH("OffSml",C111)),Lookup!A$2,IF(ISNUMBER(SEARCH("OffMed",C111)),Lookup!B$2,IF(ISNUMBER(SEARCH("OffLrg",C111)),Lookup!C$2,IF(ISNUMBER(SEARCH("RetlStrp",C111)),Lookup!E$2)))))</f>
        <v>53627.8</v>
      </c>
      <c r="T111" s="17"/>
      <c r="U111" s="17"/>
      <c r="V111" s="18"/>
    </row>
    <row r="112" spans="1:22" s="2" customFormat="1" ht="25.5" customHeight="1" x14ac:dyDescent="0.3">
      <c r="A112" s="81"/>
      <c r="B112" s="43" t="str">
        <f t="shared" si="15"/>
        <v>CBECC 2022.2.0</v>
      </c>
      <c r="C112" s="61" t="s">
        <v>184</v>
      </c>
      <c r="D112" s="44">
        <f>INDEX(Output!$C$5:$JM$192,MATCH($C112,Output!$C$5:$C$192,0),249)</f>
        <v>8.8970500000000001</v>
      </c>
      <c r="E112" s="69"/>
      <c r="F112" s="6">
        <f>'Results TDV'!F112</f>
        <v>3.3766255561481171</v>
      </c>
      <c r="G112" s="94">
        <f>'Results TDV'!G112</f>
        <v>3.21</v>
      </c>
      <c r="H112" s="6">
        <f>'Results TDV'!H112</f>
        <v>3.356262983005083E-2</v>
      </c>
      <c r="I112" s="94">
        <f>'Results TDV'!I112</f>
        <v>0.06</v>
      </c>
      <c r="J112" s="6">
        <f>'Results TDV'!J112</f>
        <v>14.8769783637544</v>
      </c>
      <c r="K112" s="94">
        <f>'Results TDV'!K112</f>
        <v>16.71</v>
      </c>
      <c r="L112" s="46">
        <f t="shared" ref="L112:L113" si="22">IF($D$110=0,"",(D112-$D$110)/$D$110)</f>
        <v>-1.0820101908193665E-2</v>
      </c>
      <c r="M112" s="70" t="str">
        <f t="shared" ref="M112:M113" si="23">IF($E$110=0,"",(E112-$E$110)/$E$110)</f>
        <v/>
      </c>
      <c r="N112" s="46">
        <f t="shared" ref="N112:N113" si="24">IF($J$110=0,"",(J112-$J$110)/$J$110)</f>
        <v>-3.3996059696908817E-2</v>
      </c>
      <c r="O112" s="70">
        <f t="shared" ref="O112:O113" si="25">IF($K$110=0,"",(K112-$K$110)/$K$110)</f>
        <v>-3.7442396313363976E-2</v>
      </c>
      <c r="P112" s="44" t="str">
        <f t="shared" si="16"/>
        <v>No</v>
      </c>
      <c r="Q112" s="44" t="str">
        <f t="shared" si="17"/>
        <v>Yes</v>
      </c>
      <c r="R112" s="77"/>
      <c r="S112" s="45">
        <f>IF(ISNUMBER(SEARCH("RetlMed",C112)),Lookup!D$2,IF(ISNUMBER(SEARCH("OffSml",C112)),Lookup!A$2,IF(ISNUMBER(SEARCH("OffMed",C112)),Lookup!B$2,IF(ISNUMBER(SEARCH("OffLrg",C112)),Lookup!C$2,IF(ISNUMBER(SEARCH("RetlStrp",C112)),Lookup!E$2)))))</f>
        <v>53627.8</v>
      </c>
      <c r="T112" s="17"/>
      <c r="U112" s="17"/>
      <c r="V112" s="18"/>
    </row>
    <row r="113" spans="1:22" s="2" customFormat="1" ht="25.5" customHeight="1" x14ac:dyDescent="0.3">
      <c r="A113" s="81"/>
      <c r="B113" s="43" t="str">
        <f t="shared" si="15"/>
        <v>CBECC 2022.2.0</v>
      </c>
      <c r="C113" s="61" t="s">
        <v>185</v>
      </c>
      <c r="D113" s="44">
        <f>INDEX(Output!$C$5:$JM$192,MATCH($C113,Output!$C$5:$C$192,0),249)</f>
        <v>9.0556300000000007</v>
      </c>
      <c r="E113" s="69"/>
      <c r="F113" s="6">
        <f>'Results TDV'!F113</f>
        <v>3.4710728390871894</v>
      </c>
      <c r="G113" s="94">
        <f>'Results TDV'!G113</f>
        <v>3.29</v>
      </c>
      <c r="H113" s="6">
        <f>'Results TDV'!H113</f>
        <v>3.4089222380929297E-2</v>
      </c>
      <c r="I113" s="94">
        <f>'Results TDV'!I113</f>
        <v>0.06</v>
      </c>
      <c r="J113" s="6">
        <f>'Results TDV'!J113</f>
        <v>15.251909377188078</v>
      </c>
      <c r="K113" s="94">
        <f>'Results TDV'!K113</f>
        <v>17.07</v>
      </c>
      <c r="L113" s="46">
        <f t="shared" si="22"/>
        <v>6.8109272800652805E-3</v>
      </c>
      <c r="M113" s="70" t="str">
        <f t="shared" si="23"/>
        <v/>
      </c>
      <c r="N113" s="46">
        <f t="shared" si="24"/>
        <v>-9.6507371816072929E-3</v>
      </c>
      <c r="O113" s="70">
        <f t="shared" si="25"/>
        <v>-1.6705069124423915E-2</v>
      </c>
      <c r="P113" s="44" t="str">
        <f t="shared" si="16"/>
        <v>Yes</v>
      </c>
      <c r="Q113" s="44" t="str">
        <f t="shared" si="17"/>
        <v>Yes</v>
      </c>
      <c r="R113" s="77"/>
      <c r="S113" s="45">
        <f>IF(ISNUMBER(SEARCH("RetlMed",C113)),Lookup!D$2,IF(ISNUMBER(SEARCH("OffSml",C113)),Lookup!A$2,IF(ISNUMBER(SEARCH("OffMed",C113)),Lookup!B$2,IF(ISNUMBER(SEARCH("OffLrg",C113)),Lookup!C$2,IF(ISNUMBER(SEARCH("RetlStrp",C113)),Lookup!E$2)))))</f>
        <v>53627.8</v>
      </c>
      <c r="T113" s="17"/>
      <c r="U113" s="17"/>
      <c r="V113" s="18"/>
    </row>
    <row r="114" spans="1:22" s="3" customFormat="1" ht="26.25" customHeight="1" x14ac:dyDescent="0.25">
      <c r="A114" s="82"/>
      <c r="B114" s="43" t="str">
        <f t="shared" si="15"/>
        <v>CBECC 2022.2.0</v>
      </c>
      <c r="C114" s="59" t="s">
        <v>117</v>
      </c>
      <c r="D114" s="50">
        <f>INDEX(Output!$C$5:$JM$192,MATCH($C114,Output!$C$5:$C$192,0),249)</f>
        <v>26.091999999999999</v>
      </c>
      <c r="E114" s="69"/>
      <c r="F114" s="50">
        <f>'Results TDV'!F114</f>
        <v>11.574027708229011</v>
      </c>
      <c r="G114" s="94">
        <f>'Results TDV'!G114</f>
        <v>11.54</v>
      </c>
      <c r="H114" s="50">
        <f>'Results TDV'!H114</f>
        <v>3.0704267783789506E-2</v>
      </c>
      <c r="I114" s="94">
        <f>'Results TDV'!I114</f>
        <v>0.04</v>
      </c>
      <c r="J114" s="50">
        <f>'Results TDV'!J114</f>
        <v>42.561859803598082</v>
      </c>
      <c r="K114" s="94">
        <f>'Results TDV'!K114</f>
        <v>42.9</v>
      </c>
      <c r="L114" s="52"/>
      <c r="M114" s="50"/>
      <c r="N114" s="52"/>
      <c r="O114" s="97"/>
      <c r="P114" s="50"/>
      <c r="Q114" s="50"/>
      <c r="R114" s="75"/>
      <c r="S114" s="45">
        <f>IF(ISNUMBER(SEARCH("RetlMed",C114)),Lookup!D$2,IF(ISNUMBER(SEARCH("OffSml",C114)),Lookup!A$2,IF(ISNUMBER(SEARCH("OffMed",C114)),Lookup!B$2,IF(ISNUMBER(SEARCH("OffLrg",C114)),Lookup!C$2,IF(ISNUMBER(SEARCH("RetlStrp",C114)),Lookup!E$2)))))</f>
        <v>24563.1</v>
      </c>
      <c r="T114" s="14"/>
      <c r="U114" s="14"/>
      <c r="V114" s="14"/>
    </row>
    <row r="115" spans="1:22" s="2" customFormat="1" ht="25.5" customHeight="1" x14ac:dyDescent="0.3">
      <c r="A115" s="81"/>
      <c r="B115" s="43" t="str">
        <f t="shared" si="15"/>
        <v>CBECC 2022.2.0</v>
      </c>
      <c r="C115" s="61" t="s">
        <v>197</v>
      </c>
      <c r="D115" s="44">
        <f>INDEX(Output!$C$5:$JM$192,MATCH($C115,Output!$C$5:$C$192,0),249)</f>
        <v>25.950399999999998</v>
      </c>
      <c r="E115" s="69"/>
      <c r="F115" s="6">
        <f>'Results TDV'!F115</f>
        <v>11.507179468389577</v>
      </c>
      <c r="G115" s="94">
        <f>'Results TDV'!G115</f>
        <v>11.38</v>
      </c>
      <c r="H115" s="6">
        <f>'Results TDV'!H115</f>
        <v>3.0209012706050951E-2</v>
      </c>
      <c r="I115" s="94">
        <f>'Results TDV'!I115</f>
        <v>0.03</v>
      </c>
      <c r="J115" s="6">
        <f>'Results TDV'!J115</f>
        <v>42.284246451732891</v>
      </c>
      <c r="K115" s="94">
        <f>'Results TDV'!K115</f>
        <v>42.17</v>
      </c>
      <c r="L115" s="46">
        <f>IF($D$114=0,"",(D115-$D$114)/$D$114)</f>
        <v>-5.4269507895140425E-3</v>
      </c>
      <c r="M115" s="70" t="str">
        <f>IF($E$114=0,"",(E115-$E$114)/$E$114)</f>
        <v/>
      </c>
      <c r="N115" s="46">
        <f>IF($J$114=0,"",(J115-$J$114)/$J$114)</f>
        <v>-6.522585083129355E-3</v>
      </c>
      <c r="O115" s="70">
        <f>IF($K$114=0,"",(K115-$K$114)/$K$114)</f>
        <v>-1.7016317016316944E-2</v>
      </c>
      <c r="P115" s="44" t="str">
        <f t="shared" si="16"/>
        <v>No</v>
      </c>
      <c r="Q115" s="44" t="str">
        <f t="shared" si="17"/>
        <v>Yes</v>
      </c>
      <c r="R115" s="77"/>
      <c r="S115" s="45">
        <f>IF(ISNUMBER(SEARCH("RetlMed",C115)),Lookup!D$2,IF(ISNUMBER(SEARCH("OffSml",C115)),Lookup!A$2,IF(ISNUMBER(SEARCH("OffMed",C115)),Lookup!B$2,IF(ISNUMBER(SEARCH("OffLrg",C115)),Lookup!C$2,IF(ISNUMBER(SEARCH("RetlStrp",C115)),Lookup!E$2)))))</f>
        <v>24563.1</v>
      </c>
      <c r="T115" s="17"/>
      <c r="U115" s="17"/>
      <c r="V115" s="18"/>
    </row>
    <row r="116" spans="1:22" s="2" customFormat="1" ht="25.5" customHeight="1" x14ac:dyDescent="0.3">
      <c r="A116" s="81"/>
      <c r="B116" s="43" t="str">
        <f t="shared" si="15"/>
        <v>CBECC 2022.2.0</v>
      </c>
      <c r="C116" s="61" t="s">
        <v>198</v>
      </c>
      <c r="D116" s="44">
        <f>INDEX(Output!$C$5:$JM$192,MATCH($C116,Output!$C$5:$C$192,0),249)</f>
        <v>25.867100000000001</v>
      </c>
      <c r="E116" s="69"/>
      <c r="F116" s="6">
        <f>'Results TDV'!F116</f>
        <v>11.511861287866759</v>
      </c>
      <c r="G116" s="94">
        <f>'Results TDV'!G116</f>
        <v>11.48</v>
      </c>
      <c r="H116" s="6">
        <f>'Results TDV'!H116</f>
        <v>2.9732688463589695E-2</v>
      </c>
      <c r="I116" s="94">
        <f>'Results TDV'!I116</f>
        <v>0.03</v>
      </c>
      <c r="J116" s="6">
        <f>'Results TDV'!J116</f>
        <v>42.252739403583426</v>
      </c>
      <c r="K116" s="94">
        <f>'Results TDV'!K116</f>
        <v>42.55</v>
      </c>
      <c r="L116" s="46">
        <f>IF($D$114=0,"",(D116-$D$114)/$D$114)</f>
        <v>-8.61950022995547E-3</v>
      </c>
      <c r="M116" s="70" t="str">
        <f>IF($E$114=0,"",(E116-$E$114)/$E$114)</f>
        <v/>
      </c>
      <c r="N116" s="46">
        <f>IF($J$114=0,"",(J116-$J$114)/$J$114)</f>
        <v>-7.2628499187087636E-3</v>
      </c>
      <c r="O116" s="70">
        <f>IF($K$114=0,"",(K116-$K$114)/$K$114)</f>
        <v>-8.1585081585081928E-3</v>
      </c>
      <c r="P116" s="44" t="str">
        <f t="shared" si="16"/>
        <v>No</v>
      </c>
      <c r="Q116" s="44" t="str">
        <f t="shared" si="17"/>
        <v>Yes</v>
      </c>
      <c r="R116" s="77"/>
      <c r="S116" s="45">
        <f>IF(ISNUMBER(SEARCH("RetlMed",C116)),Lookup!D$2,IF(ISNUMBER(SEARCH("OffSml",C116)),Lookup!A$2,IF(ISNUMBER(SEARCH("OffMed",C116)),Lookup!B$2,IF(ISNUMBER(SEARCH("OffLrg",C116)),Lookup!C$2,IF(ISNUMBER(SEARCH("RetlStrp",C116)),Lookup!E$2)))))</f>
        <v>24563.1</v>
      </c>
      <c r="T116" s="17"/>
      <c r="U116" s="17"/>
      <c r="V116" s="18"/>
    </row>
    <row r="117" spans="1:22" s="3" customFormat="1" ht="26.25" customHeight="1" x14ac:dyDescent="0.25">
      <c r="A117" s="82"/>
      <c r="B117" s="43" t="str">
        <f t="shared" si="15"/>
        <v>CBECC 2022.2.0</v>
      </c>
      <c r="C117" s="59" t="s">
        <v>193</v>
      </c>
      <c r="D117" s="50">
        <f>INDEX(Output!$C$5:$JM$192,MATCH($C117,Output!$C$5:$C$192,0),249)</f>
        <v>20.191299999999998</v>
      </c>
      <c r="E117" s="69"/>
      <c r="F117" s="50">
        <f>'Results TDV'!F117</f>
        <v>4.2999945847180747</v>
      </c>
      <c r="G117" s="94">
        <f>'Results TDV'!G117</f>
        <v>3.87</v>
      </c>
      <c r="H117" s="50">
        <f>'Results TDV'!H117</f>
        <v>0.10248621610183939</v>
      </c>
      <c r="I117" s="94">
        <f>'Results TDV'!I117</f>
        <v>0.22</v>
      </c>
      <c r="J117" s="50">
        <f>'Results TDV'!J117</f>
        <v>24.918353520377167</v>
      </c>
      <c r="K117" s="94">
        <f>'Results TDV'!K117</f>
        <v>35.11</v>
      </c>
      <c r="L117" s="52"/>
      <c r="M117" s="50"/>
      <c r="N117" s="52"/>
      <c r="O117" s="97"/>
      <c r="P117" s="50"/>
      <c r="Q117" s="50"/>
      <c r="R117" s="75"/>
      <c r="S117" s="45">
        <f>IF(ISNUMBER(SEARCH("RetlMed",C117)),Lookup!D$2,IF(ISNUMBER(SEARCH("OffSml",C117)),Lookup!A$2,IF(ISNUMBER(SEARCH("OffMed",C117)),Lookup!B$2,IF(ISNUMBER(SEARCH("OffLrg",C117)),Lookup!C$2,IF(ISNUMBER(SEARCH("RetlStrp",C117)),Lookup!E$2)))))</f>
        <v>498589</v>
      </c>
      <c r="T117" s="14"/>
      <c r="U117" s="14"/>
      <c r="V117" s="14"/>
    </row>
    <row r="118" spans="1:22" s="2" customFormat="1" ht="25.5" customHeight="1" x14ac:dyDescent="0.3">
      <c r="A118" s="81"/>
      <c r="B118" s="43" t="str">
        <f t="shared" si="15"/>
        <v>CBECC 2022.2.0</v>
      </c>
      <c r="C118" s="61" t="s">
        <v>194</v>
      </c>
      <c r="D118" s="44">
        <f>INDEX(Output!$C$5:$JM$192,MATCH($C118,Output!$C$5:$C$192,0),249)</f>
        <v>20.2807</v>
      </c>
      <c r="E118" s="69"/>
      <c r="F118" s="6">
        <f>'Results TDV'!F118</f>
        <v>4.3762096636708794</v>
      </c>
      <c r="G118" s="94">
        <f>'Results TDV'!G118</f>
        <v>3.93</v>
      </c>
      <c r="H118" s="6">
        <f>'Results TDV'!H118</f>
        <v>0.10280290981148803</v>
      </c>
      <c r="I118" s="94">
        <f>'Results TDV'!I118</f>
        <v>0.22</v>
      </c>
      <c r="J118" s="6">
        <f>'Results TDV'!J118</f>
        <v>25.210090122463221</v>
      </c>
      <c r="K118" s="94">
        <f>'Results TDV'!K118</f>
        <v>35.36</v>
      </c>
      <c r="L118" s="46">
        <f>IF($D$117=0,"",(D118-$D$117)/$D$117)</f>
        <v>4.4276495322243372E-3</v>
      </c>
      <c r="M118" s="70" t="str">
        <f>IF($E$117=0,"",(E118-$E$117)/$E$117)</f>
        <v/>
      </c>
      <c r="N118" s="46">
        <f>IF($J$117=0,"",(J118-J$117)/J$117)</f>
        <v>1.170769978231043E-2</v>
      </c>
      <c r="O118" s="70">
        <f>IF($K$117=0,"",(K118-K$117)/K$117)</f>
        <v>7.1204784961549413E-3</v>
      </c>
      <c r="P118" s="44" t="str">
        <f t="shared" si="16"/>
        <v>Yes</v>
      </c>
      <c r="Q118" s="44" t="str">
        <f t="shared" si="17"/>
        <v>Yes</v>
      </c>
      <c r="R118" s="77"/>
      <c r="S118" s="45">
        <f>IF(ISNUMBER(SEARCH("RetlMed",C118)),Lookup!D$2,IF(ISNUMBER(SEARCH("OffSml",C118)),Lookup!A$2,IF(ISNUMBER(SEARCH("OffMed",C118)),Lookup!B$2,IF(ISNUMBER(SEARCH("OffLrg",C118)),Lookup!C$2,IF(ISNUMBER(SEARCH("RetlStrp",C118)),Lookup!E$2)))))</f>
        <v>498589</v>
      </c>
      <c r="T118" s="17"/>
      <c r="U118" s="17"/>
      <c r="V118" s="18"/>
    </row>
    <row r="119" spans="1:22" s="3" customFormat="1" ht="26.25" customHeight="1" x14ac:dyDescent="0.25">
      <c r="A119" s="82"/>
      <c r="B119" s="43" t="str">
        <f t="shared" si="15"/>
        <v>CBECC 2022.2.0</v>
      </c>
      <c r="C119" s="59" t="s">
        <v>195</v>
      </c>
      <c r="D119" s="50">
        <f>INDEX(Output!$C$5:$JM$192,MATCH($C119,Output!$C$5:$C$192,0),249)</f>
        <v>12.2182</v>
      </c>
      <c r="E119" s="69"/>
      <c r="F119" s="50">
        <f>'Results TDV'!F119</f>
        <v>4.2711732509140798</v>
      </c>
      <c r="G119" s="94">
        <f>'Results TDV'!G119</f>
        <v>4.71</v>
      </c>
      <c r="H119" s="50">
        <f>'Results TDV'!H119</f>
        <v>3.2535414940963396E-2</v>
      </c>
      <c r="I119" s="94">
        <f>'Results TDV'!I119</f>
        <v>0.03</v>
      </c>
      <c r="J119" s="50">
        <f>'Results TDV'!J119</f>
        <v>17.826628587805597</v>
      </c>
      <c r="K119" s="94">
        <f>'Results TDV'!K119</f>
        <v>19.32</v>
      </c>
      <c r="L119" s="52"/>
      <c r="M119" s="50"/>
      <c r="N119" s="52"/>
      <c r="O119" s="97"/>
      <c r="P119" s="50"/>
      <c r="Q119" s="50"/>
      <c r="R119" s="75"/>
      <c r="S119" s="45">
        <f>IF(ISNUMBER(SEARCH("RetlMed",C119)),Lookup!D$2,IF(ISNUMBER(SEARCH("OffSml",C119)),Lookup!A$2,IF(ISNUMBER(SEARCH("OffMed",C119)),Lookup!B$2,IF(ISNUMBER(SEARCH("OffLrg",C119)),Lookup!C$2,IF(ISNUMBER(SEARCH("RetlStrp",C119)),Lookup!E$2)))))</f>
        <v>498589</v>
      </c>
      <c r="T119" s="14"/>
      <c r="U119" s="14"/>
      <c r="V119" s="14"/>
    </row>
    <row r="120" spans="1:22" s="2" customFormat="1" ht="25.5" customHeight="1" x14ac:dyDescent="0.3">
      <c r="A120" s="81"/>
      <c r="B120" s="43" t="str">
        <f t="shared" si="15"/>
        <v>CBECC 2022.2.0</v>
      </c>
      <c r="C120" s="61" t="s">
        <v>196</v>
      </c>
      <c r="D120" s="44">
        <f>INDEX(Output!$C$5:$JM$192,MATCH($C120,Output!$C$5:$C$192,0),249)</f>
        <v>12.456899999999999</v>
      </c>
      <c r="E120" s="69"/>
      <c r="F120" s="6">
        <f>'Results TDV'!F120</f>
        <v>4.4422560465634016</v>
      </c>
      <c r="G120" s="94">
        <f>'Results TDV'!G120</f>
        <v>6.12</v>
      </c>
      <c r="H120" s="6">
        <f>'Results TDV'!H120</f>
        <v>3.2499513627456685E-2</v>
      </c>
      <c r="I120" s="94">
        <f>'Results TDV'!I120</f>
        <v>0.04</v>
      </c>
      <c r="J120" s="6">
        <f>'Results TDV'!J120</f>
        <v>18.406767063944933</v>
      </c>
      <c r="K120" s="94">
        <f>'Results TDV'!K120</f>
        <v>25.23</v>
      </c>
      <c r="L120" s="46">
        <f>IF($D$119=0,"",(D120-$D$119)/$D$119)</f>
        <v>1.9536429261265954E-2</v>
      </c>
      <c r="M120" s="70" t="str">
        <f>IF($E$119=0,"",(E120-$E$119)/$E$119)</f>
        <v/>
      </c>
      <c r="N120" s="46">
        <f>IF($J$119=0,"",(J120-J$119)/J$119)</f>
        <v>3.2543364735617065E-2</v>
      </c>
      <c r="O120" s="70">
        <f>IF($K$119=0,"",(K120-K$119)/K$119)</f>
        <v>0.30590062111801242</v>
      </c>
      <c r="P120" s="44" t="str">
        <f t="shared" si="16"/>
        <v>Yes</v>
      </c>
      <c r="Q120" s="44" t="str">
        <f t="shared" si="17"/>
        <v>Yes</v>
      </c>
      <c r="R120" s="77"/>
      <c r="S120" s="45">
        <f>IF(ISNUMBER(SEARCH("RetlMed",C120)),Lookup!D$2,IF(ISNUMBER(SEARCH("OffSml",C120)),Lookup!A$2,IF(ISNUMBER(SEARCH("OffMed",C120)),Lookup!B$2,IF(ISNUMBER(SEARCH("OffLrg",C120)),Lookup!C$2,IF(ISNUMBER(SEARCH("RetlStrp",C120)),Lookup!E$2)))))</f>
        <v>498589</v>
      </c>
      <c r="T120" s="17"/>
      <c r="U120" s="17"/>
      <c r="V120" s="18"/>
    </row>
    <row r="121" spans="1:22" s="3" customFormat="1" ht="26.25" customHeight="1" x14ac:dyDescent="0.25">
      <c r="A121" s="82"/>
      <c r="B121" s="43" t="str">
        <f t="shared" si="15"/>
        <v>CBECC 2022.2.0</v>
      </c>
      <c r="C121" s="59" t="s">
        <v>259</v>
      </c>
      <c r="D121" s="50">
        <f>INDEX(Output!$C$5:$JM$192,MATCH($C121,Output!$C$5:$C$192,0),249)</f>
        <v>10.823700000000001</v>
      </c>
      <c r="E121" s="69"/>
      <c r="F121" s="50">
        <f>'Results TDV'!F121</f>
        <v>-0.97162540749796256</v>
      </c>
      <c r="G121" s="94">
        <f>'Results TDV'!G121</f>
        <v>1.69</v>
      </c>
      <c r="H121" s="50">
        <f>'Results TDV'!H121</f>
        <v>8.5385594947025259E-2</v>
      </c>
      <c r="I121" s="94">
        <f>'Results TDV'!I121</f>
        <v>0.14000000000000001</v>
      </c>
      <c r="J121" s="50">
        <f>'Results TDV'!J121</f>
        <v>14.815779251234472</v>
      </c>
      <c r="K121" s="94">
        <f>'Results TDV'!K121</f>
        <v>19.850000000000001</v>
      </c>
      <c r="L121" s="52"/>
      <c r="M121" s="50"/>
      <c r="N121" s="52"/>
      <c r="O121" s="97"/>
      <c r="P121" s="50"/>
      <c r="Q121" s="50"/>
      <c r="R121" s="75"/>
      <c r="S121" s="45" t="b">
        <f>IF(ISNUMBER(SEARCH("RetlMed",C121)),Lookup!D$2,IF(ISNUMBER(SEARCH("OffSml",C121)),Lookup!A$2,IF(ISNUMBER(SEARCH("OffMed",C121)),Lookup!B$2,IF(ISNUMBER(SEARCH("OffLrg",C121)),Lookup!C$2,IF(ISNUMBER(SEARCH("RetlStrp",C121)),Lookup!E$2)))))</f>
        <v>0</v>
      </c>
      <c r="T121" s="14"/>
      <c r="U121" s="14"/>
      <c r="V121" s="14"/>
    </row>
    <row r="122" spans="1:22" s="2" customFormat="1" ht="25.5" customHeight="1" x14ac:dyDescent="0.3">
      <c r="A122" s="81"/>
      <c r="B122" s="43" t="str">
        <f t="shared" si="15"/>
        <v>CBECC 2022.2.0</v>
      </c>
      <c r="C122" s="99" t="s">
        <v>262</v>
      </c>
      <c r="D122" s="44">
        <f>INDEX(Output!$C$5:$JM$192,MATCH($C122,Output!$C$5:$C$192,0),249)</f>
        <v>9.9928399999999993</v>
      </c>
      <c r="E122" s="69"/>
      <c r="F122" s="6">
        <f>'Results TDV'!F122</f>
        <v>-0.97162540749796256</v>
      </c>
      <c r="G122" s="94">
        <f>'Results TDV'!G122</f>
        <v>1.69</v>
      </c>
      <c r="H122" s="6">
        <f>'Results TDV'!H122</f>
        <v>7.5898278321108403E-2</v>
      </c>
      <c r="I122" s="94">
        <f>'Results TDV'!I122</f>
        <v>0.13</v>
      </c>
      <c r="J122" s="6">
        <f>'Results TDV'!J122</f>
        <v>13.867275284241808</v>
      </c>
      <c r="K122" s="94">
        <f>'Results TDV'!K122</f>
        <v>18.850000000000001</v>
      </c>
      <c r="L122" s="46">
        <f>IF($D$121=0,"",(D122-$D$121)/$D$121)</f>
        <v>-7.6763029278343012E-2</v>
      </c>
      <c r="M122" s="70" t="str">
        <f>IF($E$121=0,"",(E122-$E$121)/$E$121)</f>
        <v/>
      </c>
      <c r="N122" s="46">
        <f>IF($J$121=0,"",(J122-$J$121)/$J$121)</f>
        <v>-6.4019850114440224E-2</v>
      </c>
      <c r="O122" s="70">
        <f>IF($K$121=0,"",(K122-$K$121)/$K$121)</f>
        <v>-5.037783375314861E-2</v>
      </c>
      <c r="P122" s="44" t="str">
        <f t="shared" ref="P122:P124" si="26">IF(AND(L122&gt;=0,M122&gt;=0), "Yes", "No")</f>
        <v>No</v>
      </c>
      <c r="Q122" s="44" t="str">
        <f t="shared" ref="Q122:Q124" si="27">IF(AND(L122&lt;0,M122&lt;0), "No", "Yes")</f>
        <v>Yes</v>
      </c>
      <c r="R122" s="77"/>
      <c r="S122" s="45" t="b">
        <f>IF(ISNUMBER(SEARCH("RetlMed",C122)),Lookup!D$2,IF(ISNUMBER(SEARCH("OffSml",C122)),Lookup!A$2,IF(ISNUMBER(SEARCH("OffMed",C122)),Lookup!B$2,IF(ISNUMBER(SEARCH("OffLrg",C122)),Lookup!C$2,IF(ISNUMBER(SEARCH("RetlStrp",C122)),Lookup!E$2)))))</f>
        <v>0</v>
      </c>
      <c r="T122" s="17"/>
      <c r="U122" s="17"/>
      <c r="V122" s="18"/>
    </row>
    <row r="123" spans="1:22" s="2" customFormat="1" ht="25.5" customHeight="1" x14ac:dyDescent="0.3">
      <c r="A123" s="81"/>
      <c r="B123" s="43" t="str">
        <f t="shared" si="15"/>
        <v>CBECC 2022.2.0</v>
      </c>
      <c r="C123" s="99" t="s">
        <v>264</v>
      </c>
      <c r="D123" s="44">
        <f>INDEX(Output!$C$5:$JM$192,MATCH($C123,Output!$C$5:$C$192,0),249)</f>
        <v>10.6576</v>
      </c>
      <c r="E123" s="69"/>
      <c r="F123" s="6">
        <f>'Results TDV'!F123</f>
        <v>-1.0319503871230644</v>
      </c>
      <c r="G123" s="94">
        <f>'Results TDV'!G123</f>
        <v>1.64</v>
      </c>
      <c r="H123" s="6">
        <f>'Results TDV'!H123</f>
        <v>8.5385594947025259E-2</v>
      </c>
      <c r="I123" s="94">
        <f>'Results TDV'!I123</f>
        <v>0.14000000000000001</v>
      </c>
      <c r="J123" s="6">
        <f>'Results TDV'!J123</f>
        <v>14.609943616787447</v>
      </c>
      <c r="K123" s="94">
        <f>'Results TDV'!K123</f>
        <v>19.399999999999999</v>
      </c>
      <c r="L123" s="46">
        <f>IF($D$121=0,"",(D123-$D$121)/$D$121)</f>
        <v>-1.534595378659794E-2</v>
      </c>
      <c r="M123" s="70" t="str">
        <f>IF($E$121=0,"",(E123-$E$121)/$E$121)</f>
        <v/>
      </c>
      <c r="N123" s="46">
        <f>IF($J$121=0,"",(J123-$J$121)/$J$121)</f>
        <v>-1.389300089834118E-2</v>
      </c>
      <c r="O123" s="70">
        <f>IF($K$121=0,"",(K123-$K$121)/$K$121)</f>
        <v>-2.2670025188917017E-2</v>
      </c>
      <c r="P123" s="44" t="str">
        <f t="shared" si="26"/>
        <v>No</v>
      </c>
      <c r="Q123" s="44" t="str">
        <f t="shared" si="27"/>
        <v>Yes</v>
      </c>
      <c r="R123" s="77"/>
      <c r="S123" s="45" t="b">
        <f>IF(ISNUMBER(SEARCH("RetlMed",C123)),Lookup!D$2,IF(ISNUMBER(SEARCH("OffSml",C123)),Lookup!A$2,IF(ISNUMBER(SEARCH("OffMed",C123)),Lookup!B$2,IF(ISNUMBER(SEARCH("OffLrg",C123)),Lookup!C$2,IF(ISNUMBER(SEARCH("RetlStrp",C123)),Lookup!E$2)))))</f>
        <v>0</v>
      </c>
      <c r="T123" s="17"/>
      <c r="U123" s="17"/>
      <c r="V123" s="18"/>
    </row>
    <row r="124" spans="1:22" s="2" customFormat="1" ht="25.5" customHeight="1" x14ac:dyDescent="0.3">
      <c r="A124" s="81"/>
      <c r="B124" s="43" t="str">
        <f t="shared" si="15"/>
        <v>CBECC 2022.2.0</v>
      </c>
      <c r="C124" s="99" t="s">
        <v>265</v>
      </c>
      <c r="D124" s="44">
        <f>INDEX(Output!$C$5:$JM$192,MATCH($C124,Output!$C$5:$C$192,0),249)</f>
        <v>11.378</v>
      </c>
      <c r="E124" s="69"/>
      <c r="F124" s="6">
        <f>'Results TDV'!F124</f>
        <v>-0.85602332925835378</v>
      </c>
      <c r="G124" s="94">
        <f>'Results TDV'!G124</f>
        <v>1.68</v>
      </c>
      <c r="H124" s="6">
        <f>'Results TDV'!H124</f>
        <v>8.5385594947025259E-2</v>
      </c>
      <c r="I124" s="94">
        <f>'Results TDV'!I124</f>
        <v>0.15</v>
      </c>
      <c r="J124" s="6">
        <f>'Results TDV'!J124</f>
        <v>15.210225566314953</v>
      </c>
      <c r="K124" s="94">
        <f>'Results TDV'!K124</f>
        <v>20.48</v>
      </c>
      <c r="L124" s="46">
        <f>IF($D$121=0,"",(D124-$D$121)/$D$121)</f>
        <v>5.1211692859188591E-2</v>
      </c>
      <c r="M124" s="70" t="str">
        <f>IF($E$121=0,"",(E124-$E$121)/$E$121)</f>
        <v/>
      </c>
      <c r="N124" s="46">
        <f>IF($J$121=0,"",(J124-$J$121)/$J$121)</f>
        <v>2.6623393099462878E-2</v>
      </c>
      <c r="O124" s="70">
        <f>IF($K$121=0,"",(K124-$K$121)/$K$121)</f>
        <v>3.1738035264483572E-2</v>
      </c>
      <c r="P124" s="44" t="str">
        <f t="shared" si="26"/>
        <v>Yes</v>
      </c>
      <c r="Q124" s="44" t="str">
        <f t="shared" si="27"/>
        <v>Yes</v>
      </c>
      <c r="R124" s="77"/>
      <c r="S124" s="45" t="b">
        <f>IF(ISNUMBER(SEARCH("RetlMed",C124)),Lookup!D$2,IF(ISNUMBER(SEARCH("OffSml",C124)),Lookup!A$2,IF(ISNUMBER(SEARCH("OffMed",C124)),Lookup!B$2,IF(ISNUMBER(SEARCH("OffLrg",C124)),Lookup!C$2,IF(ISNUMBER(SEARCH("RetlStrp",C124)),Lookup!E$2)))))</f>
        <v>0</v>
      </c>
      <c r="T124" s="17"/>
      <c r="U124" s="17"/>
      <c r="V124" s="18"/>
    </row>
    <row r="125" spans="1:22" s="3" customFormat="1" ht="26.25" customHeight="1" x14ac:dyDescent="0.25">
      <c r="A125" s="82"/>
      <c r="B125" s="43" t="str">
        <f t="shared" si="15"/>
        <v>CBECC 2022.2.0</v>
      </c>
      <c r="C125" s="59" t="s">
        <v>266</v>
      </c>
      <c r="D125" s="50">
        <f>INDEX(Output!$C$5:$JM$192,MATCH($C125,Output!$C$5:$C$192,0),249)</f>
        <v>8.0882900000000006</v>
      </c>
      <c r="E125" s="69"/>
      <c r="F125" s="50">
        <f>'Results TDV'!F125</f>
        <v>0.76681847639846945</v>
      </c>
      <c r="G125" s="94">
        <f>'Results TDV'!G125</f>
        <v>2.5499999999999998</v>
      </c>
      <c r="H125" s="50">
        <f>'Results TDV'!H125</f>
        <v>1.3929652613169271E-2</v>
      </c>
      <c r="I125" s="94">
        <f>'Results TDV'!I125</f>
        <v>0.15</v>
      </c>
      <c r="J125" s="50">
        <f>'Results TDV'!J125</f>
        <v>15.083687889518952</v>
      </c>
      <c r="K125" s="94">
        <f>'Results TDV'!K125</f>
        <v>23.49</v>
      </c>
      <c r="L125" s="52"/>
      <c r="M125" s="50"/>
      <c r="N125" s="52"/>
      <c r="O125" s="97"/>
      <c r="P125" s="50"/>
      <c r="Q125" s="50"/>
      <c r="R125" s="75"/>
      <c r="S125" s="45" t="b">
        <f>IF(ISNUMBER(SEARCH("RetlMed",C125)),Lookup!D$2,IF(ISNUMBER(SEARCH("OffSml",C125)),Lookup!A$2,IF(ISNUMBER(SEARCH("OffMed",C125)),Lookup!B$2,IF(ISNUMBER(SEARCH("OffLrg",C125)),Lookup!C$2,IF(ISNUMBER(SEARCH("RetlStrp",C125)),Lookup!E$2)))))</f>
        <v>0</v>
      </c>
      <c r="T125" s="14"/>
      <c r="U125" s="14"/>
      <c r="V125" s="14"/>
    </row>
    <row r="126" spans="1:22" s="2" customFormat="1" ht="25.5" customHeight="1" x14ac:dyDescent="0.3">
      <c r="A126" s="81"/>
      <c r="B126" s="43" t="str">
        <f t="shared" si="15"/>
        <v>CBECC 2022.2.0</v>
      </c>
      <c r="C126" s="99" t="s">
        <v>269</v>
      </c>
      <c r="D126" s="44">
        <f>INDEX(Output!$C$5:$JM$192,MATCH($C126,Output!$C$5:$C$192,0),249)</f>
        <v>6.7233099999999997</v>
      </c>
      <c r="E126" s="69"/>
      <c r="F126" s="6">
        <f>'Results TDV'!F126</f>
        <v>0.30807077351941126</v>
      </c>
      <c r="G126" s="94">
        <f>'Results TDV'!G126</f>
        <v>2.5499999999999998</v>
      </c>
      <c r="H126" s="6">
        <f>'Results TDV'!H126</f>
        <v>1.3929652613169271E-2</v>
      </c>
      <c r="I126" s="94">
        <f>'Results TDV'!I126</f>
        <v>0.11</v>
      </c>
      <c r="J126" s="6">
        <f>'Results TDV'!J126</f>
        <v>13.505895086980832</v>
      </c>
      <c r="K126" s="94">
        <f>'Results TDV'!K126</f>
        <v>20.100000000000001</v>
      </c>
      <c r="L126" s="46">
        <f>IF($D$125=0,"",(D126-$D$125)/$D$125)</f>
        <v>-0.16876002220494082</v>
      </c>
      <c r="M126" s="70" t="str">
        <f>IF($E$125=0,"",(E126-$E$125)/$E$125)</f>
        <v/>
      </c>
      <c r="N126" s="46">
        <f>IF($J$125=0,"",(J126-$J$125)/$J$125)</f>
        <v>-0.10460258884264403</v>
      </c>
      <c r="O126" s="70">
        <f>IF($K$125=0,"",(K126-$K$125)/$K$125)</f>
        <v>-0.14431673052362695</v>
      </c>
      <c r="P126" s="44" t="str">
        <f t="shared" ref="P126:P128" si="28">IF(AND(L126&gt;=0,M126&gt;=0), "Yes", "No")</f>
        <v>No</v>
      </c>
      <c r="Q126" s="44" t="str">
        <f t="shared" ref="Q126:Q128" si="29">IF(AND(L126&lt;0,M126&lt;0), "No", "Yes")</f>
        <v>Yes</v>
      </c>
      <c r="R126" s="77"/>
      <c r="S126" s="45" t="b">
        <f>IF(ISNUMBER(SEARCH("RetlMed",C126)),Lookup!D$2,IF(ISNUMBER(SEARCH("OffSml",C126)),Lookup!A$2,IF(ISNUMBER(SEARCH("OffMed",C126)),Lookup!B$2,IF(ISNUMBER(SEARCH("OffLrg",C126)),Lookup!C$2,IF(ISNUMBER(SEARCH("RetlStrp",C126)),Lookup!E$2)))))</f>
        <v>0</v>
      </c>
      <c r="T126" s="17"/>
      <c r="U126" s="17"/>
      <c r="V126" s="18"/>
    </row>
    <row r="127" spans="1:22" s="2" customFormat="1" ht="25.5" customHeight="1" x14ac:dyDescent="0.3">
      <c r="A127" s="81"/>
      <c r="B127" s="43" t="str">
        <f t="shared" si="15"/>
        <v>CBECC 2022.2.0</v>
      </c>
      <c r="C127" s="99" t="s">
        <v>270</v>
      </c>
      <c r="D127" s="44">
        <f>INDEX(Output!$C$5:$JM$192,MATCH($C127,Output!$C$5:$C$192,0),249)</f>
        <v>7.9039299999999999</v>
      </c>
      <c r="E127" s="69"/>
      <c r="F127" s="6">
        <f>'Results TDV'!F127</f>
        <v>0.69822622313367244</v>
      </c>
      <c r="G127" s="94">
        <f>'Results TDV'!G127</f>
        <v>2.5</v>
      </c>
      <c r="H127" s="6">
        <f>'Results TDV'!H127</f>
        <v>1.3929652613169271E-2</v>
      </c>
      <c r="I127" s="94">
        <f>'Results TDV'!I127</f>
        <v>0.15</v>
      </c>
      <c r="J127" s="6">
        <f>'Results TDV'!J127</f>
        <v>14.846048756007708</v>
      </c>
      <c r="K127" s="94">
        <f>'Results TDV'!K127</f>
        <v>23.16</v>
      </c>
      <c r="L127" s="46">
        <f>IF($D$125=0,"",(D127-$D$125)/$D$125)</f>
        <v>-2.2793445833420998E-2</v>
      </c>
      <c r="M127" s="70" t="str">
        <f>IF($E$125=0,"",(E127-$E$125)/$E$125)</f>
        <v/>
      </c>
      <c r="N127" s="46">
        <f>IF($J$125=0,"",(J127-$J$125)/$J$125)</f>
        <v>-1.5754710336877913E-2</v>
      </c>
      <c r="O127" s="70">
        <f>IF($K$125=0,"",(K127-$K$125)/$K$125)</f>
        <v>-1.4048531289910529E-2</v>
      </c>
      <c r="P127" s="44" t="str">
        <f t="shared" si="28"/>
        <v>No</v>
      </c>
      <c r="Q127" s="44" t="str">
        <f t="shared" si="29"/>
        <v>Yes</v>
      </c>
      <c r="R127" s="77"/>
      <c r="S127" s="45" t="b">
        <f>IF(ISNUMBER(SEARCH("RetlMed",C127)),Lookup!D$2,IF(ISNUMBER(SEARCH("OffSml",C127)),Lookup!A$2,IF(ISNUMBER(SEARCH("OffMed",C127)),Lookup!B$2,IF(ISNUMBER(SEARCH("OffLrg",C127)),Lookup!C$2,IF(ISNUMBER(SEARCH("RetlStrp",C127)),Lookup!E$2)))))</f>
        <v>0</v>
      </c>
      <c r="T127" s="17"/>
      <c r="U127" s="17"/>
      <c r="V127" s="18"/>
    </row>
    <row r="128" spans="1:22" s="2" customFormat="1" ht="25.5" customHeight="1" x14ac:dyDescent="0.3">
      <c r="A128" s="81"/>
      <c r="B128" s="43" t="str">
        <f t="shared" si="15"/>
        <v>CBECC 2022.2.0</v>
      </c>
      <c r="C128" s="99" t="s">
        <v>271</v>
      </c>
      <c r="D128" s="44">
        <f>INDEX(Output!$C$5:$JM$192,MATCH($C128,Output!$C$5:$C$192,0),249)</f>
        <v>8.3410100000000007</v>
      </c>
      <c r="E128" s="69"/>
      <c r="F128" s="6">
        <f>'Results TDV'!F128</f>
        <v>0.80942108113386779</v>
      </c>
      <c r="G128" s="94">
        <f>'Results TDV'!G128</f>
        <v>2.5299999999999998</v>
      </c>
      <c r="H128" s="6">
        <f>'Results TDV'!H128</f>
        <v>1.3929652613169271E-2</v>
      </c>
      <c r="I128" s="94">
        <f>'Results TDV'!I128</f>
        <v>0.15</v>
      </c>
      <c r="J128" s="6">
        <f>'Results TDV'!J128</f>
        <v>15.223077967867258</v>
      </c>
      <c r="K128" s="94">
        <f>'Results TDV'!K128</f>
        <v>23.94</v>
      </c>
      <c r="L128" s="46">
        <f>IF($D$125=0,"",(D128-$D$125)/$D$125)</f>
        <v>3.1245170487210528E-2</v>
      </c>
      <c r="M128" s="70" t="str">
        <f>IF($E$125=0,"",(E128-$E$125)/$E$125)</f>
        <v/>
      </c>
      <c r="N128" s="46">
        <f>IF($J$125=0,"",(J128-$J$125)/$J$125)</f>
        <v>9.2411139350849839E-3</v>
      </c>
      <c r="O128" s="70">
        <f>IF($K$125=0,"",(K128-$K$125)/$K$125)</f>
        <v>1.9157088122605487E-2</v>
      </c>
      <c r="P128" s="44" t="str">
        <f t="shared" si="28"/>
        <v>Yes</v>
      </c>
      <c r="Q128" s="44" t="str">
        <f t="shared" si="29"/>
        <v>Yes</v>
      </c>
      <c r="R128" s="77"/>
      <c r="S128" s="45" t="b">
        <f>IF(ISNUMBER(SEARCH("RetlMed",C128)),Lookup!D$2,IF(ISNUMBER(SEARCH("OffSml",C128)),Lookup!A$2,IF(ISNUMBER(SEARCH("OffMed",C128)),Lookup!B$2,IF(ISNUMBER(SEARCH("OffLrg",C128)),Lookup!C$2,IF(ISNUMBER(SEARCH("RetlStrp",C128)),Lookup!E$2)))))</f>
        <v>0</v>
      </c>
      <c r="T128" s="17"/>
      <c r="U128" s="17"/>
      <c r="V128" s="18"/>
    </row>
  </sheetData>
  <sheetProtection algorithmName="SHA-512" hashValue="z/z5TQ//uLqewGxfigk88sEpzqqSsjlgH198UvhoEH75XYTvlKVgPHkdlBNqus6055t3Np5eFDS5hGZQWToQQw==" saltValue="SmrIxUFoS4Zyb1PmZN9U4A==" spinCount="100000" sheet="1" objects="1" scenarios="1"/>
  <mergeCells count="12">
    <mergeCell ref="C2:C4"/>
    <mergeCell ref="D2:E2"/>
    <mergeCell ref="F2:G2"/>
    <mergeCell ref="H2:I2"/>
    <mergeCell ref="J2:K2"/>
    <mergeCell ref="L2:O2"/>
    <mergeCell ref="L3:M3"/>
    <mergeCell ref="N3:O3"/>
    <mergeCell ref="D3:E3"/>
    <mergeCell ref="F3:G3"/>
    <mergeCell ref="H3:I3"/>
    <mergeCell ref="J3:K3"/>
  </mergeCells>
  <conditionalFormatting sqref="D19 F19 H19 J19">
    <cfRule type="expression" dxfId="353" priority="819" stopIfTrue="1">
      <formula>SEARCH("Baserun",#REF!)="False"</formula>
    </cfRule>
    <cfRule type="expression" dxfId="352" priority="820" stopIfTrue="1">
      <formula>SEARCH("Baseline",$C19)="False"</formula>
    </cfRule>
  </conditionalFormatting>
  <conditionalFormatting sqref="L17:L20 N17:N20">
    <cfRule type="expression" dxfId="351" priority="802" stopIfTrue="1">
      <formula>SEARCH("Baserun",#REF!)="False"</formula>
    </cfRule>
    <cfRule type="expression" dxfId="350" priority="803" stopIfTrue="1">
      <formula>SEARCH("Baseline",$C17)="False"</formula>
    </cfRule>
  </conditionalFormatting>
  <conditionalFormatting sqref="D20 F20 H20 J20">
    <cfRule type="expression" dxfId="349" priority="821" stopIfTrue="1">
      <formula>SEARCH("Baserun",#REF!)="False"</formula>
    </cfRule>
    <cfRule type="expression" dxfId="348" priority="822" stopIfTrue="1">
      <formula>SEARCH("Baseline",$C20)="False"</formula>
    </cfRule>
  </conditionalFormatting>
  <conditionalFormatting sqref="L14:L15 N14:N15">
    <cfRule type="expression" dxfId="347" priority="823" stopIfTrue="1">
      <formula>SEARCH("Baserun",#REF!)="False"</formula>
    </cfRule>
    <cfRule type="expression" dxfId="346" priority="824" stopIfTrue="1">
      <formula>SEARCH("Baseline",$C14)="False"</formula>
    </cfRule>
  </conditionalFormatting>
  <conditionalFormatting sqref="L11:L12 N11:N12">
    <cfRule type="expression" dxfId="345" priority="825" stopIfTrue="1">
      <formula>SEARCH("Baserun",#REF!)="False"</formula>
    </cfRule>
    <cfRule type="expression" dxfId="344" priority="826" stopIfTrue="1">
      <formula>SEARCH("Baseline",$C11)="False"</formula>
    </cfRule>
  </conditionalFormatting>
  <conditionalFormatting sqref="L76 L78 L81 L84 L89 L94 L98 L102 L104 L111">
    <cfRule type="expression" dxfId="343" priority="792" stopIfTrue="1">
      <formula>SEARCH("Baserun",$C114)="False"</formula>
    </cfRule>
    <cfRule type="expression" dxfId="342" priority="793" stopIfTrue="1">
      <formula>SEARCH("Baseline",$C76)="False"</formula>
    </cfRule>
  </conditionalFormatting>
  <conditionalFormatting sqref="D37:D38 F37:F38 H37:H38 J37:J38 L37:L38 N38">
    <cfRule type="expression" dxfId="341" priority="794" stopIfTrue="1">
      <formula>SEARCH("Baserun",$C76)="False"</formula>
    </cfRule>
    <cfRule type="expression" dxfId="340" priority="795" stopIfTrue="1">
      <formula>SEARCH("Baseline",$C37)="False"</formula>
    </cfRule>
  </conditionalFormatting>
  <conditionalFormatting sqref="L5 N5">
    <cfRule type="expression" dxfId="339" priority="786" stopIfTrue="1">
      <formula>SEARCH("Baserun",#REF!)="False"</formula>
    </cfRule>
    <cfRule type="expression" dxfId="338" priority="787" stopIfTrue="1">
      <formula>SEARCH("Baseline",$C5)="False"</formula>
    </cfRule>
  </conditionalFormatting>
  <conditionalFormatting sqref="L10">
    <cfRule type="expression" dxfId="337" priority="784" stopIfTrue="1">
      <formula>SEARCH("Baserun",#REF!)="False"</formula>
    </cfRule>
    <cfRule type="expression" dxfId="336" priority="785" stopIfTrue="1">
      <formula>SEARCH("Baseline",$C10)="False"</formula>
    </cfRule>
  </conditionalFormatting>
  <conditionalFormatting sqref="L13">
    <cfRule type="expression" dxfId="335" priority="782" stopIfTrue="1">
      <formula>SEARCH("Baserun",#REF!)="False"</formula>
    </cfRule>
    <cfRule type="expression" dxfId="334" priority="783" stopIfTrue="1">
      <formula>SEARCH("Baseline",$C13)="False"</formula>
    </cfRule>
  </conditionalFormatting>
  <conditionalFormatting sqref="L16">
    <cfRule type="expression" dxfId="333" priority="780" stopIfTrue="1">
      <formula>SEARCH("Baserun",#REF!)="False"</formula>
    </cfRule>
    <cfRule type="expression" dxfId="332" priority="781" stopIfTrue="1">
      <formula>SEARCH("Baseline",$C16)="False"</formula>
    </cfRule>
  </conditionalFormatting>
  <conditionalFormatting sqref="L21">
    <cfRule type="expression" dxfId="331" priority="778" stopIfTrue="1">
      <formula>SEARCH("Baserun",#REF!)="False"</formula>
    </cfRule>
    <cfRule type="expression" dxfId="330" priority="779" stopIfTrue="1">
      <formula>SEARCH("Baseline",$C21)="False"</formula>
    </cfRule>
  </conditionalFormatting>
  <conditionalFormatting sqref="L26">
    <cfRule type="expression" dxfId="329" priority="776" stopIfTrue="1">
      <formula>SEARCH("Baserun",#REF!)="False"</formula>
    </cfRule>
    <cfRule type="expression" dxfId="328" priority="777" stopIfTrue="1">
      <formula>SEARCH("Baseline",$C26)="False"</formula>
    </cfRule>
  </conditionalFormatting>
  <conditionalFormatting sqref="L31">
    <cfRule type="expression" dxfId="327" priority="774" stopIfTrue="1">
      <formula>SEARCH("Baserun",#REF!)="False"</formula>
    </cfRule>
    <cfRule type="expression" dxfId="326" priority="775" stopIfTrue="1">
      <formula>SEARCH("Baseline",$C31)="False"</formula>
    </cfRule>
  </conditionalFormatting>
  <conditionalFormatting sqref="L36">
    <cfRule type="expression" dxfId="325" priority="772" stopIfTrue="1">
      <formula>SEARCH("Baserun",#REF!)="False"</formula>
    </cfRule>
    <cfRule type="expression" dxfId="324" priority="773" stopIfTrue="1">
      <formula>SEARCH("Baseline",$C36)="False"</formula>
    </cfRule>
  </conditionalFormatting>
  <conditionalFormatting sqref="N10">
    <cfRule type="expression" dxfId="323" priority="770" stopIfTrue="1">
      <formula>SEARCH("Baserun",#REF!)="False"</formula>
    </cfRule>
    <cfRule type="expression" dxfId="322" priority="771" stopIfTrue="1">
      <formula>SEARCH("Baseline",$C10)="False"</formula>
    </cfRule>
  </conditionalFormatting>
  <conditionalFormatting sqref="N13">
    <cfRule type="expression" dxfId="321" priority="768" stopIfTrue="1">
      <formula>SEARCH("Baserun",#REF!)="False"</formula>
    </cfRule>
    <cfRule type="expression" dxfId="320" priority="769" stopIfTrue="1">
      <formula>SEARCH("Baseline",$C13)="False"</formula>
    </cfRule>
  </conditionalFormatting>
  <conditionalFormatting sqref="N16">
    <cfRule type="expression" dxfId="319" priority="766" stopIfTrue="1">
      <formula>SEARCH("Baserun",#REF!)="False"</formula>
    </cfRule>
    <cfRule type="expression" dxfId="318" priority="767" stopIfTrue="1">
      <formula>SEARCH("Baseline",$C16)="False"</formula>
    </cfRule>
  </conditionalFormatting>
  <conditionalFormatting sqref="N21">
    <cfRule type="expression" dxfId="317" priority="764" stopIfTrue="1">
      <formula>SEARCH("Baserun",#REF!)="False"</formula>
    </cfRule>
    <cfRule type="expression" dxfId="316" priority="765" stopIfTrue="1">
      <formula>SEARCH("Baseline",$C21)="False"</formula>
    </cfRule>
  </conditionalFormatting>
  <conditionalFormatting sqref="N26">
    <cfRule type="expression" dxfId="315" priority="762" stopIfTrue="1">
      <formula>SEARCH("Baserun",#REF!)="False"</formula>
    </cfRule>
    <cfRule type="expression" dxfId="314" priority="763" stopIfTrue="1">
      <formula>SEARCH("Baseline",$C26)="False"</formula>
    </cfRule>
  </conditionalFormatting>
  <conditionalFormatting sqref="N31">
    <cfRule type="expression" dxfId="313" priority="760" stopIfTrue="1">
      <formula>SEARCH("Baserun",#REF!)="False"</formula>
    </cfRule>
    <cfRule type="expression" dxfId="312" priority="761" stopIfTrue="1">
      <formula>SEARCH("Baseline",$C31)="False"</formula>
    </cfRule>
  </conditionalFormatting>
  <conditionalFormatting sqref="N36">
    <cfRule type="expression" dxfId="311" priority="758" stopIfTrue="1">
      <formula>SEARCH("Baserun",#REF!)="False"</formula>
    </cfRule>
    <cfRule type="expression" dxfId="310" priority="759" stopIfTrue="1">
      <formula>SEARCH("Baseline",$C36)="False"</formula>
    </cfRule>
  </conditionalFormatting>
  <conditionalFormatting sqref="D27:D30 F27:F30 H27:H30 J27:J30 L27:L30">
    <cfRule type="expression" dxfId="309" priority="827" stopIfTrue="1">
      <formula>SEARCH("Baserun",$C47)="False"</formula>
    </cfRule>
    <cfRule type="expression" dxfId="308" priority="828" stopIfTrue="1">
      <formula>SEARCH("Baseline",$C27)="False"</formula>
    </cfRule>
  </conditionalFormatting>
  <conditionalFormatting sqref="J32:J35 H32:H35 F32:F35 D32:D35 L32:L35 N33:N35">
    <cfRule type="expression" dxfId="307" priority="829" stopIfTrue="1">
      <formula>SEARCH("Baserun",$C51)="False"</formula>
    </cfRule>
    <cfRule type="expression" dxfId="306" priority="830" stopIfTrue="1">
      <formula>SEARCH("Baseline",$C32)="False"</formula>
    </cfRule>
  </conditionalFormatting>
  <conditionalFormatting sqref="D40 F40 H40 J40">
    <cfRule type="expression" dxfId="305" priority="722" stopIfTrue="1">
      <formula>SEARCH("Baserun",$C79)="False"</formula>
    </cfRule>
    <cfRule type="expression" dxfId="304" priority="723" stopIfTrue="1">
      <formula>SEARCH("Baseline",$C40)="False"</formula>
    </cfRule>
  </conditionalFormatting>
  <conditionalFormatting sqref="L46:L48 N46:N48">
    <cfRule type="expression" dxfId="303" priority="714" stopIfTrue="1">
      <formula>SEARCH("Baserun",$C85)="False"</formula>
    </cfRule>
    <cfRule type="expression" dxfId="302" priority="715" stopIfTrue="1">
      <formula>SEARCH("Baseline",$C46)="False"</formula>
    </cfRule>
  </conditionalFormatting>
  <conditionalFormatting sqref="L51:L60 N51:N60">
    <cfRule type="expression" dxfId="301" priority="708" stopIfTrue="1">
      <formula>SEARCH("Baserun",$C90)="False"</formula>
    </cfRule>
    <cfRule type="expression" dxfId="300" priority="709" stopIfTrue="1">
      <formula>SEARCH("Baseline",$C51)="False"</formula>
    </cfRule>
  </conditionalFormatting>
  <conditionalFormatting sqref="L63:L72 N63:N72">
    <cfRule type="expression" dxfId="299" priority="702" stopIfTrue="1">
      <formula>SEARCH("Baserun",$C102)="False"</formula>
    </cfRule>
    <cfRule type="expression" dxfId="298" priority="703" stopIfTrue="1">
      <formula>SEARCH("Baseline",$C63)="False"</formula>
    </cfRule>
  </conditionalFormatting>
  <conditionalFormatting sqref="L39 N39">
    <cfRule type="expression" dxfId="297" priority="652" stopIfTrue="1">
      <formula>SEARCH("Baserun",#REF!)="False"</formula>
    </cfRule>
    <cfRule type="expression" dxfId="296" priority="653" stopIfTrue="1">
      <formula>SEARCH("Baseline",$C39)="False"</formula>
    </cfRule>
  </conditionalFormatting>
  <conditionalFormatting sqref="L44 N44">
    <cfRule type="expression" dxfId="295" priority="646" stopIfTrue="1">
      <formula>SEARCH("Baserun",#REF!)="False"</formula>
    </cfRule>
    <cfRule type="expression" dxfId="294" priority="647" stopIfTrue="1">
      <formula>SEARCH("Baseline",$C44)="False"</formula>
    </cfRule>
  </conditionalFormatting>
  <conditionalFormatting sqref="L49 N49">
    <cfRule type="expression" dxfId="293" priority="640" stopIfTrue="1">
      <formula>SEARCH("Baserun",#REF!)="False"</formula>
    </cfRule>
    <cfRule type="expression" dxfId="292" priority="641" stopIfTrue="1">
      <formula>SEARCH("Baseline",$C49)="False"</formula>
    </cfRule>
  </conditionalFormatting>
  <conditionalFormatting sqref="L61 N61">
    <cfRule type="expression" dxfId="291" priority="634" stopIfTrue="1">
      <formula>SEARCH("Baserun",#REF!)="False"</formula>
    </cfRule>
    <cfRule type="expression" dxfId="290" priority="635" stopIfTrue="1">
      <formula>SEARCH("Baseline",$C61)="False"</formula>
    </cfRule>
  </conditionalFormatting>
  <conditionalFormatting sqref="L73 N73">
    <cfRule type="expression" dxfId="289" priority="628" stopIfTrue="1">
      <formula>SEARCH("Baserun",#REF!)="False"</formula>
    </cfRule>
    <cfRule type="expression" dxfId="288" priority="629" stopIfTrue="1">
      <formula>SEARCH("Baseline",$C73)="False"</formula>
    </cfRule>
  </conditionalFormatting>
  <conditionalFormatting sqref="L75 N75">
    <cfRule type="expression" dxfId="287" priority="622" stopIfTrue="1">
      <formula>SEARCH("Baserun",#REF!)="False"</formula>
    </cfRule>
    <cfRule type="expression" dxfId="286" priority="623" stopIfTrue="1">
      <formula>SEARCH("Baseline",$C75)="False"</formula>
    </cfRule>
  </conditionalFormatting>
  <conditionalFormatting sqref="L77 N77">
    <cfRule type="expression" dxfId="285" priority="616" stopIfTrue="1">
      <formula>SEARCH("Baserun",#REF!)="False"</formula>
    </cfRule>
    <cfRule type="expression" dxfId="284" priority="617" stopIfTrue="1">
      <formula>SEARCH("Baseline",$C77)="False"</formula>
    </cfRule>
  </conditionalFormatting>
  <conditionalFormatting sqref="L80 N80">
    <cfRule type="expression" dxfId="283" priority="610" stopIfTrue="1">
      <formula>SEARCH("Baserun",#REF!)="False"</formula>
    </cfRule>
    <cfRule type="expression" dxfId="282" priority="611" stopIfTrue="1">
      <formula>SEARCH("Baseline",$C80)="False"</formula>
    </cfRule>
  </conditionalFormatting>
  <conditionalFormatting sqref="L83 N83">
    <cfRule type="expression" dxfId="281" priority="604" stopIfTrue="1">
      <formula>SEARCH("Baserun",#REF!)="False"</formula>
    </cfRule>
    <cfRule type="expression" dxfId="280" priority="605" stopIfTrue="1">
      <formula>SEARCH("Baseline",$C83)="False"</formula>
    </cfRule>
  </conditionalFormatting>
  <conditionalFormatting sqref="L88 N88">
    <cfRule type="expression" dxfId="279" priority="598" stopIfTrue="1">
      <formula>SEARCH("Baserun",#REF!)="False"</formula>
    </cfRule>
    <cfRule type="expression" dxfId="278" priority="599" stopIfTrue="1">
      <formula>SEARCH("Baseline",$C88)="False"</formula>
    </cfRule>
  </conditionalFormatting>
  <conditionalFormatting sqref="L93 N93">
    <cfRule type="expression" dxfId="277" priority="592" stopIfTrue="1">
      <formula>SEARCH("Baserun",#REF!)="False"</formula>
    </cfRule>
    <cfRule type="expression" dxfId="276" priority="593" stopIfTrue="1">
      <formula>SEARCH("Baseline",$C93)="False"</formula>
    </cfRule>
  </conditionalFormatting>
  <conditionalFormatting sqref="L97 N97">
    <cfRule type="expression" dxfId="275" priority="586" stopIfTrue="1">
      <formula>SEARCH("Baserun",#REF!)="False"</formula>
    </cfRule>
    <cfRule type="expression" dxfId="274" priority="587" stopIfTrue="1">
      <formula>SEARCH("Baseline",$C97)="False"</formula>
    </cfRule>
  </conditionalFormatting>
  <conditionalFormatting sqref="L101 N101">
    <cfRule type="expression" dxfId="273" priority="580" stopIfTrue="1">
      <formula>SEARCH("Baserun",#REF!)="False"</formula>
    </cfRule>
    <cfRule type="expression" dxfId="272" priority="581" stopIfTrue="1">
      <formula>SEARCH("Baseline",$C101)="False"</formula>
    </cfRule>
  </conditionalFormatting>
  <conditionalFormatting sqref="L103 N103">
    <cfRule type="expression" dxfId="271" priority="574" stopIfTrue="1">
      <formula>SEARCH("Baserun",#REF!)="False"</formula>
    </cfRule>
    <cfRule type="expression" dxfId="270" priority="575" stopIfTrue="1">
      <formula>SEARCH("Baseline",$C103)="False"</formula>
    </cfRule>
  </conditionalFormatting>
  <conditionalFormatting sqref="L105 N105">
    <cfRule type="expression" dxfId="269" priority="568" stopIfTrue="1">
      <formula>SEARCH("Baserun",#REF!)="False"</formula>
    </cfRule>
    <cfRule type="expression" dxfId="268" priority="569" stopIfTrue="1">
      <formula>SEARCH("Baseline",$C105)="False"</formula>
    </cfRule>
  </conditionalFormatting>
  <conditionalFormatting sqref="L110 N110">
    <cfRule type="expression" dxfId="267" priority="562" stopIfTrue="1">
      <formula>SEARCH("Baserun",#REF!)="False"</formula>
    </cfRule>
    <cfRule type="expression" dxfId="266" priority="563" stopIfTrue="1">
      <formula>SEARCH("Baseline",$C110)="False"</formula>
    </cfRule>
  </conditionalFormatting>
  <conditionalFormatting sqref="N22">
    <cfRule type="expression" dxfId="265" priority="549" stopIfTrue="1">
      <formula>SEARCH("Baserun",#REF!)="False"</formula>
    </cfRule>
    <cfRule type="expression" dxfId="264" priority="550" stopIfTrue="1">
      <formula>SEARCH("Baseline",$C22)="False"</formula>
    </cfRule>
  </conditionalFormatting>
  <conditionalFormatting sqref="N27:N30">
    <cfRule type="expression" dxfId="263" priority="547" stopIfTrue="1">
      <formula>SEARCH("Baserun",#REF!)="False"</formula>
    </cfRule>
    <cfRule type="expression" dxfId="262" priority="548" stopIfTrue="1">
      <formula>SEARCH("Baseline",$C27)="False"</formula>
    </cfRule>
  </conditionalFormatting>
  <conditionalFormatting sqref="N32">
    <cfRule type="expression" dxfId="261" priority="545" stopIfTrue="1">
      <formula>SEARCH("Baserun",#REF!)="False"</formula>
    </cfRule>
    <cfRule type="expression" dxfId="260" priority="546" stopIfTrue="1">
      <formula>SEARCH("Baseline",$C32)="False"</formula>
    </cfRule>
  </conditionalFormatting>
  <conditionalFormatting sqref="N37">
    <cfRule type="expression" dxfId="259" priority="543" stopIfTrue="1">
      <formula>SEARCH("Baserun",#REF!)="False"</formula>
    </cfRule>
    <cfRule type="expression" dxfId="258" priority="544" stopIfTrue="1">
      <formula>SEARCH("Baseline",$C37)="False"</formula>
    </cfRule>
  </conditionalFormatting>
  <conditionalFormatting sqref="N40:N43">
    <cfRule type="expression" dxfId="257" priority="541" stopIfTrue="1">
      <formula>SEARCH("Baserun",#REF!)="False"</formula>
    </cfRule>
    <cfRule type="expression" dxfId="256" priority="542" stopIfTrue="1">
      <formula>SEARCH("Baseline",$C40)="False"</formula>
    </cfRule>
  </conditionalFormatting>
  <conditionalFormatting sqref="N45">
    <cfRule type="expression" dxfId="255" priority="539" stopIfTrue="1">
      <formula>SEARCH("Baserun",#REF!)="False"</formula>
    </cfRule>
    <cfRule type="expression" dxfId="254" priority="540" stopIfTrue="1">
      <formula>SEARCH("Baseline",$C45)="False"</formula>
    </cfRule>
  </conditionalFormatting>
  <conditionalFormatting sqref="N50">
    <cfRule type="expression" dxfId="253" priority="537" stopIfTrue="1">
      <formula>SEARCH("Baserun",#REF!)="False"</formula>
    </cfRule>
    <cfRule type="expression" dxfId="252" priority="538" stopIfTrue="1">
      <formula>SEARCH("Baseline",$C50)="False"</formula>
    </cfRule>
  </conditionalFormatting>
  <conditionalFormatting sqref="N62">
    <cfRule type="expression" dxfId="251" priority="535" stopIfTrue="1">
      <formula>SEARCH("Baserun",#REF!)="False"</formula>
    </cfRule>
    <cfRule type="expression" dxfId="250" priority="536" stopIfTrue="1">
      <formula>SEARCH("Baseline",$C62)="False"</formula>
    </cfRule>
  </conditionalFormatting>
  <conditionalFormatting sqref="N74">
    <cfRule type="expression" dxfId="249" priority="533" stopIfTrue="1">
      <formula>SEARCH("Baserun",#REF!)="False"</formula>
    </cfRule>
    <cfRule type="expression" dxfId="248" priority="534" stopIfTrue="1">
      <formula>SEARCH("Baseline",$C74)="False"</formula>
    </cfRule>
  </conditionalFormatting>
  <conditionalFormatting sqref="N76">
    <cfRule type="expression" dxfId="247" priority="531" stopIfTrue="1">
      <formula>SEARCH("Baserun",#REF!)="False"</formula>
    </cfRule>
    <cfRule type="expression" dxfId="246" priority="532" stopIfTrue="1">
      <formula>SEARCH("Baseline",$C76)="False"</formula>
    </cfRule>
  </conditionalFormatting>
  <conditionalFormatting sqref="N78">
    <cfRule type="expression" dxfId="245" priority="529" stopIfTrue="1">
      <formula>SEARCH("Baserun",#REF!)="False"</formula>
    </cfRule>
    <cfRule type="expression" dxfId="244" priority="530" stopIfTrue="1">
      <formula>SEARCH("Baseline",$C78)="False"</formula>
    </cfRule>
  </conditionalFormatting>
  <conditionalFormatting sqref="N81">
    <cfRule type="expression" dxfId="243" priority="527" stopIfTrue="1">
      <formula>SEARCH("Baserun",#REF!)="False"</formula>
    </cfRule>
    <cfRule type="expression" dxfId="242" priority="528" stopIfTrue="1">
      <formula>SEARCH("Baseline",$C81)="False"</formula>
    </cfRule>
  </conditionalFormatting>
  <conditionalFormatting sqref="N84">
    <cfRule type="expression" dxfId="241" priority="525" stopIfTrue="1">
      <formula>SEARCH("Baserun",#REF!)="False"</formula>
    </cfRule>
    <cfRule type="expression" dxfId="240" priority="526" stopIfTrue="1">
      <formula>SEARCH("Baseline",$C84)="False"</formula>
    </cfRule>
  </conditionalFormatting>
  <conditionalFormatting sqref="N89">
    <cfRule type="expression" dxfId="239" priority="523" stopIfTrue="1">
      <formula>SEARCH("Baserun",#REF!)="False"</formula>
    </cfRule>
    <cfRule type="expression" dxfId="238" priority="524" stopIfTrue="1">
      <formula>SEARCH("Baseline",$C89)="False"</formula>
    </cfRule>
  </conditionalFormatting>
  <conditionalFormatting sqref="N94">
    <cfRule type="expression" dxfId="237" priority="521" stopIfTrue="1">
      <formula>SEARCH("Baserun",#REF!)="False"</formula>
    </cfRule>
    <cfRule type="expression" dxfId="236" priority="522" stopIfTrue="1">
      <formula>SEARCH("Baseline",$C94)="False"</formula>
    </cfRule>
  </conditionalFormatting>
  <conditionalFormatting sqref="N98">
    <cfRule type="expression" dxfId="235" priority="519" stopIfTrue="1">
      <formula>SEARCH("Baserun",#REF!)="False"</formula>
    </cfRule>
    <cfRule type="expression" dxfId="234" priority="520" stopIfTrue="1">
      <formula>SEARCH("Baseline",$C98)="False"</formula>
    </cfRule>
  </conditionalFormatting>
  <conditionalFormatting sqref="N102">
    <cfRule type="expression" dxfId="233" priority="517" stopIfTrue="1">
      <formula>SEARCH("Baserun",#REF!)="False"</formula>
    </cfRule>
    <cfRule type="expression" dxfId="232" priority="518" stopIfTrue="1">
      <formula>SEARCH("Baseline",$C102)="False"</formula>
    </cfRule>
  </conditionalFormatting>
  <conditionalFormatting sqref="N104">
    <cfRule type="expression" dxfId="231" priority="515" stopIfTrue="1">
      <formula>SEARCH("Baserun",#REF!)="False"</formula>
    </cfRule>
    <cfRule type="expression" dxfId="230" priority="516" stopIfTrue="1">
      <formula>SEARCH("Baseline",$C104)="False"</formula>
    </cfRule>
  </conditionalFormatting>
  <conditionalFormatting sqref="N106">
    <cfRule type="expression" dxfId="229" priority="513" stopIfTrue="1">
      <formula>SEARCH("Baserun",#REF!)="False"</formula>
    </cfRule>
    <cfRule type="expression" dxfId="228" priority="514" stopIfTrue="1">
      <formula>SEARCH("Baseline",$C106)="False"</formula>
    </cfRule>
  </conditionalFormatting>
  <conditionalFormatting sqref="N111">
    <cfRule type="expression" dxfId="227" priority="511" stopIfTrue="1">
      <formula>SEARCH("Baserun",#REF!)="False"</formula>
    </cfRule>
    <cfRule type="expression" dxfId="226" priority="512" stopIfTrue="1">
      <formula>SEARCH("Baseline",$C111)="False"</formula>
    </cfRule>
  </conditionalFormatting>
  <conditionalFormatting sqref="L40:L43">
    <cfRule type="expression" dxfId="225" priority="509" stopIfTrue="1">
      <formula>SEARCH("Baserun",$C79)="False"</formula>
    </cfRule>
    <cfRule type="expression" dxfId="224" priority="510" stopIfTrue="1">
      <formula>SEARCH("Baseline",$C40)="False"</formula>
    </cfRule>
  </conditionalFormatting>
  <conditionalFormatting sqref="L45">
    <cfRule type="expression" dxfId="223" priority="507" stopIfTrue="1">
      <formula>SEARCH("Baserun",$C84)="False"</formula>
    </cfRule>
    <cfRule type="expression" dxfId="222" priority="508" stopIfTrue="1">
      <formula>SEARCH("Baseline",$C45)="False"</formula>
    </cfRule>
  </conditionalFormatting>
  <conditionalFormatting sqref="L50">
    <cfRule type="expression" dxfId="221" priority="505" stopIfTrue="1">
      <formula>SEARCH("Baserun",$C89)="False"</formula>
    </cfRule>
    <cfRule type="expression" dxfId="220" priority="506" stopIfTrue="1">
      <formula>SEARCH("Baseline",$C50)="False"</formula>
    </cfRule>
  </conditionalFormatting>
  <conditionalFormatting sqref="L62">
    <cfRule type="expression" dxfId="219" priority="503" stopIfTrue="1">
      <formula>SEARCH("Baserun",$C101)="False"</formula>
    </cfRule>
    <cfRule type="expression" dxfId="218" priority="504" stopIfTrue="1">
      <formula>SEARCH("Baseline",$C62)="False"</formula>
    </cfRule>
  </conditionalFormatting>
  <conditionalFormatting sqref="L74">
    <cfRule type="expression" dxfId="217" priority="501" stopIfTrue="1">
      <formula>SEARCH("Baserun",$C113)="False"</formula>
    </cfRule>
    <cfRule type="expression" dxfId="216" priority="502" stopIfTrue="1">
      <formula>SEARCH("Baseline",$C74)="False"</formula>
    </cfRule>
  </conditionalFormatting>
  <conditionalFormatting sqref="L79">
    <cfRule type="expression" dxfId="215" priority="491" stopIfTrue="1">
      <formula>SEARCH("Baserun",$C117)="False"</formula>
    </cfRule>
    <cfRule type="expression" dxfId="214" priority="492" stopIfTrue="1">
      <formula>SEARCH("Baseline",$C79)="False"</formula>
    </cfRule>
  </conditionalFormatting>
  <conditionalFormatting sqref="N79">
    <cfRule type="expression" dxfId="213" priority="489" stopIfTrue="1">
      <formula>SEARCH("Baserun",#REF!)="False"</formula>
    </cfRule>
    <cfRule type="expression" dxfId="212" priority="490" stopIfTrue="1">
      <formula>SEARCH("Baseline",$C79)="False"</formula>
    </cfRule>
  </conditionalFormatting>
  <conditionalFormatting sqref="L82">
    <cfRule type="expression" dxfId="211" priority="487" stopIfTrue="1">
      <formula>SEARCH("Baserun",$C120)="False"</formula>
    </cfRule>
    <cfRule type="expression" dxfId="210" priority="488" stopIfTrue="1">
      <formula>SEARCH("Baseline",$C82)="False"</formula>
    </cfRule>
  </conditionalFormatting>
  <conditionalFormatting sqref="N82">
    <cfRule type="expression" dxfId="209" priority="485" stopIfTrue="1">
      <formula>SEARCH("Baserun",#REF!)="False"</formula>
    </cfRule>
    <cfRule type="expression" dxfId="208" priority="486" stopIfTrue="1">
      <formula>SEARCH("Baseline",$C82)="False"</formula>
    </cfRule>
  </conditionalFormatting>
  <conditionalFormatting sqref="L85:L87">
    <cfRule type="expression" dxfId="207" priority="483" stopIfTrue="1">
      <formula>SEARCH("Baserun",$C123)="False"</formula>
    </cfRule>
    <cfRule type="expression" dxfId="206" priority="484" stopIfTrue="1">
      <formula>SEARCH("Baseline",$C85)="False"</formula>
    </cfRule>
  </conditionalFormatting>
  <conditionalFormatting sqref="N85:N87">
    <cfRule type="expression" dxfId="205" priority="481" stopIfTrue="1">
      <formula>SEARCH("Baserun",#REF!)="False"</formula>
    </cfRule>
    <cfRule type="expression" dxfId="204" priority="482" stopIfTrue="1">
      <formula>SEARCH("Baseline",$C85)="False"</formula>
    </cfRule>
  </conditionalFormatting>
  <conditionalFormatting sqref="L90:L92">
    <cfRule type="expression" dxfId="203" priority="479" stopIfTrue="1">
      <formula>SEARCH("Baserun",$C128)="False"</formula>
    </cfRule>
    <cfRule type="expression" dxfId="202" priority="480" stopIfTrue="1">
      <formula>SEARCH("Baseline",$C90)="False"</formula>
    </cfRule>
  </conditionalFormatting>
  <conditionalFormatting sqref="N90:N92">
    <cfRule type="expression" dxfId="201" priority="477" stopIfTrue="1">
      <formula>SEARCH("Baserun",#REF!)="False"</formula>
    </cfRule>
    <cfRule type="expression" dxfId="200" priority="478" stopIfTrue="1">
      <formula>SEARCH("Baseline",$C90)="False"</formula>
    </cfRule>
  </conditionalFormatting>
  <conditionalFormatting sqref="L95">
    <cfRule type="expression" dxfId="199" priority="475" stopIfTrue="1">
      <formula>SEARCH("Baserun",$C133)="False"</formula>
    </cfRule>
    <cfRule type="expression" dxfId="198" priority="476" stopIfTrue="1">
      <formula>SEARCH("Baseline",$C95)="False"</formula>
    </cfRule>
  </conditionalFormatting>
  <conditionalFormatting sqref="N95">
    <cfRule type="expression" dxfId="197" priority="473" stopIfTrue="1">
      <formula>SEARCH("Baserun",#REF!)="False"</formula>
    </cfRule>
    <cfRule type="expression" dxfId="196" priority="474" stopIfTrue="1">
      <formula>SEARCH("Baseline",$C95)="False"</formula>
    </cfRule>
  </conditionalFormatting>
  <conditionalFormatting sqref="L96">
    <cfRule type="expression" dxfId="195" priority="471" stopIfTrue="1">
      <formula>SEARCH("Baserun",$C134)="False"</formula>
    </cfRule>
    <cfRule type="expression" dxfId="194" priority="472" stopIfTrue="1">
      <formula>SEARCH("Baseline",$C96)="False"</formula>
    </cfRule>
  </conditionalFormatting>
  <conditionalFormatting sqref="N96">
    <cfRule type="expression" dxfId="193" priority="469" stopIfTrue="1">
      <formula>SEARCH("Baserun",#REF!)="False"</formula>
    </cfRule>
    <cfRule type="expression" dxfId="192" priority="470" stopIfTrue="1">
      <formula>SEARCH("Baseline",$C96)="False"</formula>
    </cfRule>
  </conditionalFormatting>
  <conditionalFormatting sqref="L99">
    <cfRule type="expression" dxfId="191" priority="467" stopIfTrue="1">
      <formula>SEARCH("Baserun",$C137)="False"</formula>
    </cfRule>
    <cfRule type="expression" dxfId="190" priority="468" stopIfTrue="1">
      <formula>SEARCH("Baseline",$C99)="False"</formula>
    </cfRule>
  </conditionalFormatting>
  <conditionalFormatting sqref="N99">
    <cfRule type="expression" dxfId="189" priority="465" stopIfTrue="1">
      <formula>SEARCH("Baserun",#REF!)="False"</formula>
    </cfRule>
    <cfRule type="expression" dxfId="188" priority="466" stopIfTrue="1">
      <formula>SEARCH("Baseline",$C99)="False"</formula>
    </cfRule>
  </conditionalFormatting>
  <conditionalFormatting sqref="L100">
    <cfRule type="expression" dxfId="187" priority="463" stopIfTrue="1">
      <formula>SEARCH("Baserun",$C138)="False"</formula>
    </cfRule>
    <cfRule type="expression" dxfId="186" priority="464" stopIfTrue="1">
      <formula>SEARCH("Baseline",$C100)="False"</formula>
    </cfRule>
  </conditionalFormatting>
  <conditionalFormatting sqref="N100">
    <cfRule type="expression" dxfId="185" priority="461" stopIfTrue="1">
      <formula>SEARCH("Baserun",#REF!)="False"</formula>
    </cfRule>
    <cfRule type="expression" dxfId="184" priority="462" stopIfTrue="1">
      <formula>SEARCH("Baseline",$C100)="False"</formula>
    </cfRule>
  </conditionalFormatting>
  <conditionalFormatting sqref="N107:N109">
    <cfRule type="expression" dxfId="183" priority="459" stopIfTrue="1">
      <formula>SEARCH("Baserun",#REF!)="False"</formula>
    </cfRule>
    <cfRule type="expression" dxfId="182" priority="460" stopIfTrue="1">
      <formula>SEARCH("Baseline",$C107)="False"</formula>
    </cfRule>
  </conditionalFormatting>
  <conditionalFormatting sqref="L112:L113">
    <cfRule type="expression" dxfId="181" priority="457" stopIfTrue="1">
      <formula>SEARCH("Baserun",$C150)="False"</formula>
    </cfRule>
    <cfRule type="expression" dxfId="180" priority="458" stopIfTrue="1">
      <formula>SEARCH("Baseline",$C112)="False"</formula>
    </cfRule>
  </conditionalFormatting>
  <conditionalFormatting sqref="N112:N113">
    <cfRule type="expression" dxfId="179" priority="455" stopIfTrue="1">
      <formula>SEARCH("Baserun",#REF!)="False"</formula>
    </cfRule>
    <cfRule type="expression" dxfId="178" priority="456" stopIfTrue="1">
      <formula>SEARCH("Baseline",$C112)="False"</formula>
    </cfRule>
  </conditionalFormatting>
  <conditionalFormatting sqref="D41 F41 H41 J41">
    <cfRule type="expression" dxfId="177" priority="451" stopIfTrue="1">
      <formula>SEARCH("Baserun",$C80)="False"</formula>
    </cfRule>
    <cfRule type="expression" dxfId="176" priority="452" stopIfTrue="1">
      <formula>SEARCH("Baseline",$C41)="False"</formula>
    </cfRule>
  </conditionalFormatting>
  <conditionalFormatting sqref="D42 F42 H42 J42">
    <cfRule type="expression" dxfId="175" priority="445" stopIfTrue="1">
      <formula>SEARCH("Baserun",$C81)="False"</formula>
    </cfRule>
    <cfRule type="expression" dxfId="174" priority="446" stopIfTrue="1">
      <formula>SEARCH("Baseline",$C42)="False"</formula>
    </cfRule>
  </conditionalFormatting>
  <conditionalFormatting sqref="D43 F43 H43 J43">
    <cfRule type="expression" dxfId="173" priority="439" stopIfTrue="1">
      <formula>SEARCH("Baserun",$C82)="False"</formula>
    </cfRule>
    <cfRule type="expression" dxfId="172" priority="440" stopIfTrue="1">
      <formula>SEARCH("Baseline",$C43)="False"</formula>
    </cfRule>
  </conditionalFormatting>
  <conditionalFormatting sqref="D45 F45 H45 J45">
    <cfRule type="expression" dxfId="171" priority="433" stopIfTrue="1">
      <formula>SEARCH("Baserun",$C84)="False"</formula>
    </cfRule>
    <cfRule type="expression" dxfId="170" priority="434" stopIfTrue="1">
      <formula>SEARCH("Baseline",$C45)="False"</formula>
    </cfRule>
  </conditionalFormatting>
  <conditionalFormatting sqref="D46 F46 H46 J46">
    <cfRule type="expression" dxfId="169" priority="427" stopIfTrue="1">
      <formula>SEARCH("Baserun",$C85)="False"</formula>
    </cfRule>
    <cfRule type="expression" dxfId="168" priority="428" stopIfTrue="1">
      <formula>SEARCH("Baseline",$C46)="False"</formula>
    </cfRule>
  </conditionalFormatting>
  <conditionalFormatting sqref="D47 F47 H47 J47">
    <cfRule type="expression" dxfId="167" priority="421" stopIfTrue="1">
      <formula>SEARCH("Baserun",$C86)="False"</formula>
    </cfRule>
    <cfRule type="expression" dxfId="166" priority="422" stopIfTrue="1">
      <formula>SEARCH("Baseline",$C47)="False"</formula>
    </cfRule>
  </conditionalFormatting>
  <conditionalFormatting sqref="D48 F48 H48 J48">
    <cfRule type="expression" dxfId="165" priority="415" stopIfTrue="1">
      <formula>SEARCH("Baserun",$C87)="False"</formula>
    </cfRule>
    <cfRule type="expression" dxfId="164" priority="416" stopIfTrue="1">
      <formula>SEARCH("Baseline",$C48)="False"</formula>
    </cfRule>
  </conditionalFormatting>
  <conditionalFormatting sqref="D50 F50 H50 J50">
    <cfRule type="expression" dxfId="163" priority="409" stopIfTrue="1">
      <formula>SEARCH("Baserun",$C89)="False"</formula>
    </cfRule>
    <cfRule type="expression" dxfId="162" priority="410" stopIfTrue="1">
      <formula>SEARCH("Baseline",$C50)="False"</formula>
    </cfRule>
  </conditionalFormatting>
  <conditionalFormatting sqref="D51 F51 H51 J51">
    <cfRule type="expression" dxfId="161" priority="403" stopIfTrue="1">
      <formula>SEARCH("Baserun",$C90)="False"</formula>
    </cfRule>
    <cfRule type="expression" dxfId="160" priority="404" stopIfTrue="1">
      <formula>SEARCH("Baseline",$C51)="False"</formula>
    </cfRule>
  </conditionalFormatting>
  <conditionalFormatting sqref="D52 F52 H52 J52">
    <cfRule type="expression" dxfId="159" priority="397" stopIfTrue="1">
      <formula>SEARCH("Baserun",$C91)="False"</formula>
    </cfRule>
    <cfRule type="expression" dxfId="158" priority="398" stopIfTrue="1">
      <formula>SEARCH("Baseline",$C52)="False"</formula>
    </cfRule>
  </conditionalFormatting>
  <conditionalFormatting sqref="D53 F53 H53 J53">
    <cfRule type="expression" dxfId="157" priority="391" stopIfTrue="1">
      <formula>SEARCH("Baserun",$C92)="False"</formula>
    </cfRule>
    <cfRule type="expression" dxfId="156" priority="392" stopIfTrue="1">
      <formula>SEARCH("Baseline",$C53)="False"</formula>
    </cfRule>
  </conditionalFormatting>
  <conditionalFormatting sqref="D54 F54 H54 J54">
    <cfRule type="expression" dxfId="155" priority="385" stopIfTrue="1">
      <formula>SEARCH("Baserun",$C93)="False"</formula>
    </cfRule>
    <cfRule type="expression" dxfId="154" priority="386" stopIfTrue="1">
      <formula>SEARCH("Baseline",$C54)="False"</formula>
    </cfRule>
  </conditionalFormatting>
  <conditionalFormatting sqref="D55 F55 H55 J55">
    <cfRule type="expression" dxfId="153" priority="379" stopIfTrue="1">
      <formula>SEARCH("Baserun",$C94)="False"</formula>
    </cfRule>
    <cfRule type="expression" dxfId="152" priority="380" stopIfTrue="1">
      <formula>SEARCH("Baseline",$C55)="False"</formula>
    </cfRule>
  </conditionalFormatting>
  <conditionalFormatting sqref="D56 F56 H56 J56">
    <cfRule type="expression" dxfId="151" priority="373" stopIfTrue="1">
      <formula>SEARCH("Baserun",$C95)="False"</formula>
    </cfRule>
    <cfRule type="expression" dxfId="150" priority="374" stopIfTrue="1">
      <formula>SEARCH("Baseline",$C56)="False"</formula>
    </cfRule>
  </conditionalFormatting>
  <conditionalFormatting sqref="D57 F57 H57 J57">
    <cfRule type="expression" dxfId="149" priority="367" stopIfTrue="1">
      <formula>SEARCH("Baserun",$C96)="False"</formula>
    </cfRule>
    <cfRule type="expression" dxfId="148" priority="368" stopIfTrue="1">
      <formula>SEARCH("Baseline",$C57)="False"</formula>
    </cfRule>
  </conditionalFormatting>
  <conditionalFormatting sqref="D58 F58 H58 J58">
    <cfRule type="expression" dxfId="147" priority="361" stopIfTrue="1">
      <formula>SEARCH("Baserun",$C97)="False"</formula>
    </cfRule>
    <cfRule type="expression" dxfId="146" priority="362" stopIfTrue="1">
      <formula>SEARCH("Baseline",$C58)="False"</formula>
    </cfRule>
  </conditionalFormatting>
  <conditionalFormatting sqref="D59 F59 H59 J59">
    <cfRule type="expression" dxfId="145" priority="355" stopIfTrue="1">
      <formula>SEARCH("Baserun",$C98)="False"</formula>
    </cfRule>
    <cfRule type="expression" dxfId="144" priority="356" stopIfTrue="1">
      <formula>SEARCH("Baseline",$C59)="False"</formula>
    </cfRule>
  </conditionalFormatting>
  <conditionalFormatting sqref="D60 F60 H60 J60">
    <cfRule type="expression" dxfId="143" priority="349" stopIfTrue="1">
      <formula>SEARCH("Baserun",$C99)="False"</formula>
    </cfRule>
    <cfRule type="expression" dxfId="142" priority="350" stopIfTrue="1">
      <formula>SEARCH("Baseline",$C60)="False"</formula>
    </cfRule>
  </conditionalFormatting>
  <conditionalFormatting sqref="D62 F62 H62 J62">
    <cfRule type="expression" dxfId="141" priority="343" stopIfTrue="1">
      <formula>SEARCH("Baserun",$C101)="False"</formula>
    </cfRule>
    <cfRule type="expression" dxfId="140" priority="344" stopIfTrue="1">
      <formula>SEARCH("Baseline",$C62)="False"</formula>
    </cfRule>
  </conditionalFormatting>
  <conditionalFormatting sqref="D74 F74 H74 J74">
    <cfRule type="expression" dxfId="139" priority="337" stopIfTrue="1">
      <formula>SEARCH("Baserun",$C113)="False"</formula>
    </cfRule>
    <cfRule type="expression" dxfId="138" priority="338" stopIfTrue="1">
      <formula>SEARCH("Baseline",$C74)="False"</formula>
    </cfRule>
  </conditionalFormatting>
  <conditionalFormatting sqref="D72 F72 H72 J72">
    <cfRule type="expression" dxfId="137" priority="331" stopIfTrue="1">
      <formula>SEARCH("Baserun",$C111)="False"</formula>
    </cfRule>
    <cfRule type="expression" dxfId="136" priority="332" stopIfTrue="1">
      <formula>SEARCH("Baseline",$C72)="False"</formula>
    </cfRule>
  </conditionalFormatting>
  <conditionalFormatting sqref="D71 F71 H71 J71">
    <cfRule type="expression" dxfId="135" priority="325" stopIfTrue="1">
      <formula>SEARCH("Baserun",$C110)="False"</formula>
    </cfRule>
    <cfRule type="expression" dxfId="134" priority="326" stopIfTrue="1">
      <formula>SEARCH("Baseline",$C71)="False"</formula>
    </cfRule>
  </conditionalFormatting>
  <conditionalFormatting sqref="D70 F70 H70 J70">
    <cfRule type="expression" dxfId="133" priority="319" stopIfTrue="1">
      <formula>SEARCH("Baserun",$C109)="False"</formula>
    </cfRule>
    <cfRule type="expression" dxfId="132" priority="320" stopIfTrue="1">
      <formula>SEARCH("Baseline",$C70)="False"</formula>
    </cfRule>
  </conditionalFormatting>
  <conditionalFormatting sqref="D69 F69 H69 J69">
    <cfRule type="expression" dxfId="131" priority="313" stopIfTrue="1">
      <formula>SEARCH("Baserun",$C108)="False"</formula>
    </cfRule>
    <cfRule type="expression" dxfId="130" priority="314" stopIfTrue="1">
      <formula>SEARCH("Baseline",$C69)="False"</formula>
    </cfRule>
  </conditionalFormatting>
  <conditionalFormatting sqref="D68 F68 H68 J68">
    <cfRule type="expression" dxfId="129" priority="307" stopIfTrue="1">
      <formula>SEARCH("Baserun",$C107)="False"</formula>
    </cfRule>
    <cfRule type="expression" dxfId="128" priority="308" stopIfTrue="1">
      <formula>SEARCH("Baseline",$C68)="False"</formula>
    </cfRule>
  </conditionalFormatting>
  <conditionalFormatting sqref="D67 F67 H67 J67">
    <cfRule type="expression" dxfId="127" priority="301" stopIfTrue="1">
      <formula>SEARCH("Baserun",$C106)="False"</formula>
    </cfRule>
    <cfRule type="expression" dxfId="126" priority="302" stopIfTrue="1">
      <formula>SEARCH("Baseline",$C67)="False"</formula>
    </cfRule>
  </conditionalFormatting>
  <conditionalFormatting sqref="D66 F66 H66 J66">
    <cfRule type="expression" dxfId="125" priority="295" stopIfTrue="1">
      <formula>SEARCH("Baserun",$C105)="False"</formula>
    </cfRule>
    <cfRule type="expression" dxfId="124" priority="296" stopIfTrue="1">
      <formula>SEARCH("Baseline",$C66)="False"</formula>
    </cfRule>
  </conditionalFormatting>
  <conditionalFormatting sqref="D65 F65 H65 J65">
    <cfRule type="expression" dxfId="123" priority="289" stopIfTrue="1">
      <formula>SEARCH("Baserun",$C104)="False"</formula>
    </cfRule>
    <cfRule type="expression" dxfId="122" priority="290" stopIfTrue="1">
      <formula>SEARCH("Baseline",$C65)="False"</formula>
    </cfRule>
  </conditionalFormatting>
  <conditionalFormatting sqref="D64 F64 H64 J64">
    <cfRule type="expression" dxfId="121" priority="283" stopIfTrue="1">
      <formula>SEARCH("Baserun",$C103)="False"</formula>
    </cfRule>
    <cfRule type="expression" dxfId="120" priority="284" stopIfTrue="1">
      <formula>SEARCH("Baseline",$C64)="False"</formula>
    </cfRule>
  </conditionalFormatting>
  <conditionalFormatting sqref="D63 F63 H63 J63">
    <cfRule type="expression" dxfId="119" priority="277" stopIfTrue="1">
      <formula>SEARCH("Baserun",$C102)="False"</formula>
    </cfRule>
    <cfRule type="expression" dxfId="118" priority="278" stopIfTrue="1">
      <formula>SEARCH("Baseline",$C63)="False"</formula>
    </cfRule>
  </conditionalFormatting>
  <conditionalFormatting sqref="D76 F76 H76 J76">
    <cfRule type="expression" dxfId="117" priority="271" stopIfTrue="1">
      <formula>SEARCH("Baserun",$C115)="False"</formula>
    </cfRule>
    <cfRule type="expression" dxfId="116" priority="272" stopIfTrue="1">
      <formula>SEARCH("Baseline",$C76)="False"</formula>
    </cfRule>
  </conditionalFormatting>
  <conditionalFormatting sqref="D78 F78 H78 J78">
    <cfRule type="expression" dxfId="115" priority="265" stopIfTrue="1">
      <formula>SEARCH("Baserun",$C117)="False"</formula>
    </cfRule>
    <cfRule type="expression" dxfId="114" priority="266" stopIfTrue="1">
      <formula>SEARCH("Baseline",$C78)="False"</formula>
    </cfRule>
  </conditionalFormatting>
  <conditionalFormatting sqref="D79 F79 H79 J79">
    <cfRule type="expression" dxfId="113" priority="259" stopIfTrue="1">
      <formula>SEARCH("Baserun",$C118)="False"</formula>
    </cfRule>
    <cfRule type="expression" dxfId="112" priority="260" stopIfTrue="1">
      <formula>SEARCH("Baseline",$C79)="False"</formula>
    </cfRule>
  </conditionalFormatting>
  <conditionalFormatting sqref="D81 F81 H81 J81">
    <cfRule type="expression" dxfId="111" priority="253" stopIfTrue="1">
      <formula>SEARCH("Baserun",$C120)="False"</formula>
    </cfRule>
    <cfRule type="expression" dxfId="110" priority="254" stopIfTrue="1">
      <formula>SEARCH("Baseline",$C81)="False"</formula>
    </cfRule>
  </conditionalFormatting>
  <conditionalFormatting sqref="D82 F82 H82 J82">
    <cfRule type="expression" dxfId="109" priority="247" stopIfTrue="1">
      <formula>SEARCH("Baserun",$C121)="False"</formula>
    </cfRule>
    <cfRule type="expression" dxfId="108" priority="248" stopIfTrue="1">
      <formula>SEARCH("Baseline",$C82)="False"</formula>
    </cfRule>
  </conditionalFormatting>
  <conditionalFormatting sqref="D84 F84 H84 J84">
    <cfRule type="expression" dxfId="107" priority="241" stopIfTrue="1">
      <formula>SEARCH("Baserun",$C123)="False"</formula>
    </cfRule>
    <cfRule type="expression" dxfId="106" priority="242" stopIfTrue="1">
      <formula>SEARCH("Baseline",$C84)="False"</formula>
    </cfRule>
  </conditionalFormatting>
  <conditionalFormatting sqref="D85 F85 H85 J85">
    <cfRule type="expression" dxfId="105" priority="235" stopIfTrue="1">
      <formula>SEARCH("Baserun",$C124)="False"</formula>
    </cfRule>
    <cfRule type="expression" dxfId="104" priority="236" stopIfTrue="1">
      <formula>SEARCH("Baseline",$C85)="False"</formula>
    </cfRule>
  </conditionalFormatting>
  <conditionalFormatting sqref="D86 F86 H86 J86">
    <cfRule type="expression" dxfId="103" priority="229" stopIfTrue="1">
      <formula>SEARCH("Baserun",$C125)="False"</formula>
    </cfRule>
    <cfRule type="expression" dxfId="102" priority="230" stopIfTrue="1">
      <formula>SEARCH("Baseline",$C86)="False"</formula>
    </cfRule>
  </conditionalFormatting>
  <conditionalFormatting sqref="D87 F87 H87 J87">
    <cfRule type="expression" dxfId="101" priority="223" stopIfTrue="1">
      <formula>SEARCH("Baserun",$C126)="False"</formula>
    </cfRule>
    <cfRule type="expression" dxfId="100" priority="224" stopIfTrue="1">
      <formula>SEARCH("Baseline",$C87)="False"</formula>
    </cfRule>
  </conditionalFormatting>
  <conditionalFormatting sqref="D89 F89 H89 J89">
    <cfRule type="expression" dxfId="99" priority="217" stopIfTrue="1">
      <formula>SEARCH("Baserun",$C128)="False"</formula>
    </cfRule>
    <cfRule type="expression" dxfId="98" priority="218" stopIfTrue="1">
      <formula>SEARCH("Baseline",$C89)="False"</formula>
    </cfRule>
  </conditionalFormatting>
  <conditionalFormatting sqref="D90 F90 H90 J90">
    <cfRule type="expression" dxfId="97" priority="211" stopIfTrue="1">
      <formula>SEARCH("Baserun",$C129)="False"</formula>
    </cfRule>
    <cfRule type="expression" dxfId="96" priority="212" stopIfTrue="1">
      <formula>SEARCH("Baseline",$C90)="False"</formula>
    </cfRule>
  </conditionalFormatting>
  <conditionalFormatting sqref="D91 F91 H91 J91">
    <cfRule type="expression" dxfId="95" priority="205" stopIfTrue="1">
      <formula>SEARCH("Baserun",$C130)="False"</formula>
    </cfRule>
    <cfRule type="expression" dxfId="94" priority="206" stopIfTrue="1">
      <formula>SEARCH("Baseline",$C91)="False"</formula>
    </cfRule>
  </conditionalFormatting>
  <conditionalFormatting sqref="D92 F92 H92 J92">
    <cfRule type="expression" dxfId="93" priority="199" stopIfTrue="1">
      <formula>SEARCH("Baserun",$C131)="False"</formula>
    </cfRule>
    <cfRule type="expression" dxfId="92" priority="200" stopIfTrue="1">
      <formula>SEARCH("Baseline",$C92)="False"</formula>
    </cfRule>
  </conditionalFormatting>
  <conditionalFormatting sqref="D94 F94 H94 J94">
    <cfRule type="expression" dxfId="91" priority="193" stopIfTrue="1">
      <formula>SEARCH("Baserun",$C133)="False"</formula>
    </cfRule>
    <cfRule type="expression" dxfId="90" priority="194" stopIfTrue="1">
      <formula>SEARCH("Baseline",$C94)="False"</formula>
    </cfRule>
  </conditionalFormatting>
  <conditionalFormatting sqref="D95 F95 H95 J95">
    <cfRule type="expression" dxfId="89" priority="187" stopIfTrue="1">
      <formula>SEARCH("Baserun",$C134)="False"</formula>
    </cfRule>
    <cfRule type="expression" dxfId="88" priority="188" stopIfTrue="1">
      <formula>SEARCH("Baseline",$C95)="False"</formula>
    </cfRule>
  </conditionalFormatting>
  <conditionalFormatting sqref="D96 F96 H96 J96">
    <cfRule type="expression" dxfId="87" priority="181" stopIfTrue="1">
      <formula>SEARCH("Baserun",$C135)="False"</formula>
    </cfRule>
    <cfRule type="expression" dxfId="86" priority="182" stopIfTrue="1">
      <formula>SEARCH("Baseline",$C96)="False"</formula>
    </cfRule>
  </conditionalFormatting>
  <conditionalFormatting sqref="D98 F98 H98 J98">
    <cfRule type="expression" dxfId="85" priority="175" stopIfTrue="1">
      <formula>SEARCH("Baserun",$C137)="False"</formula>
    </cfRule>
    <cfRule type="expression" dxfId="84" priority="176" stopIfTrue="1">
      <formula>SEARCH("Baseline",$C98)="False"</formula>
    </cfRule>
  </conditionalFormatting>
  <conditionalFormatting sqref="D99 F99 H99 J99">
    <cfRule type="expression" dxfId="83" priority="169" stopIfTrue="1">
      <formula>SEARCH("Baserun",$C138)="False"</formula>
    </cfRule>
    <cfRule type="expression" dxfId="82" priority="170" stopIfTrue="1">
      <formula>SEARCH("Baseline",$C99)="False"</formula>
    </cfRule>
  </conditionalFormatting>
  <conditionalFormatting sqref="D100 F100 H100 J100">
    <cfRule type="expression" dxfId="81" priority="163" stopIfTrue="1">
      <formula>SEARCH("Baserun",$C139)="False"</formula>
    </cfRule>
    <cfRule type="expression" dxfId="80" priority="164" stopIfTrue="1">
      <formula>SEARCH("Baseline",$C100)="False"</formula>
    </cfRule>
  </conditionalFormatting>
  <conditionalFormatting sqref="D102 F102 H102 J102">
    <cfRule type="expression" dxfId="79" priority="157" stopIfTrue="1">
      <formula>SEARCH("Baserun",$C141)="False"</formula>
    </cfRule>
    <cfRule type="expression" dxfId="78" priority="158" stopIfTrue="1">
      <formula>SEARCH("Baseline",$C102)="False"</formula>
    </cfRule>
  </conditionalFormatting>
  <conditionalFormatting sqref="D104 F104 H104 J104">
    <cfRule type="expression" dxfId="77" priority="151" stopIfTrue="1">
      <formula>SEARCH("Baserun",$C143)="False"</formula>
    </cfRule>
    <cfRule type="expression" dxfId="76" priority="152" stopIfTrue="1">
      <formula>SEARCH("Baseline",$C104)="False"</formula>
    </cfRule>
  </conditionalFormatting>
  <conditionalFormatting sqref="D106 F106 H106 J106">
    <cfRule type="expression" dxfId="75" priority="145" stopIfTrue="1">
      <formula>SEARCH("Baserun",$C145)="False"</formula>
    </cfRule>
    <cfRule type="expression" dxfId="74" priority="146" stopIfTrue="1">
      <formula>SEARCH("Baseline",$C106)="False"</formula>
    </cfRule>
  </conditionalFormatting>
  <conditionalFormatting sqref="D107 F107 H107 J107">
    <cfRule type="expression" dxfId="73" priority="139" stopIfTrue="1">
      <formula>SEARCH("Baserun",$C146)="False"</formula>
    </cfRule>
    <cfRule type="expression" dxfId="72" priority="140" stopIfTrue="1">
      <formula>SEARCH("Baseline",$C107)="False"</formula>
    </cfRule>
  </conditionalFormatting>
  <conditionalFormatting sqref="D108 F108 H108 J108">
    <cfRule type="expression" dxfId="71" priority="133" stopIfTrue="1">
      <formula>SEARCH("Baserun",$C147)="False"</formula>
    </cfRule>
    <cfRule type="expression" dxfId="70" priority="134" stopIfTrue="1">
      <formula>SEARCH("Baseline",$C108)="False"</formula>
    </cfRule>
  </conditionalFormatting>
  <conditionalFormatting sqref="D109 F109 H109 J109">
    <cfRule type="expression" dxfId="69" priority="127" stopIfTrue="1">
      <formula>SEARCH("Baserun",$C148)="False"</formula>
    </cfRule>
    <cfRule type="expression" dxfId="68" priority="128" stopIfTrue="1">
      <formula>SEARCH("Baseline",$C109)="False"</formula>
    </cfRule>
  </conditionalFormatting>
  <conditionalFormatting sqref="D111 F111 H111 J111">
    <cfRule type="expression" dxfId="67" priority="121" stopIfTrue="1">
      <formula>SEARCH("Baserun",$C150)="False"</formula>
    </cfRule>
    <cfRule type="expression" dxfId="66" priority="122" stopIfTrue="1">
      <formula>SEARCH("Baseline",$C111)="False"</formula>
    </cfRule>
  </conditionalFormatting>
  <conditionalFormatting sqref="D112 F112 H112 J112">
    <cfRule type="expression" dxfId="65" priority="115" stopIfTrue="1">
      <formula>SEARCH("Baserun",$C151)="False"</formula>
    </cfRule>
    <cfRule type="expression" dxfId="64" priority="116" stopIfTrue="1">
      <formula>SEARCH("Baseline",$C112)="False"</formula>
    </cfRule>
  </conditionalFormatting>
  <conditionalFormatting sqref="D113 F113 H113 J113">
    <cfRule type="expression" dxfId="63" priority="109" stopIfTrue="1">
      <formula>SEARCH("Baserun",$C152)="False"</formula>
    </cfRule>
    <cfRule type="expression" dxfId="62" priority="110" stopIfTrue="1">
      <formula>SEARCH("Baseline",$C113)="False"</formula>
    </cfRule>
  </conditionalFormatting>
  <conditionalFormatting sqref="L115">
    <cfRule type="expression" dxfId="61" priority="105" stopIfTrue="1">
      <formula>SEARCH("Baserun",$C153)="False"</formula>
    </cfRule>
    <cfRule type="expression" dxfId="60" priority="106" stopIfTrue="1">
      <formula>SEARCH("Baseline",$C115)="False"</formula>
    </cfRule>
  </conditionalFormatting>
  <conditionalFormatting sqref="L114 N114">
    <cfRule type="expression" dxfId="59" priority="99" stopIfTrue="1">
      <formula>SEARCH("Baserun",#REF!)="False"</formula>
    </cfRule>
    <cfRule type="expression" dxfId="58" priority="100" stopIfTrue="1">
      <formula>SEARCH("Baseline",$C114)="False"</formula>
    </cfRule>
  </conditionalFormatting>
  <conditionalFormatting sqref="N115">
    <cfRule type="expression" dxfId="57" priority="93" stopIfTrue="1">
      <formula>SEARCH("Baserun",#REF!)="False"</formula>
    </cfRule>
    <cfRule type="expression" dxfId="56" priority="94" stopIfTrue="1">
      <formula>SEARCH("Baseline",$C115)="False"</formula>
    </cfRule>
  </conditionalFormatting>
  <conditionalFormatting sqref="D115 F115 H115 J115">
    <cfRule type="expression" dxfId="55" priority="85" stopIfTrue="1">
      <formula>SEARCH("Baserun",$C154)="False"</formula>
    </cfRule>
    <cfRule type="expression" dxfId="54" priority="86" stopIfTrue="1">
      <formula>SEARCH("Baseline",$C115)="False"</formula>
    </cfRule>
  </conditionalFormatting>
  <conditionalFormatting sqref="D116 F116 H116 J116">
    <cfRule type="expression" dxfId="53" priority="79" stopIfTrue="1">
      <formula>SEARCH("Baserun",$C155)="False"</formula>
    </cfRule>
    <cfRule type="expression" dxfId="52" priority="80" stopIfTrue="1">
      <formula>SEARCH("Baseline",$C116)="False"</formula>
    </cfRule>
  </conditionalFormatting>
  <conditionalFormatting sqref="L118">
    <cfRule type="expression" dxfId="51" priority="75" stopIfTrue="1">
      <formula>SEARCH("Baserun",$C156)="False"</formula>
    </cfRule>
    <cfRule type="expression" dxfId="50" priority="76" stopIfTrue="1">
      <formula>SEARCH("Baseline",$C118)="False"</formula>
    </cfRule>
  </conditionalFormatting>
  <conditionalFormatting sqref="L117 N117">
    <cfRule type="expression" dxfId="49" priority="69" stopIfTrue="1">
      <formula>SEARCH("Baserun",#REF!)="False"</formula>
    </cfRule>
    <cfRule type="expression" dxfId="48" priority="70" stopIfTrue="1">
      <formula>SEARCH("Baseline",$C117)="False"</formula>
    </cfRule>
  </conditionalFormatting>
  <conditionalFormatting sqref="N118">
    <cfRule type="expression" dxfId="47" priority="63" stopIfTrue="1">
      <formula>SEARCH("Baserun",#REF!)="False"</formula>
    </cfRule>
    <cfRule type="expression" dxfId="46" priority="64" stopIfTrue="1">
      <formula>SEARCH("Baseline",$C118)="False"</formula>
    </cfRule>
  </conditionalFormatting>
  <conditionalFormatting sqref="D118 F118 H118 J118">
    <cfRule type="expression" dxfId="45" priority="59" stopIfTrue="1">
      <formula>SEARCH("Baserun",$C157)="False"</formula>
    </cfRule>
    <cfRule type="expression" dxfId="44" priority="60" stopIfTrue="1">
      <formula>SEARCH("Baseline",$C118)="False"</formula>
    </cfRule>
  </conditionalFormatting>
  <conditionalFormatting sqref="L120">
    <cfRule type="expression" dxfId="43" priority="55" stopIfTrue="1">
      <formula>SEARCH("Baserun",$C158)="False"</formula>
    </cfRule>
    <cfRule type="expression" dxfId="42" priority="56" stopIfTrue="1">
      <formula>SEARCH("Baseline",$C120)="False"</formula>
    </cfRule>
  </conditionalFormatting>
  <conditionalFormatting sqref="L119 N119">
    <cfRule type="expression" dxfId="41" priority="49" stopIfTrue="1">
      <formula>SEARCH("Baserun",#REF!)="False"</formula>
    </cfRule>
    <cfRule type="expression" dxfId="40" priority="50" stopIfTrue="1">
      <formula>SEARCH("Baseline",$C119)="False"</formula>
    </cfRule>
  </conditionalFormatting>
  <conditionalFormatting sqref="N120">
    <cfRule type="expression" dxfId="39" priority="43" stopIfTrue="1">
      <formula>SEARCH("Baserun",#REF!)="False"</formula>
    </cfRule>
    <cfRule type="expression" dxfId="38" priority="44" stopIfTrue="1">
      <formula>SEARCH("Baseline",$C120)="False"</formula>
    </cfRule>
  </conditionalFormatting>
  <conditionalFormatting sqref="D120 F120 H120 J120">
    <cfRule type="expression" dxfId="37" priority="39" stopIfTrue="1">
      <formula>SEARCH("Baserun",$C159)="False"</formula>
    </cfRule>
    <cfRule type="expression" dxfId="36" priority="40" stopIfTrue="1">
      <formula>SEARCH("Baseline",$C120)="False"</formula>
    </cfRule>
  </conditionalFormatting>
  <conditionalFormatting sqref="L116">
    <cfRule type="expression" dxfId="35" priority="35" stopIfTrue="1">
      <formula>SEARCH("Baserun",$C154)="False"</formula>
    </cfRule>
    <cfRule type="expression" dxfId="34" priority="36" stopIfTrue="1">
      <formula>SEARCH("Baseline",$C116)="False"</formula>
    </cfRule>
  </conditionalFormatting>
  <conditionalFormatting sqref="N116">
    <cfRule type="expression" dxfId="33" priority="33" stopIfTrue="1">
      <formula>SEARCH("Baserun",#REF!)="False"</formula>
    </cfRule>
    <cfRule type="expression" dxfId="32" priority="34" stopIfTrue="1">
      <formula>SEARCH("Baseline",$C116)="False"</formula>
    </cfRule>
  </conditionalFormatting>
  <conditionalFormatting sqref="L122">
    <cfRule type="expression" dxfId="31" priority="31" stopIfTrue="1">
      <formula>SEARCH("Baserun",$C160)="False"</formula>
    </cfRule>
    <cfRule type="expression" dxfId="30" priority="32" stopIfTrue="1">
      <formula>SEARCH("Baseline",$C122)="False"</formula>
    </cfRule>
  </conditionalFormatting>
  <conditionalFormatting sqref="L121 N121">
    <cfRule type="expression" dxfId="29" priority="29" stopIfTrue="1">
      <formula>SEARCH("Baserun",#REF!)="False"</formula>
    </cfRule>
    <cfRule type="expression" dxfId="28" priority="30" stopIfTrue="1">
      <formula>SEARCH("Baseline",$C121)="False"</formula>
    </cfRule>
  </conditionalFormatting>
  <conditionalFormatting sqref="N122">
    <cfRule type="expression" dxfId="27" priority="27" stopIfTrue="1">
      <formula>SEARCH("Baserun",#REF!)="False"</formula>
    </cfRule>
    <cfRule type="expression" dxfId="26" priority="28" stopIfTrue="1">
      <formula>SEARCH("Baseline",$C122)="False"</formula>
    </cfRule>
  </conditionalFormatting>
  <conditionalFormatting sqref="L123:L124">
    <cfRule type="expression" dxfId="25" priority="25" stopIfTrue="1">
      <formula>SEARCH("Baserun",$C161)="False"</formula>
    </cfRule>
    <cfRule type="expression" dxfId="24" priority="26" stopIfTrue="1">
      <formula>SEARCH("Baseline",$C123)="False"</formula>
    </cfRule>
  </conditionalFormatting>
  <conditionalFormatting sqref="N123:N124">
    <cfRule type="expression" dxfId="23" priority="23" stopIfTrue="1">
      <formula>SEARCH("Baserun",#REF!)="False"</formula>
    </cfRule>
    <cfRule type="expression" dxfId="22" priority="24" stopIfTrue="1">
      <formula>SEARCH("Baseline",$C123)="False"</formula>
    </cfRule>
  </conditionalFormatting>
  <conditionalFormatting sqref="D122 F122 H122 J122">
    <cfRule type="expression" dxfId="21" priority="21" stopIfTrue="1">
      <formula>SEARCH("Baserun",$C161)="False"</formula>
    </cfRule>
    <cfRule type="expression" dxfId="20" priority="22" stopIfTrue="1">
      <formula>SEARCH("Baseline",$C122)="False"</formula>
    </cfRule>
  </conditionalFormatting>
  <conditionalFormatting sqref="D123 F123 H123 J123">
    <cfRule type="expression" dxfId="19" priority="19" stopIfTrue="1">
      <formula>SEARCH("Baserun",$C162)="False"</formula>
    </cfRule>
    <cfRule type="expression" dxfId="18" priority="20" stopIfTrue="1">
      <formula>SEARCH("Baseline",$C123)="False"</formula>
    </cfRule>
  </conditionalFormatting>
  <conditionalFormatting sqref="D124 F124 H124 J124">
    <cfRule type="expression" dxfId="17" priority="17" stopIfTrue="1">
      <formula>SEARCH("Baserun",$C163)="False"</formula>
    </cfRule>
    <cfRule type="expression" dxfId="16" priority="18" stopIfTrue="1">
      <formula>SEARCH("Baseline",$C124)="False"</formula>
    </cfRule>
  </conditionalFormatting>
  <conditionalFormatting sqref="L126">
    <cfRule type="expression" dxfId="15" priority="15" stopIfTrue="1">
      <formula>SEARCH("Baserun",$C164)="False"</formula>
    </cfRule>
    <cfRule type="expression" dxfId="14" priority="16" stopIfTrue="1">
      <formula>SEARCH("Baseline",$C126)="False"</formula>
    </cfRule>
  </conditionalFormatting>
  <conditionalFormatting sqref="L125 N125">
    <cfRule type="expression" dxfId="13" priority="13" stopIfTrue="1">
      <formula>SEARCH("Baserun",#REF!)="False"</formula>
    </cfRule>
    <cfRule type="expression" dxfId="12" priority="14" stopIfTrue="1">
      <formula>SEARCH("Baseline",$C125)="False"</formula>
    </cfRule>
  </conditionalFormatting>
  <conditionalFormatting sqref="N126">
    <cfRule type="expression" dxfId="11" priority="11" stopIfTrue="1">
      <formula>SEARCH("Baserun",#REF!)="False"</formula>
    </cfRule>
    <cfRule type="expression" dxfId="10" priority="12" stopIfTrue="1">
      <formula>SEARCH("Baseline",$C126)="False"</formula>
    </cfRule>
  </conditionalFormatting>
  <conditionalFormatting sqref="L127:L128">
    <cfRule type="expression" dxfId="9" priority="9" stopIfTrue="1">
      <formula>SEARCH("Baserun",$C165)="False"</formula>
    </cfRule>
    <cfRule type="expression" dxfId="8" priority="10" stopIfTrue="1">
      <formula>SEARCH("Baseline",$C127)="False"</formula>
    </cfRule>
  </conditionalFormatting>
  <conditionalFormatting sqref="N127:N128">
    <cfRule type="expression" dxfId="7" priority="7" stopIfTrue="1">
      <formula>SEARCH("Baserun",#REF!)="False"</formula>
    </cfRule>
    <cfRule type="expression" dxfId="6" priority="8" stopIfTrue="1">
      <formula>SEARCH("Baseline",$C127)="False"</formula>
    </cfRule>
  </conditionalFormatting>
  <conditionalFormatting sqref="D126 F126 H126 J126">
    <cfRule type="expression" dxfId="5" priority="5" stopIfTrue="1">
      <formula>SEARCH("Baserun",$C165)="False"</formula>
    </cfRule>
    <cfRule type="expression" dxfId="4" priority="6" stopIfTrue="1">
      <formula>SEARCH("Baseline",$C126)="False"</formula>
    </cfRule>
  </conditionalFormatting>
  <conditionalFormatting sqref="D127 F127 H127 J127">
    <cfRule type="expression" dxfId="3" priority="3" stopIfTrue="1">
      <formula>SEARCH("Baserun",$C166)="False"</formula>
    </cfRule>
    <cfRule type="expression" dxfId="2" priority="4" stopIfTrue="1">
      <formula>SEARCH("Baseline",$C127)="False"</formula>
    </cfRule>
  </conditionalFormatting>
  <conditionalFormatting sqref="D128 F128 H128 J128">
    <cfRule type="expression" dxfId="1" priority="1" stopIfTrue="1">
      <formula>SEARCH("Baserun",$C167)="False"</formula>
    </cfRule>
    <cfRule type="expression" dxfId="0" priority="2" stopIfTrue="1">
      <formula>SEARCH("Baseline",$C128)="False"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M190"/>
  <sheetViews>
    <sheetView zoomScale="80" zoomScaleNormal="80" workbookViewId="0">
      <selection activeCell="C31" sqref="C31"/>
    </sheetView>
  </sheetViews>
  <sheetFormatPr defaultColWidth="9.109375" defaultRowHeight="14.4" x14ac:dyDescent="0.3"/>
  <cols>
    <col min="1" max="1" width="9.5546875" style="38" bestFit="1" customWidth="1"/>
    <col min="2" max="2" width="21.5546875" style="20" customWidth="1"/>
    <col min="3" max="3" width="48.88671875" style="38" customWidth="1"/>
    <col min="4" max="4" width="56.33203125" style="38" bestFit="1" customWidth="1"/>
    <col min="5" max="5" width="29" style="38" customWidth="1"/>
    <col min="6" max="11" width="9.109375" style="38"/>
    <col min="12" max="12" width="23.88671875" style="38" bestFit="1" customWidth="1"/>
    <col min="13" max="21" width="9.109375" style="38"/>
    <col min="22" max="23" width="20.109375" style="38" customWidth="1"/>
    <col min="24" max="24" width="8.5546875" style="38" bestFit="1" customWidth="1"/>
    <col min="25" max="73" width="9.109375" style="38"/>
    <col min="74" max="74" width="12.5546875" style="38" customWidth="1"/>
    <col min="75" max="76" width="9.109375" style="38"/>
    <col min="77" max="77" width="12.5546875" style="38" customWidth="1"/>
    <col min="78" max="121" width="9.109375" style="38"/>
    <col min="122" max="122" width="9" style="38" bestFit="1" customWidth="1"/>
    <col min="123" max="123" width="11.6640625" style="38" customWidth="1"/>
    <col min="124" max="16384" width="9.109375" style="38"/>
  </cols>
  <sheetData>
    <row r="1" spans="1:273" x14ac:dyDescent="0.3">
      <c r="A1" s="2" t="s">
        <v>81</v>
      </c>
      <c r="D1" s="38">
        <v>2</v>
      </c>
      <c r="E1" s="38">
        <v>3</v>
      </c>
      <c r="F1" s="38">
        <v>4</v>
      </c>
      <c r="G1" s="38">
        <v>5</v>
      </c>
      <c r="H1" s="38">
        <v>6</v>
      </c>
      <c r="I1" s="38">
        <v>7</v>
      </c>
      <c r="J1" s="38">
        <v>8</v>
      </c>
      <c r="K1" s="38">
        <v>9</v>
      </c>
      <c r="L1" s="38">
        <v>10</v>
      </c>
      <c r="M1" s="38">
        <v>11</v>
      </c>
      <c r="N1" s="38">
        <v>12</v>
      </c>
      <c r="O1" s="38">
        <v>13</v>
      </c>
      <c r="P1" s="38">
        <v>14</v>
      </c>
      <c r="Q1" s="38">
        <v>15</v>
      </c>
      <c r="R1" s="38">
        <v>16</v>
      </c>
      <c r="S1" s="38">
        <v>17</v>
      </c>
      <c r="T1" s="38">
        <v>18</v>
      </c>
      <c r="U1" s="38">
        <v>19</v>
      </c>
      <c r="V1" s="38">
        <v>20</v>
      </c>
      <c r="W1" s="38">
        <v>21</v>
      </c>
      <c r="X1" s="38">
        <v>22</v>
      </c>
      <c r="Y1" s="38">
        <v>23</v>
      </c>
      <c r="Z1" s="38">
        <v>24</v>
      </c>
      <c r="AA1" s="38">
        <v>25</v>
      </c>
      <c r="AB1" s="38">
        <v>26</v>
      </c>
      <c r="AC1" s="38">
        <v>27</v>
      </c>
      <c r="AD1" s="38">
        <v>28</v>
      </c>
      <c r="AE1" s="38">
        <v>29</v>
      </c>
      <c r="AF1" s="38">
        <v>30</v>
      </c>
      <c r="AG1" s="38">
        <v>31</v>
      </c>
      <c r="AH1" s="38">
        <v>32</v>
      </c>
      <c r="AI1" s="38">
        <v>33</v>
      </c>
      <c r="AJ1" s="38">
        <v>34</v>
      </c>
      <c r="AK1" s="38">
        <v>35</v>
      </c>
      <c r="AL1" s="38">
        <v>36</v>
      </c>
      <c r="AM1" s="38">
        <v>37</v>
      </c>
      <c r="AN1" s="38">
        <v>38</v>
      </c>
      <c r="AO1" s="38">
        <v>39</v>
      </c>
      <c r="AP1" s="38">
        <v>40</v>
      </c>
      <c r="AQ1" s="38">
        <v>41</v>
      </c>
      <c r="AR1" s="38">
        <v>42</v>
      </c>
      <c r="AS1" s="38">
        <v>43</v>
      </c>
      <c r="AT1" s="38">
        <v>44</v>
      </c>
      <c r="AU1" s="38">
        <v>45</v>
      </c>
      <c r="AV1" s="38">
        <v>46</v>
      </c>
      <c r="AW1" s="38">
        <v>47</v>
      </c>
      <c r="AX1" s="38">
        <v>48</v>
      </c>
      <c r="AY1" s="38">
        <v>49</v>
      </c>
      <c r="AZ1" s="38">
        <v>50</v>
      </c>
      <c r="BA1" s="38">
        <v>51</v>
      </c>
      <c r="BB1" s="38">
        <v>52</v>
      </c>
      <c r="BC1" s="38">
        <v>53</v>
      </c>
      <c r="BD1" s="38">
        <v>54</v>
      </c>
      <c r="BE1" s="38">
        <v>55</v>
      </c>
      <c r="BF1" s="38">
        <v>56</v>
      </c>
      <c r="BG1" s="38">
        <v>57</v>
      </c>
      <c r="BH1" s="38">
        <v>58</v>
      </c>
      <c r="BI1" s="38">
        <v>59</v>
      </c>
      <c r="BJ1" s="38">
        <v>60</v>
      </c>
      <c r="BK1" s="38">
        <v>61</v>
      </c>
      <c r="BL1" s="38">
        <v>62</v>
      </c>
      <c r="BM1" s="38">
        <v>63</v>
      </c>
      <c r="BN1" s="38">
        <v>64</v>
      </c>
      <c r="BO1" s="38">
        <v>65</v>
      </c>
      <c r="BP1" s="38">
        <v>66</v>
      </c>
      <c r="BQ1" s="38">
        <v>67</v>
      </c>
      <c r="BR1" s="38">
        <v>68</v>
      </c>
      <c r="BS1" s="38">
        <v>69</v>
      </c>
      <c r="BT1" s="38">
        <v>70</v>
      </c>
      <c r="BU1" s="38">
        <v>71</v>
      </c>
      <c r="BV1" s="38">
        <v>72</v>
      </c>
      <c r="BW1" s="38">
        <v>73</v>
      </c>
      <c r="BX1" s="38">
        <v>74</v>
      </c>
      <c r="BY1" s="38">
        <v>75</v>
      </c>
      <c r="BZ1" s="38">
        <v>76</v>
      </c>
      <c r="CA1" s="38">
        <v>77</v>
      </c>
      <c r="CB1" s="38">
        <v>78</v>
      </c>
      <c r="CC1" s="38">
        <v>79</v>
      </c>
      <c r="CD1" s="38">
        <v>80</v>
      </c>
      <c r="CE1" s="38">
        <v>81</v>
      </c>
      <c r="CF1" s="38">
        <v>82</v>
      </c>
      <c r="CG1" s="38">
        <v>83</v>
      </c>
      <c r="CH1" s="38">
        <v>84</v>
      </c>
      <c r="CI1" s="38">
        <v>85</v>
      </c>
      <c r="CJ1" s="38">
        <v>86</v>
      </c>
      <c r="CK1" s="38">
        <v>87</v>
      </c>
      <c r="CL1" s="38">
        <v>88</v>
      </c>
      <c r="CM1" s="38">
        <v>89</v>
      </c>
      <c r="CN1" s="38">
        <v>90</v>
      </c>
      <c r="CO1" s="38">
        <v>91</v>
      </c>
      <c r="CP1" s="38">
        <v>92</v>
      </c>
      <c r="CQ1" s="38">
        <v>93</v>
      </c>
      <c r="CR1" s="38">
        <v>94</v>
      </c>
      <c r="CS1" s="38">
        <v>95</v>
      </c>
      <c r="CT1" s="38">
        <v>96</v>
      </c>
      <c r="CU1" s="38">
        <v>97</v>
      </c>
      <c r="CV1" s="38">
        <v>98</v>
      </c>
      <c r="CW1" s="38">
        <v>99</v>
      </c>
      <c r="CX1" s="38">
        <v>100</v>
      </c>
      <c r="CY1" s="38">
        <v>101</v>
      </c>
      <c r="CZ1" s="38">
        <v>102</v>
      </c>
      <c r="DA1" s="38">
        <v>103</v>
      </c>
      <c r="DB1" s="38">
        <v>104</v>
      </c>
      <c r="DC1" s="38">
        <v>105</v>
      </c>
      <c r="DD1" s="38">
        <v>106</v>
      </c>
      <c r="DE1" s="38">
        <v>107</v>
      </c>
      <c r="DF1" s="38">
        <v>108</v>
      </c>
      <c r="DG1" s="38">
        <v>109</v>
      </c>
      <c r="DH1" s="38">
        <v>110</v>
      </c>
      <c r="DI1" s="38">
        <v>111</v>
      </c>
      <c r="DJ1" s="38">
        <v>112</v>
      </c>
      <c r="DK1" s="38">
        <v>113</v>
      </c>
      <c r="DL1" s="38">
        <v>114</v>
      </c>
      <c r="DM1" s="38">
        <v>115</v>
      </c>
      <c r="DN1" s="38">
        <v>116</v>
      </c>
      <c r="DO1" s="38">
        <v>117</v>
      </c>
      <c r="DP1" s="38">
        <v>118</v>
      </c>
      <c r="DQ1" s="38">
        <v>119</v>
      </c>
      <c r="DR1" s="38">
        <v>120</v>
      </c>
      <c r="DS1" s="38">
        <v>121</v>
      </c>
      <c r="DT1" s="38">
        <v>122</v>
      </c>
      <c r="DU1" s="38">
        <v>123</v>
      </c>
      <c r="DV1" s="38">
        <v>124</v>
      </c>
      <c r="DW1" s="38">
        <v>125</v>
      </c>
      <c r="DX1" s="38">
        <v>126</v>
      </c>
      <c r="DY1" s="38">
        <v>127</v>
      </c>
      <c r="DZ1" s="38">
        <v>128</v>
      </c>
      <c r="EA1" s="38">
        <v>129</v>
      </c>
      <c r="EB1" s="38">
        <v>130</v>
      </c>
      <c r="EC1" s="38">
        <v>131</v>
      </c>
      <c r="ED1" s="38">
        <v>132</v>
      </c>
      <c r="EE1" s="38">
        <v>133</v>
      </c>
      <c r="EF1" s="38">
        <v>134</v>
      </c>
      <c r="EG1" s="38">
        <v>135</v>
      </c>
      <c r="EH1" s="38">
        <v>136</v>
      </c>
      <c r="EI1" s="38">
        <v>137</v>
      </c>
      <c r="EJ1" s="38">
        <v>138</v>
      </c>
      <c r="EK1" s="38">
        <v>139</v>
      </c>
      <c r="EL1" s="38">
        <v>140</v>
      </c>
      <c r="EM1" s="38">
        <v>141</v>
      </c>
      <c r="EN1" s="38">
        <v>142</v>
      </c>
      <c r="EO1" s="38">
        <v>143</v>
      </c>
      <c r="EP1" s="38">
        <v>144</v>
      </c>
      <c r="EQ1" s="38">
        <v>145</v>
      </c>
      <c r="ER1" s="38">
        <v>146</v>
      </c>
      <c r="ES1" s="38">
        <v>147</v>
      </c>
      <c r="ET1" s="38">
        <v>148</v>
      </c>
      <c r="EU1" s="38">
        <v>149</v>
      </c>
      <c r="EV1" s="38">
        <v>150</v>
      </c>
      <c r="EW1" s="38">
        <v>151</v>
      </c>
      <c r="EX1" s="38">
        <v>152</v>
      </c>
      <c r="EY1" s="38">
        <v>153</v>
      </c>
      <c r="EZ1" s="38">
        <v>154</v>
      </c>
      <c r="FA1" s="38">
        <v>155</v>
      </c>
      <c r="FB1" s="38">
        <v>156</v>
      </c>
      <c r="FC1" s="38">
        <v>157</v>
      </c>
      <c r="FD1" s="38">
        <v>158</v>
      </c>
      <c r="FE1" s="38">
        <v>159</v>
      </c>
      <c r="FF1" s="38">
        <v>160</v>
      </c>
      <c r="FG1" s="38">
        <v>161</v>
      </c>
      <c r="FH1" s="38">
        <v>162</v>
      </c>
      <c r="FI1" s="38">
        <v>163</v>
      </c>
      <c r="FJ1" s="38">
        <v>164</v>
      </c>
      <c r="FK1" s="38">
        <v>165</v>
      </c>
      <c r="FL1" s="38">
        <v>166</v>
      </c>
      <c r="FM1" s="38">
        <v>167</v>
      </c>
      <c r="FN1" s="38">
        <v>168</v>
      </c>
      <c r="FO1" s="38">
        <v>169</v>
      </c>
      <c r="FP1" s="38">
        <v>170</v>
      </c>
      <c r="FQ1" s="38">
        <v>171</v>
      </c>
      <c r="FR1" s="38">
        <v>172</v>
      </c>
      <c r="FS1" s="38">
        <v>173</v>
      </c>
      <c r="FT1" s="38">
        <v>174</v>
      </c>
      <c r="FU1" s="38">
        <v>175</v>
      </c>
      <c r="FV1" s="38">
        <v>176</v>
      </c>
      <c r="FW1" s="38">
        <v>177</v>
      </c>
      <c r="FX1" s="38">
        <v>178</v>
      </c>
      <c r="FY1" s="38">
        <v>179</v>
      </c>
      <c r="FZ1" s="38">
        <v>180</v>
      </c>
      <c r="GA1" s="38">
        <v>181</v>
      </c>
      <c r="GB1" s="38">
        <v>182</v>
      </c>
      <c r="GC1" s="38">
        <v>183</v>
      </c>
      <c r="GD1" s="38">
        <v>184</v>
      </c>
      <c r="GE1" s="38">
        <v>185</v>
      </c>
      <c r="GF1" s="38">
        <v>186</v>
      </c>
      <c r="GG1" s="38">
        <v>187</v>
      </c>
      <c r="GH1" s="38">
        <v>188</v>
      </c>
      <c r="GI1" s="38">
        <v>189</v>
      </c>
      <c r="GJ1" s="38">
        <v>190</v>
      </c>
      <c r="GK1" s="38">
        <v>191</v>
      </c>
      <c r="GL1" s="38">
        <v>192</v>
      </c>
      <c r="GM1" s="38">
        <v>193</v>
      </c>
      <c r="GN1" s="38">
        <v>194</v>
      </c>
      <c r="GO1" s="38">
        <v>195</v>
      </c>
      <c r="GP1" s="38">
        <v>196</v>
      </c>
      <c r="GQ1" s="38">
        <v>197</v>
      </c>
      <c r="GR1" s="38">
        <v>198</v>
      </c>
      <c r="GS1" s="38">
        <v>199</v>
      </c>
      <c r="GT1" s="38">
        <v>200</v>
      </c>
      <c r="GU1" s="38">
        <v>201</v>
      </c>
      <c r="GV1" s="38">
        <v>202</v>
      </c>
      <c r="GW1" s="38">
        <v>203</v>
      </c>
      <c r="GX1" s="38">
        <v>204</v>
      </c>
      <c r="GY1" s="38">
        <v>205</v>
      </c>
      <c r="GZ1" s="38">
        <v>206</v>
      </c>
      <c r="HA1" s="38">
        <v>207</v>
      </c>
      <c r="HB1" s="38">
        <v>208</v>
      </c>
      <c r="HC1" s="38">
        <v>209</v>
      </c>
      <c r="HD1" s="38">
        <v>210</v>
      </c>
      <c r="HE1" s="38">
        <v>211</v>
      </c>
      <c r="HF1" s="38">
        <v>212</v>
      </c>
      <c r="HG1" s="38">
        <v>213</v>
      </c>
      <c r="HH1" s="38">
        <v>214</v>
      </c>
      <c r="HI1" s="38">
        <v>215</v>
      </c>
      <c r="HJ1" s="38">
        <v>216</v>
      </c>
      <c r="HK1" s="38">
        <v>217</v>
      </c>
      <c r="HL1" s="38">
        <v>218</v>
      </c>
      <c r="HM1" s="38">
        <v>219</v>
      </c>
      <c r="HN1" s="38">
        <v>220</v>
      </c>
      <c r="HO1" s="38">
        <v>221</v>
      </c>
      <c r="HP1" s="38">
        <v>222</v>
      </c>
      <c r="HQ1" s="38">
        <v>223</v>
      </c>
      <c r="HR1" s="38">
        <v>224</v>
      </c>
      <c r="HS1" s="38">
        <v>225</v>
      </c>
      <c r="HT1" s="38">
        <v>226</v>
      </c>
      <c r="HU1" s="38">
        <v>227</v>
      </c>
      <c r="HV1" s="38">
        <v>228</v>
      </c>
      <c r="HW1" s="38">
        <v>229</v>
      </c>
      <c r="HX1" s="38">
        <v>230</v>
      </c>
      <c r="HY1" s="38">
        <v>231</v>
      </c>
      <c r="HZ1" s="38">
        <v>232</v>
      </c>
      <c r="IA1" s="38">
        <v>233</v>
      </c>
      <c r="IB1" s="38">
        <v>234</v>
      </c>
      <c r="IC1" s="38">
        <v>235</v>
      </c>
      <c r="ID1" s="38">
        <v>236</v>
      </c>
      <c r="IE1" s="38">
        <v>237</v>
      </c>
      <c r="IF1" s="38">
        <v>238</v>
      </c>
      <c r="IG1" s="38">
        <v>239</v>
      </c>
      <c r="IH1" s="38">
        <v>240</v>
      </c>
      <c r="II1" s="38">
        <v>241</v>
      </c>
      <c r="IJ1" s="38">
        <v>242</v>
      </c>
      <c r="IK1" s="38">
        <v>243</v>
      </c>
      <c r="IL1" s="38">
        <v>244</v>
      </c>
      <c r="IM1" s="38">
        <v>245</v>
      </c>
      <c r="IN1" s="38">
        <v>246</v>
      </c>
      <c r="IO1" s="38">
        <v>247</v>
      </c>
      <c r="IP1" s="38">
        <v>248</v>
      </c>
      <c r="IQ1" s="38">
        <v>249</v>
      </c>
      <c r="IR1" s="38">
        <v>250</v>
      </c>
      <c r="IS1" s="38">
        <v>251</v>
      </c>
      <c r="IT1" s="38">
        <v>252</v>
      </c>
      <c r="IU1" s="38">
        <v>253</v>
      </c>
      <c r="IV1" s="38">
        <v>254</v>
      </c>
      <c r="IW1" s="38">
        <v>255</v>
      </c>
      <c r="IX1" s="38">
        <v>256</v>
      </c>
      <c r="IY1" s="38">
        <v>257</v>
      </c>
      <c r="IZ1" s="38">
        <v>258</v>
      </c>
      <c r="JA1" s="38">
        <v>259</v>
      </c>
      <c r="JB1" s="38">
        <v>260</v>
      </c>
      <c r="JC1" s="38">
        <v>261</v>
      </c>
      <c r="JD1" s="38">
        <v>262</v>
      </c>
      <c r="JE1" s="38">
        <v>263</v>
      </c>
      <c r="JF1" s="38">
        <v>264</v>
      </c>
      <c r="JG1" s="38">
        <v>265</v>
      </c>
      <c r="JH1" s="38">
        <v>266</v>
      </c>
      <c r="JI1" s="38">
        <v>267</v>
      </c>
      <c r="JJ1" s="38">
        <v>268</v>
      </c>
      <c r="JK1" s="38">
        <v>269</v>
      </c>
      <c r="JL1" s="38">
        <v>270</v>
      </c>
      <c r="JM1" s="38">
        <v>271</v>
      </c>
    </row>
    <row r="2" spans="1:273" x14ac:dyDescent="0.3">
      <c r="H2" s="38" t="s">
        <v>24</v>
      </c>
      <c r="L2" s="38" t="s">
        <v>25</v>
      </c>
      <c r="O2" s="38" t="s">
        <v>26</v>
      </c>
      <c r="AD2" s="38" t="s">
        <v>26</v>
      </c>
      <c r="AQ2" s="38" t="s">
        <v>26</v>
      </c>
      <c r="BD2" s="38" t="s">
        <v>26</v>
      </c>
      <c r="BS2" s="38" t="s">
        <v>26</v>
      </c>
      <c r="BV2" s="38" t="s">
        <v>26</v>
      </c>
      <c r="CB2" s="38" t="s">
        <v>27</v>
      </c>
      <c r="CE2" s="38" t="s">
        <v>28</v>
      </c>
      <c r="CT2" s="38" t="s">
        <v>28</v>
      </c>
      <c r="DG2" s="38" t="s">
        <v>28</v>
      </c>
      <c r="DT2" s="38" t="s">
        <v>28</v>
      </c>
      <c r="EI2" s="38" t="s">
        <v>28</v>
      </c>
      <c r="EL2" s="38" t="s">
        <v>28</v>
      </c>
      <c r="ER2" s="38" t="s">
        <v>26</v>
      </c>
      <c r="FG2" s="38" t="s">
        <v>28</v>
      </c>
      <c r="FV2" s="38" t="s">
        <v>29</v>
      </c>
      <c r="FW2" s="38" t="s">
        <v>30</v>
      </c>
      <c r="GA2" s="38" t="s">
        <v>31</v>
      </c>
      <c r="GD2" s="38" t="s">
        <v>202</v>
      </c>
      <c r="GF2" s="38" t="s">
        <v>26</v>
      </c>
      <c r="GU2" s="38" t="s">
        <v>26</v>
      </c>
      <c r="HH2" s="38" t="s">
        <v>28</v>
      </c>
      <c r="HW2" s="38" t="s">
        <v>28</v>
      </c>
      <c r="IJ2" s="38" t="s">
        <v>26</v>
      </c>
      <c r="IY2" s="38" t="s">
        <v>28</v>
      </c>
    </row>
    <row r="3" spans="1:273" x14ac:dyDescent="0.3">
      <c r="F3" s="38" t="s">
        <v>92</v>
      </c>
      <c r="G3" s="38" t="s">
        <v>93</v>
      </c>
      <c r="J3" s="38" t="s">
        <v>32</v>
      </c>
      <c r="K3" s="38" t="s">
        <v>30</v>
      </c>
      <c r="L3" s="38" t="s">
        <v>33</v>
      </c>
      <c r="O3" s="38" t="s">
        <v>34</v>
      </c>
      <c r="AD3" s="38" t="s">
        <v>35</v>
      </c>
      <c r="AQ3" s="38" t="s">
        <v>82</v>
      </c>
      <c r="BD3" s="38" t="s">
        <v>36</v>
      </c>
      <c r="BS3" s="38" t="s">
        <v>94</v>
      </c>
      <c r="BV3" s="38" t="s">
        <v>37</v>
      </c>
      <c r="BY3" s="38" t="s">
        <v>38</v>
      </c>
      <c r="CB3" s="38" t="s">
        <v>33</v>
      </c>
      <c r="CE3" s="38" t="s">
        <v>34</v>
      </c>
      <c r="CT3" s="38" t="s">
        <v>35</v>
      </c>
      <c r="DG3" s="38" t="s">
        <v>82</v>
      </c>
      <c r="DT3" s="38" t="s">
        <v>36</v>
      </c>
      <c r="EI3" s="38" t="s">
        <v>94</v>
      </c>
      <c r="EL3" s="38" t="s">
        <v>37</v>
      </c>
      <c r="EO3" s="38" t="s">
        <v>38</v>
      </c>
      <c r="ER3" s="38" t="s">
        <v>95</v>
      </c>
      <c r="FG3" s="38" t="s">
        <v>95</v>
      </c>
      <c r="FV3" s="38" t="s">
        <v>39</v>
      </c>
      <c r="FW3" s="38" t="s">
        <v>40</v>
      </c>
      <c r="FX3" s="38" t="s">
        <v>41</v>
      </c>
      <c r="FY3" s="38" t="s">
        <v>42</v>
      </c>
      <c r="FZ3" s="38" t="s">
        <v>43</v>
      </c>
      <c r="GA3" s="38" t="s">
        <v>44</v>
      </c>
      <c r="GD3" s="38" t="s">
        <v>203</v>
      </c>
      <c r="GF3" s="38" t="s">
        <v>204</v>
      </c>
      <c r="GU3" s="38" t="s">
        <v>205</v>
      </c>
      <c r="HH3" s="38" t="s">
        <v>204</v>
      </c>
      <c r="HW3" s="38" t="s">
        <v>205</v>
      </c>
      <c r="IJ3" s="89" t="s">
        <v>206</v>
      </c>
      <c r="IY3" s="38" t="s">
        <v>206</v>
      </c>
    </row>
    <row r="4" spans="1:273" x14ac:dyDescent="0.3">
      <c r="A4" s="38" t="s">
        <v>69</v>
      </c>
      <c r="B4" s="20" t="s">
        <v>45</v>
      </c>
      <c r="C4" s="38" t="s">
        <v>46</v>
      </c>
      <c r="D4" s="38" t="s">
        <v>47</v>
      </c>
      <c r="E4" s="38" t="s">
        <v>48</v>
      </c>
      <c r="F4" s="38" t="s">
        <v>96</v>
      </c>
      <c r="G4" s="38" t="s">
        <v>96</v>
      </c>
      <c r="H4" s="38" t="s">
        <v>49</v>
      </c>
      <c r="I4" s="38" t="s">
        <v>50</v>
      </c>
      <c r="J4" s="38" t="s">
        <v>51</v>
      </c>
      <c r="K4" s="38" t="s">
        <v>52</v>
      </c>
      <c r="L4" s="38" t="s">
        <v>53</v>
      </c>
      <c r="M4" s="38" t="s">
        <v>54</v>
      </c>
      <c r="N4" s="38" t="s">
        <v>55</v>
      </c>
      <c r="O4" s="38" t="s">
        <v>56</v>
      </c>
      <c r="P4" s="38" t="s">
        <v>57</v>
      </c>
      <c r="Q4" s="38" t="s">
        <v>58</v>
      </c>
      <c r="R4" s="38" t="s">
        <v>59</v>
      </c>
      <c r="S4" s="38" t="s">
        <v>60</v>
      </c>
      <c r="T4" s="38" t="s">
        <v>83</v>
      </c>
      <c r="U4" s="38" t="s">
        <v>84</v>
      </c>
      <c r="V4" s="38" t="s">
        <v>61</v>
      </c>
      <c r="W4" s="38" t="s">
        <v>62</v>
      </c>
      <c r="X4" s="38" t="s">
        <v>63</v>
      </c>
      <c r="Y4" s="38" t="s">
        <v>85</v>
      </c>
      <c r="Z4" s="38" t="s">
        <v>97</v>
      </c>
      <c r="AA4" s="38" t="s">
        <v>200</v>
      </c>
      <c r="AB4" s="38" t="s">
        <v>201</v>
      </c>
      <c r="AC4" s="38" t="s">
        <v>64</v>
      </c>
      <c r="AD4" s="38" t="s">
        <v>56</v>
      </c>
      <c r="AE4" s="38" t="s">
        <v>57</v>
      </c>
      <c r="AF4" s="38" t="s">
        <v>58</v>
      </c>
      <c r="AG4" s="38" t="s">
        <v>59</v>
      </c>
      <c r="AH4" s="38" t="s">
        <v>60</v>
      </c>
      <c r="AI4" s="38" t="s">
        <v>83</v>
      </c>
      <c r="AJ4" s="38" t="s">
        <v>84</v>
      </c>
      <c r="AK4" s="38" t="s">
        <v>61</v>
      </c>
      <c r="AL4" s="38" t="s">
        <v>62</v>
      </c>
      <c r="AM4" s="38" t="s">
        <v>63</v>
      </c>
      <c r="AN4" s="38" t="s">
        <v>85</v>
      </c>
      <c r="AO4" s="38" t="s">
        <v>97</v>
      </c>
      <c r="AP4" s="38" t="s">
        <v>64</v>
      </c>
      <c r="AQ4" s="38" t="s">
        <v>56</v>
      </c>
      <c r="AR4" s="38" t="s">
        <v>57</v>
      </c>
      <c r="AS4" s="38" t="s">
        <v>58</v>
      </c>
      <c r="AT4" s="38" t="s">
        <v>59</v>
      </c>
      <c r="AU4" s="38" t="s">
        <v>60</v>
      </c>
      <c r="AV4" s="38" t="s">
        <v>83</v>
      </c>
      <c r="AW4" s="38" t="s">
        <v>84</v>
      </c>
      <c r="AX4" s="38" t="s">
        <v>61</v>
      </c>
      <c r="AY4" s="38" t="s">
        <v>62</v>
      </c>
      <c r="AZ4" s="38" t="s">
        <v>63</v>
      </c>
      <c r="BA4" s="38" t="s">
        <v>85</v>
      </c>
      <c r="BB4" s="38" t="s">
        <v>97</v>
      </c>
      <c r="BC4" s="38" t="s">
        <v>64</v>
      </c>
      <c r="BD4" s="38" t="s">
        <v>56</v>
      </c>
      <c r="BE4" s="38" t="s">
        <v>57</v>
      </c>
      <c r="BF4" s="38" t="s">
        <v>58</v>
      </c>
      <c r="BG4" s="38" t="s">
        <v>59</v>
      </c>
      <c r="BH4" s="38" t="s">
        <v>60</v>
      </c>
      <c r="BI4" s="38" t="s">
        <v>83</v>
      </c>
      <c r="BJ4" s="38" t="s">
        <v>84</v>
      </c>
      <c r="BK4" s="38" t="s">
        <v>61</v>
      </c>
      <c r="BL4" s="38" t="s">
        <v>62</v>
      </c>
      <c r="BM4" s="38" t="s">
        <v>63</v>
      </c>
      <c r="BN4" s="38" t="s">
        <v>85</v>
      </c>
      <c r="BO4" s="38" t="s">
        <v>97</v>
      </c>
      <c r="BP4" s="38" t="s">
        <v>200</v>
      </c>
      <c r="BQ4" s="38" t="s">
        <v>201</v>
      </c>
      <c r="BR4" s="38" t="s">
        <v>64</v>
      </c>
      <c r="BS4" s="38" t="s">
        <v>98</v>
      </c>
      <c r="BT4" s="38" t="s">
        <v>99</v>
      </c>
      <c r="BU4" s="38" t="s">
        <v>100</v>
      </c>
      <c r="BV4" s="38" t="s">
        <v>65</v>
      </c>
      <c r="BW4" s="38" t="s">
        <v>66</v>
      </c>
      <c r="BX4" s="38" t="s">
        <v>67</v>
      </c>
      <c r="BY4" s="38" t="s">
        <v>65</v>
      </c>
      <c r="BZ4" s="38" t="s">
        <v>66</v>
      </c>
      <c r="CA4" s="38" t="s">
        <v>67</v>
      </c>
      <c r="CB4" s="38" t="s">
        <v>53</v>
      </c>
      <c r="CC4" s="38" t="s">
        <v>54</v>
      </c>
      <c r="CD4" s="38" t="s">
        <v>55</v>
      </c>
      <c r="CE4" s="38" t="s">
        <v>56</v>
      </c>
      <c r="CF4" s="38" t="s">
        <v>57</v>
      </c>
      <c r="CG4" s="38" t="s">
        <v>58</v>
      </c>
      <c r="CH4" s="38" t="s">
        <v>59</v>
      </c>
      <c r="CI4" s="38" t="s">
        <v>60</v>
      </c>
      <c r="CJ4" s="38" t="s">
        <v>83</v>
      </c>
      <c r="CK4" s="38" t="s">
        <v>84</v>
      </c>
      <c r="CL4" s="38" t="s">
        <v>61</v>
      </c>
      <c r="CM4" s="38" t="s">
        <v>62</v>
      </c>
      <c r="CN4" s="38" t="s">
        <v>63</v>
      </c>
      <c r="CO4" s="38" t="s">
        <v>85</v>
      </c>
      <c r="CP4" s="38" t="s">
        <v>97</v>
      </c>
      <c r="CQ4" s="38" t="s">
        <v>200</v>
      </c>
      <c r="CR4" s="38" t="s">
        <v>201</v>
      </c>
      <c r="CS4" s="38" t="s">
        <v>64</v>
      </c>
      <c r="CT4" s="38" t="s">
        <v>56</v>
      </c>
      <c r="CU4" s="38" t="s">
        <v>57</v>
      </c>
      <c r="CV4" s="38" t="s">
        <v>58</v>
      </c>
      <c r="CW4" s="38" t="s">
        <v>59</v>
      </c>
      <c r="CX4" s="38" t="s">
        <v>60</v>
      </c>
      <c r="CY4" s="38" t="s">
        <v>83</v>
      </c>
      <c r="CZ4" s="38" t="s">
        <v>84</v>
      </c>
      <c r="DA4" s="38" t="s">
        <v>61</v>
      </c>
      <c r="DB4" s="38" t="s">
        <v>62</v>
      </c>
      <c r="DC4" s="38" t="s">
        <v>63</v>
      </c>
      <c r="DD4" s="38" t="s">
        <v>85</v>
      </c>
      <c r="DE4" s="38" t="s">
        <v>97</v>
      </c>
      <c r="DF4" s="38" t="s">
        <v>64</v>
      </c>
      <c r="DG4" s="38" t="s">
        <v>56</v>
      </c>
      <c r="DH4" s="38" t="s">
        <v>57</v>
      </c>
      <c r="DI4" s="38" t="s">
        <v>58</v>
      </c>
      <c r="DJ4" s="38" t="s">
        <v>59</v>
      </c>
      <c r="DK4" s="38" t="s">
        <v>60</v>
      </c>
      <c r="DL4" s="38" t="s">
        <v>83</v>
      </c>
      <c r="DM4" s="38" t="s">
        <v>84</v>
      </c>
      <c r="DN4" s="38" t="s">
        <v>61</v>
      </c>
      <c r="DO4" s="38" t="s">
        <v>62</v>
      </c>
      <c r="DP4" s="38" t="s">
        <v>63</v>
      </c>
      <c r="DQ4" s="38" t="s">
        <v>85</v>
      </c>
      <c r="DR4" s="38" t="s">
        <v>97</v>
      </c>
      <c r="DS4" s="38" t="s">
        <v>64</v>
      </c>
      <c r="DT4" s="38" t="s">
        <v>56</v>
      </c>
      <c r="DU4" s="38" t="s">
        <v>57</v>
      </c>
      <c r="DV4" s="38" t="s">
        <v>58</v>
      </c>
      <c r="DW4" s="38" t="s">
        <v>59</v>
      </c>
      <c r="DX4" s="38" t="s">
        <v>60</v>
      </c>
      <c r="DY4" s="38" t="s">
        <v>83</v>
      </c>
      <c r="DZ4" s="38" t="s">
        <v>84</v>
      </c>
      <c r="EA4" s="38" t="s">
        <v>61</v>
      </c>
      <c r="EB4" s="38" t="s">
        <v>62</v>
      </c>
      <c r="EC4" s="38" t="s">
        <v>63</v>
      </c>
      <c r="ED4" s="38" t="s">
        <v>85</v>
      </c>
      <c r="EE4" s="38" t="s">
        <v>97</v>
      </c>
      <c r="EF4" s="38" t="s">
        <v>200</v>
      </c>
      <c r="EG4" s="38" t="s">
        <v>201</v>
      </c>
      <c r="EH4" s="38" t="s">
        <v>64</v>
      </c>
      <c r="EI4" s="38" t="s">
        <v>98</v>
      </c>
      <c r="EJ4" s="38" t="s">
        <v>99</v>
      </c>
      <c r="EK4" s="38" t="s">
        <v>100</v>
      </c>
      <c r="EL4" s="38" t="s">
        <v>65</v>
      </c>
      <c r="EM4" s="38" t="s">
        <v>66</v>
      </c>
      <c r="EN4" s="38" t="s">
        <v>67</v>
      </c>
      <c r="EO4" s="38" t="s">
        <v>65</v>
      </c>
      <c r="EP4" s="38" t="s">
        <v>66</v>
      </c>
      <c r="EQ4" s="38" t="s">
        <v>67</v>
      </c>
      <c r="ER4" s="38" t="s">
        <v>56</v>
      </c>
      <c r="ES4" s="38" t="s">
        <v>57</v>
      </c>
      <c r="ET4" s="38" t="s">
        <v>58</v>
      </c>
      <c r="EU4" s="38" t="s">
        <v>59</v>
      </c>
      <c r="EV4" s="38" t="s">
        <v>60</v>
      </c>
      <c r="EW4" s="38" t="s">
        <v>83</v>
      </c>
      <c r="EX4" s="38" t="s">
        <v>84</v>
      </c>
      <c r="EY4" s="38" t="s">
        <v>61</v>
      </c>
      <c r="EZ4" s="38" t="s">
        <v>62</v>
      </c>
      <c r="FA4" s="38" t="s">
        <v>63</v>
      </c>
      <c r="FB4" s="38" t="s">
        <v>85</v>
      </c>
      <c r="FC4" s="38" t="s">
        <v>97</v>
      </c>
      <c r="FD4" s="38" t="s">
        <v>200</v>
      </c>
      <c r="FE4" s="38" t="s">
        <v>201</v>
      </c>
      <c r="FF4" s="38" t="s">
        <v>64</v>
      </c>
      <c r="FG4" s="38" t="s">
        <v>56</v>
      </c>
      <c r="FH4" s="38" t="s">
        <v>57</v>
      </c>
      <c r="FI4" s="38" t="s">
        <v>58</v>
      </c>
      <c r="FJ4" s="38" t="s">
        <v>59</v>
      </c>
      <c r="FK4" s="38" t="s">
        <v>60</v>
      </c>
      <c r="FL4" s="38" t="s">
        <v>83</v>
      </c>
      <c r="FM4" s="38" t="s">
        <v>84</v>
      </c>
      <c r="FN4" s="38" t="s">
        <v>61</v>
      </c>
      <c r="FO4" s="38" t="s">
        <v>62</v>
      </c>
      <c r="FP4" s="38" t="s">
        <v>63</v>
      </c>
      <c r="FQ4" s="38" t="s">
        <v>85</v>
      </c>
      <c r="FR4" s="38" t="s">
        <v>97</v>
      </c>
      <c r="FS4" s="38" t="s">
        <v>200</v>
      </c>
      <c r="FT4" s="38" t="s">
        <v>201</v>
      </c>
      <c r="FU4" s="38" t="s">
        <v>64</v>
      </c>
      <c r="FV4" s="38" t="s">
        <v>68</v>
      </c>
      <c r="FW4" s="38" t="s">
        <v>68</v>
      </c>
      <c r="FX4" s="38" t="s">
        <v>68</v>
      </c>
      <c r="FY4" s="38" t="s">
        <v>68</v>
      </c>
      <c r="FZ4" s="38" t="s">
        <v>68</v>
      </c>
      <c r="GA4" s="38" t="s">
        <v>68</v>
      </c>
      <c r="GB4" s="38" t="s">
        <v>207</v>
      </c>
      <c r="GC4" s="38" t="s">
        <v>208</v>
      </c>
      <c r="GD4" s="38" t="s">
        <v>209</v>
      </c>
      <c r="GE4" s="38" t="s">
        <v>210</v>
      </c>
      <c r="GF4" s="38" t="s">
        <v>56</v>
      </c>
      <c r="GG4" s="38" t="s">
        <v>57</v>
      </c>
      <c r="GH4" s="38" t="s">
        <v>58</v>
      </c>
      <c r="GI4" s="38" t="s">
        <v>59</v>
      </c>
      <c r="GJ4" s="38" t="s">
        <v>60</v>
      </c>
      <c r="GK4" s="38" t="s">
        <v>83</v>
      </c>
      <c r="GL4" s="38" t="s">
        <v>84</v>
      </c>
      <c r="GM4" s="38" t="s">
        <v>61</v>
      </c>
      <c r="GN4" s="38" t="s">
        <v>62</v>
      </c>
      <c r="GO4" s="38" t="s">
        <v>63</v>
      </c>
      <c r="GP4" s="38" t="s">
        <v>85</v>
      </c>
      <c r="GQ4" s="38" t="s">
        <v>97</v>
      </c>
      <c r="GR4" s="38" t="s">
        <v>200</v>
      </c>
      <c r="GS4" s="38" t="s">
        <v>201</v>
      </c>
      <c r="GT4" s="38" t="s">
        <v>64</v>
      </c>
      <c r="GU4" s="38" t="s">
        <v>56</v>
      </c>
      <c r="GV4" s="38" t="s">
        <v>57</v>
      </c>
      <c r="GW4" s="38" t="s">
        <v>58</v>
      </c>
      <c r="GX4" s="38" t="s">
        <v>59</v>
      </c>
      <c r="GY4" s="38" t="s">
        <v>60</v>
      </c>
      <c r="GZ4" s="38" t="s">
        <v>83</v>
      </c>
      <c r="HA4" s="38" t="s">
        <v>84</v>
      </c>
      <c r="HB4" s="38" t="s">
        <v>61</v>
      </c>
      <c r="HC4" s="38" t="s">
        <v>62</v>
      </c>
      <c r="HD4" s="38" t="s">
        <v>63</v>
      </c>
      <c r="HE4" s="38" t="s">
        <v>85</v>
      </c>
      <c r="HF4" s="38" t="s">
        <v>97</v>
      </c>
      <c r="HG4" s="38" t="s">
        <v>64</v>
      </c>
      <c r="HH4" s="38" t="s">
        <v>56</v>
      </c>
      <c r="HI4" s="38" t="s">
        <v>57</v>
      </c>
      <c r="HJ4" s="38" t="s">
        <v>58</v>
      </c>
      <c r="HK4" s="38" t="s">
        <v>59</v>
      </c>
      <c r="HL4" s="38" t="s">
        <v>60</v>
      </c>
      <c r="HM4" s="38" t="s">
        <v>83</v>
      </c>
      <c r="HN4" s="38" t="s">
        <v>84</v>
      </c>
      <c r="HO4" s="38" t="s">
        <v>61</v>
      </c>
      <c r="HP4" s="38" t="s">
        <v>62</v>
      </c>
      <c r="HQ4" s="38" t="s">
        <v>63</v>
      </c>
      <c r="HR4" s="38" t="s">
        <v>85</v>
      </c>
      <c r="HS4" s="38" t="s">
        <v>97</v>
      </c>
      <c r="HT4" s="38" t="s">
        <v>200</v>
      </c>
      <c r="HU4" s="38" t="s">
        <v>201</v>
      </c>
      <c r="HV4" s="38" t="s">
        <v>64</v>
      </c>
      <c r="HW4" s="38" t="s">
        <v>56</v>
      </c>
      <c r="HX4" s="38" t="s">
        <v>57</v>
      </c>
      <c r="HY4" s="38" t="s">
        <v>58</v>
      </c>
      <c r="HZ4" s="38" t="s">
        <v>59</v>
      </c>
      <c r="IA4" s="38" t="s">
        <v>60</v>
      </c>
      <c r="IB4" s="38" t="s">
        <v>83</v>
      </c>
      <c r="IC4" s="38" t="s">
        <v>84</v>
      </c>
      <c r="ID4" s="38" t="s">
        <v>61</v>
      </c>
      <c r="IE4" s="38" t="s">
        <v>62</v>
      </c>
      <c r="IF4" s="38" t="s">
        <v>63</v>
      </c>
      <c r="IG4" s="38" t="s">
        <v>85</v>
      </c>
      <c r="IH4" s="38" t="s">
        <v>97</v>
      </c>
      <c r="II4" s="38" t="s">
        <v>64</v>
      </c>
      <c r="IJ4" s="38" t="s">
        <v>56</v>
      </c>
      <c r="IK4" s="38" t="s">
        <v>57</v>
      </c>
      <c r="IL4" s="38" t="s">
        <v>58</v>
      </c>
      <c r="IM4" s="38" t="s">
        <v>59</v>
      </c>
      <c r="IN4" s="38" t="s">
        <v>60</v>
      </c>
      <c r="IO4" s="38" t="s">
        <v>83</v>
      </c>
      <c r="IP4" s="38" t="s">
        <v>84</v>
      </c>
      <c r="IQ4" s="89" t="s">
        <v>61</v>
      </c>
      <c r="IR4" s="38" t="s">
        <v>62</v>
      </c>
      <c r="IS4" s="38" t="s">
        <v>63</v>
      </c>
      <c r="IT4" s="38" t="s">
        <v>85</v>
      </c>
      <c r="IU4" s="38" t="s">
        <v>97</v>
      </c>
      <c r="IV4" s="38" t="s">
        <v>200</v>
      </c>
      <c r="IW4" s="38" t="s">
        <v>201</v>
      </c>
      <c r="IX4" s="38" t="s">
        <v>64</v>
      </c>
      <c r="IY4" s="38" t="s">
        <v>56</v>
      </c>
      <c r="IZ4" s="38" t="s">
        <v>57</v>
      </c>
      <c r="JA4" s="38" t="s">
        <v>58</v>
      </c>
      <c r="JB4" s="38" t="s">
        <v>59</v>
      </c>
      <c r="JC4" s="38" t="s">
        <v>60</v>
      </c>
      <c r="JD4" s="38" t="s">
        <v>83</v>
      </c>
      <c r="JE4" s="38" t="s">
        <v>84</v>
      </c>
      <c r="JF4" s="38" t="s">
        <v>61</v>
      </c>
      <c r="JG4" s="38" t="s">
        <v>62</v>
      </c>
      <c r="JH4" s="38" t="s">
        <v>63</v>
      </c>
      <c r="JI4" s="38" t="s">
        <v>85</v>
      </c>
      <c r="JJ4" s="38" t="s">
        <v>97</v>
      </c>
      <c r="JK4" s="38" t="s">
        <v>200</v>
      </c>
      <c r="JL4" s="38" t="s">
        <v>201</v>
      </c>
      <c r="JM4" s="38" t="s">
        <v>64</v>
      </c>
    </row>
    <row r="5" spans="1:273" x14ac:dyDescent="0.3">
      <c r="B5" s="84">
        <v>44855.3981712963</v>
      </c>
      <c r="C5" s="38" t="s">
        <v>144</v>
      </c>
      <c r="D5" s="38" t="s">
        <v>144</v>
      </c>
      <c r="E5" s="38" t="s">
        <v>272</v>
      </c>
      <c r="F5" s="38">
        <v>53627.8</v>
      </c>
      <c r="G5" s="39">
        <v>53627.8</v>
      </c>
      <c r="H5" s="38" t="s">
        <v>86</v>
      </c>
      <c r="I5" s="39">
        <v>4.2361111111111106E-2</v>
      </c>
      <c r="J5" s="38" t="s">
        <v>88</v>
      </c>
      <c r="K5" s="38">
        <v>-112.37</v>
      </c>
      <c r="L5" s="38" t="s">
        <v>87</v>
      </c>
      <c r="M5" s="38" t="s">
        <v>87</v>
      </c>
      <c r="N5" s="38" t="s">
        <v>211</v>
      </c>
      <c r="O5" s="38">
        <v>7.29582</v>
      </c>
      <c r="P5" s="38">
        <v>95674.1</v>
      </c>
      <c r="Q5" s="38">
        <v>21549</v>
      </c>
      <c r="R5" s="38">
        <v>0</v>
      </c>
      <c r="S5" s="38">
        <v>1158.02</v>
      </c>
      <c r="T5" s="38">
        <v>0</v>
      </c>
      <c r="U5" s="38">
        <v>72497.3</v>
      </c>
      <c r="V5" s="38">
        <v>190886</v>
      </c>
      <c r="W5" s="38">
        <v>229701</v>
      </c>
      <c r="X5" s="38">
        <v>0</v>
      </c>
      <c r="Y5" s="38">
        <v>0</v>
      </c>
      <c r="Z5" s="38">
        <v>0</v>
      </c>
      <c r="AA5" s="38">
        <v>0</v>
      </c>
      <c r="AB5" s="38">
        <v>0</v>
      </c>
      <c r="AC5" s="38">
        <v>420587</v>
      </c>
      <c r="AD5" s="38">
        <v>1050.27</v>
      </c>
      <c r="AE5" s="38">
        <v>0</v>
      </c>
      <c r="AF5" s="38">
        <v>0</v>
      </c>
      <c r="AG5" s="38">
        <v>0</v>
      </c>
      <c r="AH5" s="38">
        <v>0</v>
      </c>
      <c r="AI5" s="38">
        <v>701.09199999999998</v>
      </c>
      <c r="AJ5" s="38">
        <v>0</v>
      </c>
      <c r="AK5" s="38">
        <v>1751.37</v>
      </c>
      <c r="AL5" s="38">
        <v>0</v>
      </c>
      <c r="AM5" s="38">
        <v>0</v>
      </c>
      <c r="AN5" s="38">
        <v>0</v>
      </c>
      <c r="AO5" s="38">
        <v>0</v>
      </c>
      <c r="AP5" s="38">
        <v>1751.37</v>
      </c>
      <c r="AQ5" s="38">
        <v>0</v>
      </c>
      <c r="AR5" s="38">
        <v>0</v>
      </c>
      <c r="AS5" s="38">
        <v>0</v>
      </c>
      <c r="AT5" s="38">
        <v>0</v>
      </c>
      <c r="AU5" s="38">
        <v>0</v>
      </c>
      <c r="AV5" s="38">
        <v>0</v>
      </c>
      <c r="AW5" s="38">
        <v>0</v>
      </c>
      <c r="AX5" s="38">
        <v>0</v>
      </c>
      <c r="AY5" s="38">
        <v>0</v>
      </c>
      <c r="AZ5" s="38">
        <v>0</v>
      </c>
      <c r="BA5" s="38">
        <v>0</v>
      </c>
      <c r="BB5" s="38">
        <v>0</v>
      </c>
      <c r="BC5" s="38">
        <v>0</v>
      </c>
      <c r="BD5" s="38">
        <v>5.5529099999999998</v>
      </c>
      <c r="BE5" s="38">
        <v>55.371099999999998</v>
      </c>
      <c r="BF5" s="38">
        <v>10.9893</v>
      </c>
      <c r="BG5" s="38">
        <v>0</v>
      </c>
      <c r="BH5" s="38">
        <v>0.65259400000000001</v>
      </c>
      <c r="BI5" s="38">
        <v>3.3296899999999998</v>
      </c>
      <c r="BJ5" s="38">
        <v>35.508000000000003</v>
      </c>
      <c r="BK5" s="38">
        <v>111.404</v>
      </c>
      <c r="BL5" s="38">
        <v>110.64100000000001</v>
      </c>
      <c r="BM5" s="38">
        <v>0</v>
      </c>
      <c r="BN5" s="38">
        <v>0</v>
      </c>
      <c r="BO5" s="38">
        <v>0</v>
      </c>
      <c r="BP5" s="38">
        <v>0</v>
      </c>
      <c r="BQ5" s="38">
        <v>0</v>
      </c>
      <c r="BR5" s="38">
        <v>222.04499999999999</v>
      </c>
      <c r="BS5" s="38">
        <v>213.167</v>
      </c>
      <c r="BT5" s="38">
        <v>8.8781199999999991</v>
      </c>
      <c r="BU5" s="38">
        <v>0</v>
      </c>
      <c r="BV5" s="38">
        <v>0</v>
      </c>
      <c r="BX5" s="38">
        <v>0</v>
      </c>
      <c r="BY5" s="38">
        <v>0</v>
      </c>
      <c r="CA5" s="38">
        <v>0</v>
      </c>
      <c r="CB5" s="38" t="s">
        <v>87</v>
      </c>
      <c r="CC5" s="38" t="s">
        <v>87</v>
      </c>
      <c r="CD5" s="38" t="s">
        <v>212</v>
      </c>
      <c r="CE5" s="38">
        <v>7.3738599999999996</v>
      </c>
      <c r="CF5" s="38">
        <v>89685.2</v>
      </c>
      <c r="CG5" s="38">
        <v>29416</v>
      </c>
      <c r="CH5" s="38">
        <v>0</v>
      </c>
      <c r="CI5" s="38">
        <v>62.252400000000002</v>
      </c>
      <c r="CJ5" s="38">
        <v>13771.7</v>
      </c>
      <c r="CK5" s="38">
        <v>72497.3</v>
      </c>
      <c r="CL5" s="38">
        <v>-74444</v>
      </c>
      <c r="CM5" s="38">
        <v>229701</v>
      </c>
      <c r="CN5" s="38">
        <v>0</v>
      </c>
      <c r="CO5" s="38">
        <v>0</v>
      </c>
      <c r="CP5" s="38">
        <v>0</v>
      </c>
      <c r="CQ5" s="38">
        <v>-283271</v>
      </c>
      <c r="CR5" s="38">
        <v>3386.87</v>
      </c>
      <c r="CS5" s="38">
        <v>155257</v>
      </c>
      <c r="CT5" s="38">
        <v>1079.17</v>
      </c>
      <c r="CU5" s="38">
        <v>0</v>
      </c>
      <c r="CV5" s="38">
        <v>0</v>
      </c>
      <c r="CW5" s="38">
        <v>0</v>
      </c>
      <c r="CX5" s="38">
        <v>0</v>
      </c>
      <c r="CY5" s="38">
        <v>0</v>
      </c>
      <c r="CZ5" s="38">
        <v>0</v>
      </c>
      <c r="DA5" s="38">
        <v>1079.17</v>
      </c>
      <c r="DB5" s="38">
        <v>0</v>
      </c>
      <c r="DC5" s="38">
        <v>0</v>
      </c>
      <c r="DD5" s="38">
        <v>0</v>
      </c>
      <c r="DE5" s="38">
        <v>0</v>
      </c>
      <c r="DF5" s="38">
        <v>1079.17</v>
      </c>
      <c r="DG5" s="38">
        <v>0</v>
      </c>
      <c r="DH5" s="38">
        <v>0</v>
      </c>
      <c r="DI5" s="38">
        <v>0</v>
      </c>
      <c r="DJ5" s="38">
        <v>0</v>
      </c>
      <c r="DK5" s="38">
        <v>0</v>
      </c>
      <c r="DL5" s="38">
        <v>0</v>
      </c>
      <c r="DM5" s="38">
        <v>0</v>
      </c>
      <c r="DN5" s="38">
        <v>0</v>
      </c>
      <c r="DO5" s="38">
        <v>0</v>
      </c>
      <c r="DP5" s="38">
        <v>0</v>
      </c>
      <c r="DQ5" s="38">
        <v>0</v>
      </c>
      <c r="DR5" s="38">
        <v>0</v>
      </c>
      <c r="DS5" s="38">
        <v>0</v>
      </c>
      <c r="DT5" s="38">
        <v>5.6822900000000001</v>
      </c>
      <c r="DU5" s="38">
        <v>52.261299999999999</v>
      </c>
      <c r="DV5" s="38">
        <v>14.9024</v>
      </c>
      <c r="DW5" s="38">
        <v>0</v>
      </c>
      <c r="DX5" s="38">
        <v>3.9284100000000002E-2</v>
      </c>
      <c r="DY5" s="38">
        <v>6.7051400000000001</v>
      </c>
      <c r="DZ5" s="38">
        <v>35.508000000000003</v>
      </c>
      <c r="EA5" s="38">
        <v>-0.97091799999999995</v>
      </c>
      <c r="EB5" s="38">
        <v>110.64100000000001</v>
      </c>
      <c r="EC5" s="38">
        <v>0</v>
      </c>
      <c r="ED5" s="38">
        <v>0</v>
      </c>
      <c r="EE5" s="38">
        <v>0</v>
      </c>
      <c r="EF5" s="38">
        <v>-107.82899999999999</v>
      </c>
      <c r="EG5" s="38">
        <v>-8.2401700000000009</v>
      </c>
      <c r="EH5" s="38">
        <v>109.67</v>
      </c>
      <c r="EI5" s="38">
        <v>103.99299999999999</v>
      </c>
      <c r="EJ5" s="38">
        <v>5.6777600000000001</v>
      </c>
      <c r="EK5" s="38">
        <v>0</v>
      </c>
      <c r="EL5" s="38">
        <v>0</v>
      </c>
      <c r="EN5" s="38">
        <v>0</v>
      </c>
      <c r="EO5" s="38">
        <v>1.25</v>
      </c>
      <c r="EP5" s="38" t="s">
        <v>101</v>
      </c>
      <c r="EQ5" s="38">
        <v>0</v>
      </c>
      <c r="ER5" s="38">
        <v>0</v>
      </c>
      <c r="ES5" s="38">
        <v>21.629000000000001</v>
      </c>
      <c r="ET5" s="38">
        <v>2.8469500000000001</v>
      </c>
      <c r="EU5" s="38">
        <v>0</v>
      </c>
      <c r="EV5" s="38">
        <v>1.21214E-10</v>
      </c>
      <c r="EW5" s="38">
        <v>0</v>
      </c>
      <c r="EX5" s="38">
        <v>10.330399999999999</v>
      </c>
      <c r="EY5" s="38">
        <v>34.8063</v>
      </c>
      <c r="EZ5" s="38">
        <v>29.569299999999998</v>
      </c>
      <c r="FA5" s="38">
        <v>0</v>
      </c>
      <c r="FB5" s="38">
        <v>0</v>
      </c>
      <c r="FC5" s="38">
        <v>0</v>
      </c>
      <c r="FD5" s="38">
        <v>0</v>
      </c>
      <c r="FE5" s="38">
        <v>0</v>
      </c>
      <c r="FF5" s="38">
        <v>64.375699999999995</v>
      </c>
      <c r="FG5" s="38">
        <v>1.41621E-14</v>
      </c>
      <c r="FH5" s="38">
        <v>22.077100000000002</v>
      </c>
      <c r="FI5" s="38">
        <v>3.5223499999999999</v>
      </c>
      <c r="FJ5" s="38">
        <v>0</v>
      </c>
      <c r="FK5" s="38">
        <v>9.3471400000000005E-13</v>
      </c>
      <c r="FL5" s="38">
        <v>1.78016</v>
      </c>
      <c r="FM5" s="38">
        <v>10.330399999999999</v>
      </c>
      <c r="FN5" s="38">
        <v>29.247599999999998</v>
      </c>
      <c r="FO5" s="38">
        <v>29.569299999999998</v>
      </c>
      <c r="FP5" s="38">
        <v>0</v>
      </c>
      <c r="FQ5" s="38">
        <v>0</v>
      </c>
      <c r="FR5" s="38">
        <v>0</v>
      </c>
      <c r="FS5" s="38">
        <v>-5.5884200000000002</v>
      </c>
      <c r="FT5" s="38">
        <v>-2.8740299999999999</v>
      </c>
      <c r="FU5" s="38">
        <v>58.816899999999997</v>
      </c>
      <c r="FV5" s="38" t="s">
        <v>273</v>
      </c>
      <c r="FW5" s="38" t="s">
        <v>274</v>
      </c>
      <c r="FX5" s="38" t="s">
        <v>214</v>
      </c>
      <c r="FY5" s="38" t="s">
        <v>275</v>
      </c>
      <c r="FZ5" s="38" t="s">
        <v>215</v>
      </c>
      <c r="GA5" s="38" t="s">
        <v>276</v>
      </c>
      <c r="GB5" s="38" t="s">
        <v>216</v>
      </c>
      <c r="GC5" s="38" t="s">
        <v>277</v>
      </c>
      <c r="GF5" s="38">
        <v>2.17906E-3</v>
      </c>
      <c r="GG5" s="38">
        <v>8.1195299999999992</v>
      </c>
      <c r="GH5" s="38">
        <v>2.71448</v>
      </c>
      <c r="GI5" s="38">
        <v>0</v>
      </c>
      <c r="GJ5" s="38">
        <v>0.31533499999999998</v>
      </c>
      <c r="GK5" s="38">
        <v>0</v>
      </c>
      <c r="GL5" s="38">
        <v>8.7410200000000007</v>
      </c>
      <c r="GM5" s="38">
        <v>19.89</v>
      </c>
      <c r="GN5" s="38">
        <v>25.452100000000002</v>
      </c>
      <c r="GO5" s="38">
        <v>0</v>
      </c>
      <c r="GP5" s="38">
        <v>0</v>
      </c>
      <c r="GQ5" s="38">
        <v>0</v>
      </c>
      <c r="GR5" s="38">
        <v>0</v>
      </c>
      <c r="GS5" s="38">
        <v>0</v>
      </c>
      <c r="GT5" s="38">
        <v>45.34</v>
      </c>
      <c r="GU5" s="38">
        <v>5.8860299999999999</v>
      </c>
      <c r="GV5" s="38">
        <v>0</v>
      </c>
      <c r="GW5" s="38">
        <v>0</v>
      </c>
      <c r="GX5" s="38">
        <v>0</v>
      </c>
      <c r="GY5" s="38">
        <v>0</v>
      </c>
      <c r="GZ5" s="38">
        <v>3.9291200000000002</v>
      </c>
      <c r="HA5" s="38">
        <v>0</v>
      </c>
      <c r="HB5" s="38">
        <v>9.82</v>
      </c>
      <c r="HC5" s="38">
        <v>0</v>
      </c>
      <c r="HD5" s="38">
        <v>0</v>
      </c>
      <c r="HE5" s="38">
        <v>0</v>
      </c>
      <c r="HF5" s="38">
        <v>0</v>
      </c>
      <c r="HG5" s="38">
        <v>9.82</v>
      </c>
      <c r="HH5" s="38">
        <v>2.1816399999999999E-3</v>
      </c>
      <c r="HI5" s="38">
        <v>8.3366699999999998</v>
      </c>
      <c r="HJ5" s="38">
        <v>3.23048</v>
      </c>
      <c r="HK5" s="38">
        <v>0</v>
      </c>
      <c r="HL5" s="38">
        <v>1.8711100000000001E-2</v>
      </c>
      <c r="HM5" s="38">
        <v>1.7260800000000001</v>
      </c>
      <c r="HN5" s="38">
        <v>8.7410200000000007</v>
      </c>
      <c r="HO5" s="38">
        <v>0.41</v>
      </c>
      <c r="HP5" s="38">
        <v>25.452100000000002</v>
      </c>
      <c r="HQ5" s="38">
        <v>0</v>
      </c>
      <c r="HR5" s="38">
        <v>0</v>
      </c>
      <c r="HS5" s="38">
        <v>0</v>
      </c>
      <c r="HT5" s="38">
        <v>-14.3477</v>
      </c>
      <c r="HU5" s="38">
        <v>-7.30098</v>
      </c>
      <c r="HV5" s="38">
        <v>25.86</v>
      </c>
      <c r="HW5" s="38">
        <v>6.048</v>
      </c>
      <c r="HX5" s="38">
        <v>0</v>
      </c>
      <c r="HY5" s="38">
        <v>0</v>
      </c>
      <c r="HZ5" s="38">
        <v>0</v>
      </c>
      <c r="IA5" s="38">
        <v>0</v>
      </c>
      <c r="IB5" s="38">
        <v>0</v>
      </c>
      <c r="IC5" s="38">
        <v>0</v>
      </c>
      <c r="ID5" s="38">
        <v>6.05</v>
      </c>
      <c r="IE5" s="38">
        <v>0</v>
      </c>
      <c r="IF5" s="38">
        <v>0</v>
      </c>
      <c r="IG5" s="38">
        <v>0</v>
      </c>
      <c r="IH5" s="38">
        <v>0</v>
      </c>
      <c r="II5" s="38">
        <v>6.05</v>
      </c>
      <c r="IJ5" s="38">
        <v>1.79897</v>
      </c>
      <c r="IK5" s="38">
        <v>2.4577900000000001</v>
      </c>
      <c r="IL5" s="38">
        <v>0.82168799999999997</v>
      </c>
      <c r="IM5" s="38">
        <v>0</v>
      </c>
      <c r="IN5" s="38">
        <v>9.5453899999999994E-2</v>
      </c>
      <c r="IO5" s="38">
        <v>1.2004300000000001</v>
      </c>
      <c r="IP5" s="38">
        <v>2.6459700000000002</v>
      </c>
      <c r="IQ5" s="38">
        <v>9.0203000000000007</v>
      </c>
      <c r="IR5" s="38">
        <v>7.70451</v>
      </c>
      <c r="IS5" s="38">
        <v>0</v>
      </c>
      <c r="IT5" s="38">
        <v>0</v>
      </c>
      <c r="IU5" s="38">
        <v>0</v>
      </c>
      <c r="IV5" s="38">
        <v>0</v>
      </c>
      <c r="IW5" s="38">
        <v>0</v>
      </c>
      <c r="IX5" s="38">
        <v>16.724799999999998</v>
      </c>
      <c r="IY5" s="38">
        <v>1.84846</v>
      </c>
      <c r="IZ5" s="38">
        <v>2.5235300000000001</v>
      </c>
      <c r="JA5" s="38">
        <v>0.97788699999999995</v>
      </c>
      <c r="JB5" s="38">
        <v>0</v>
      </c>
      <c r="JC5" s="38">
        <v>5.6639799999999999E-3</v>
      </c>
      <c r="JD5" s="38">
        <v>0.52249599999999996</v>
      </c>
      <c r="JE5" s="38">
        <v>2.6459700000000002</v>
      </c>
      <c r="JF5" s="38">
        <v>1.9708399999999999</v>
      </c>
      <c r="JG5" s="38">
        <v>7.70451</v>
      </c>
      <c r="JH5" s="38">
        <v>0</v>
      </c>
      <c r="JI5" s="38">
        <v>0</v>
      </c>
      <c r="JJ5" s="38">
        <v>0</v>
      </c>
      <c r="JK5" s="38">
        <v>-4.3431100000000002</v>
      </c>
      <c r="JL5" s="38">
        <v>-2.2100499999999998</v>
      </c>
      <c r="JM5" s="38">
        <v>9.6753499999999999</v>
      </c>
    </row>
    <row r="6" spans="1:273" x14ac:dyDescent="0.3">
      <c r="B6" s="84">
        <v>44855.399259259262</v>
      </c>
      <c r="C6" s="38" t="s">
        <v>136</v>
      </c>
      <c r="D6" s="38" t="s">
        <v>136</v>
      </c>
      <c r="E6" s="38" t="s">
        <v>278</v>
      </c>
      <c r="F6" s="38">
        <v>53627.8</v>
      </c>
      <c r="G6" s="39">
        <v>53627.8</v>
      </c>
      <c r="H6" s="38" t="s">
        <v>86</v>
      </c>
      <c r="I6" s="39">
        <v>5.8333333333333327E-2</v>
      </c>
      <c r="J6" s="38" t="s">
        <v>88</v>
      </c>
      <c r="K6" s="38">
        <v>-90.38</v>
      </c>
      <c r="L6" s="38" t="s">
        <v>87</v>
      </c>
      <c r="M6" s="38" t="s">
        <v>87</v>
      </c>
      <c r="N6" s="38" t="s">
        <v>217</v>
      </c>
      <c r="O6" s="38">
        <v>40.226500000000001</v>
      </c>
      <c r="P6" s="38">
        <v>44260.9</v>
      </c>
      <c r="Q6" s="38">
        <v>26549.5</v>
      </c>
      <c r="R6" s="38">
        <v>0</v>
      </c>
      <c r="S6" s="38">
        <v>3871.82</v>
      </c>
      <c r="T6" s="38">
        <v>0</v>
      </c>
      <c r="U6" s="38">
        <v>72497.3</v>
      </c>
      <c r="V6" s="38">
        <v>147220</v>
      </c>
      <c r="W6" s="38">
        <v>229701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376921</v>
      </c>
      <c r="AD6" s="38">
        <v>5789.45</v>
      </c>
      <c r="AE6" s="38">
        <v>0</v>
      </c>
      <c r="AF6" s="38">
        <v>0</v>
      </c>
      <c r="AG6" s="38">
        <v>0</v>
      </c>
      <c r="AH6" s="38">
        <v>0</v>
      </c>
      <c r="AI6" s="38">
        <v>797.85599999999999</v>
      </c>
      <c r="AJ6" s="38">
        <v>0</v>
      </c>
      <c r="AK6" s="38">
        <v>6587.31</v>
      </c>
      <c r="AL6" s="38">
        <v>0</v>
      </c>
      <c r="AM6" s="38">
        <v>0</v>
      </c>
      <c r="AN6" s="38">
        <v>0</v>
      </c>
      <c r="AO6" s="38">
        <v>0</v>
      </c>
      <c r="AP6" s="38">
        <v>6587.31</v>
      </c>
      <c r="AQ6" s="38">
        <v>0</v>
      </c>
      <c r="AR6" s="38">
        <v>0</v>
      </c>
      <c r="AS6" s="38">
        <v>0</v>
      </c>
      <c r="AT6" s="38">
        <v>0</v>
      </c>
      <c r="AU6" s="38">
        <v>0</v>
      </c>
      <c r="AV6" s="38">
        <v>0</v>
      </c>
      <c r="AW6" s="38">
        <v>0</v>
      </c>
      <c r="AX6" s="38">
        <v>0</v>
      </c>
      <c r="AY6" s="38">
        <v>0</v>
      </c>
      <c r="AZ6" s="38">
        <v>0</v>
      </c>
      <c r="BA6" s="38">
        <v>0</v>
      </c>
      <c r="BB6" s="38">
        <v>0</v>
      </c>
      <c r="BC6" s="38">
        <v>0</v>
      </c>
      <c r="BD6" s="38">
        <v>29.756699999999999</v>
      </c>
      <c r="BE6" s="38">
        <v>20.059999999999999</v>
      </c>
      <c r="BF6" s="38">
        <v>13.428900000000001</v>
      </c>
      <c r="BG6" s="38">
        <v>0</v>
      </c>
      <c r="BH6" s="38">
        <v>2.3734999999999999</v>
      </c>
      <c r="BI6" s="38">
        <v>3.7953199999999998</v>
      </c>
      <c r="BJ6" s="38">
        <v>32.834200000000003</v>
      </c>
      <c r="BK6" s="38">
        <v>102.249</v>
      </c>
      <c r="BL6" s="38">
        <v>100.32899999999999</v>
      </c>
      <c r="BM6" s="38">
        <v>0</v>
      </c>
      <c r="BN6" s="38">
        <v>0</v>
      </c>
      <c r="BO6" s="38">
        <v>0</v>
      </c>
      <c r="BP6" s="38">
        <v>0</v>
      </c>
      <c r="BQ6" s="38">
        <v>0</v>
      </c>
      <c r="BR6" s="38">
        <v>202.578</v>
      </c>
      <c r="BS6" s="38">
        <v>169.054</v>
      </c>
      <c r="BT6" s="38">
        <v>33.523400000000002</v>
      </c>
      <c r="BU6" s="38">
        <v>0</v>
      </c>
      <c r="BV6" s="38">
        <v>0</v>
      </c>
      <c r="BX6" s="38">
        <v>0</v>
      </c>
      <c r="BY6" s="38">
        <v>88</v>
      </c>
      <c r="BZ6" s="38" t="s">
        <v>218</v>
      </c>
      <c r="CA6" s="38">
        <v>0</v>
      </c>
      <c r="CB6" s="38" t="s">
        <v>87</v>
      </c>
      <c r="CC6" s="38" t="s">
        <v>87</v>
      </c>
      <c r="CD6" s="38" t="s">
        <v>219</v>
      </c>
      <c r="CE6" s="38">
        <v>42.2819</v>
      </c>
      <c r="CF6" s="38">
        <v>41122.1</v>
      </c>
      <c r="CG6" s="38">
        <v>33015.4</v>
      </c>
      <c r="CH6" s="38">
        <v>0</v>
      </c>
      <c r="CI6" s="38">
        <v>547.57899999999995</v>
      </c>
      <c r="CJ6" s="38">
        <v>16125.5</v>
      </c>
      <c r="CK6" s="38">
        <v>72497.3</v>
      </c>
      <c r="CL6" s="38">
        <v>-59959.6</v>
      </c>
      <c r="CM6" s="38">
        <v>229701</v>
      </c>
      <c r="CN6" s="38">
        <v>0</v>
      </c>
      <c r="CO6" s="38">
        <v>0</v>
      </c>
      <c r="CP6" s="38">
        <v>0</v>
      </c>
      <c r="CQ6" s="38">
        <v>-225905</v>
      </c>
      <c r="CR6" s="38">
        <v>2594.73</v>
      </c>
      <c r="CS6" s="38">
        <v>169742</v>
      </c>
      <c r="CT6" s="38">
        <v>6115.92</v>
      </c>
      <c r="CU6" s="38">
        <v>0</v>
      </c>
      <c r="CV6" s="38">
        <v>0</v>
      </c>
      <c r="CW6" s="38">
        <v>0</v>
      </c>
      <c r="CX6" s="38">
        <v>0</v>
      </c>
      <c r="CY6" s="38">
        <v>0</v>
      </c>
      <c r="CZ6" s="38">
        <v>0</v>
      </c>
      <c r="DA6" s="38">
        <v>6115.92</v>
      </c>
      <c r="DB6" s="38">
        <v>0</v>
      </c>
      <c r="DC6" s="38">
        <v>0</v>
      </c>
      <c r="DD6" s="38">
        <v>0</v>
      </c>
      <c r="DE6" s="38">
        <v>0</v>
      </c>
      <c r="DF6" s="38">
        <v>6115.92</v>
      </c>
      <c r="DG6" s="38">
        <v>0</v>
      </c>
      <c r="DH6" s="38">
        <v>0</v>
      </c>
      <c r="DI6" s="38">
        <v>0</v>
      </c>
      <c r="DJ6" s="38">
        <v>0</v>
      </c>
      <c r="DK6" s="38">
        <v>0</v>
      </c>
      <c r="DL6" s="38">
        <v>0</v>
      </c>
      <c r="DM6" s="38">
        <v>0</v>
      </c>
      <c r="DN6" s="38">
        <v>0</v>
      </c>
      <c r="DO6" s="38">
        <v>0</v>
      </c>
      <c r="DP6" s="38">
        <v>0</v>
      </c>
      <c r="DQ6" s="38">
        <v>0</v>
      </c>
      <c r="DR6" s="38">
        <v>0</v>
      </c>
      <c r="DS6" s="38">
        <v>0</v>
      </c>
      <c r="DT6" s="38">
        <v>31.4587</v>
      </c>
      <c r="DU6" s="38">
        <v>18.745200000000001</v>
      </c>
      <c r="DV6" s="38">
        <v>15.453900000000001</v>
      </c>
      <c r="DW6" s="38">
        <v>0</v>
      </c>
      <c r="DX6" s="38">
        <v>0.44758500000000001</v>
      </c>
      <c r="DY6" s="38">
        <v>7.3677900000000003</v>
      </c>
      <c r="DZ6" s="38">
        <v>32.834200000000003</v>
      </c>
      <c r="EA6" s="38">
        <v>11.870100000000001</v>
      </c>
      <c r="EB6" s="38">
        <v>100.32899999999999</v>
      </c>
      <c r="EC6" s="38">
        <v>0</v>
      </c>
      <c r="ED6" s="38">
        <v>0</v>
      </c>
      <c r="EE6" s="38">
        <v>0</v>
      </c>
      <c r="EF6" s="38">
        <v>-80.757800000000003</v>
      </c>
      <c r="EG6" s="38">
        <v>-13.679500000000001</v>
      </c>
      <c r="EH6" s="38">
        <v>112.199</v>
      </c>
      <c r="EI6" s="38">
        <v>80.770399999999995</v>
      </c>
      <c r="EJ6" s="38">
        <v>31.428799999999999</v>
      </c>
      <c r="EK6" s="38">
        <v>0</v>
      </c>
      <c r="EL6" s="38">
        <v>0</v>
      </c>
      <c r="EN6" s="38">
        <v>0</v>
      </c>
      <c r="EO6" s="38">
        <v>39.5</v>
      </c>
      <c r="EP6" s="38" t="s">
        <v>220</v>
      </c>
      <c r="EQ6" s="38">
        <v>0</v>
      </c>
      <c r="ER6" s="38">
        <v>4.6371700000000002E-5</v>
      </c>
      <c r="ES6" s="38">
        <v>15.2341</v>
      </c>
      <c r="ET6" s="38">
        <v>3.7401900000000001</v>
      </c>
      <c r="EU6" s="38">
        <v>0</v>
      </c>
      <c r="EV6" s="38">
        <v>4.6349099999999997E-2</v>
      </c>
      <c r="EW6" s="38">
        <v>0</v>
      </c>
      <c r="EX6" s="38">
        <v>10.330399999999999</v>
      </c>
      <c r="EY6" s="38">
        <v>29.351099999999999</v>
      </c>
      <c r="EZ6" s="38">
        <v>29.569299999999998</v>
      </c>
      <c r="FA6" s="38">
        <v>0</v>
      </c>
      <c r="FB6" s="38">
        <v>0</v>
      </c>
      <c r="FC6" s="38">
        <v>0</v>
      </c>
      <c r="FD6" s="38">
        <v>0</v>
      </c>
      <c r="FE6" s="38">
        <v>0</v>
      </c>
      <c r="FF6" s="38">
        <v>58.920400000000001</v>
      </c>
      <c r="FG6" s="38">
        <v>5.2952799999999999E-5</v>
      </c>
      <c r="FH6" s="38">
        <v>14.154199999999999</v>
      </c>
      <c r="FI6" s="38">
        <v>4.6367799999999999</v>
      </c>
      <c r="FJ6" s="38">
        <v>0</v>
      </c>
      <c r="FK6" s="38">
        <v>4.9756300000000002E-4</v>
      </c>
      <c r="FL6" s="38">
        <v>1.99946</v>
      </c>
      <c r="FM6" s="38">
        <v>10.330399999999999</v>
      </c>
      <c r="FN6" s="38">
        <v>22.444700000000001</v>
      </c>
      <c r="FO6" s="38">
        <v>29.569299999999998</v>
      </c>
      <c r="FP6" s="38">
        <v>0</v>
      </c>
      <c r="FQ6" s="38">
        <v>0</v>
      </c>
      <c r="FR6" s="38">
        <v>0</v>
      </c>
      <c r="FS6" s="38">
        <v>-5.0967200000000004</v>
      </c>
      <c r="FT6" s="38">
        <v>-3.5800299999999998</v>
      </c>
      <c r="FU6" s="38">
        <v>52.014000000000003</v>
      </c>
      <c r="FV6" s="38" t="s">
        <v>273</v>
      </c>
      <c r="FW6" s="38" t="s">
        <v>274</v>
      </c>
      <c r="FX6" s="38" t="s">
        <v>214</v>
      </c>
      <c r="FY6" s="38" t="s">
        <v>275</v>
      </c>
      <c r="FZ6" s="38" t="s">
        <v>215</v>
      </c>
      <c r="GA6" s="38" t="s">
        <v>276</v>
      </c>
      <c r="GB6" s="38" t="s">
        <v>216</v>
      </c>
      <c r="GC6" s="38" t="s">
        <v>277</v>
      </c>
      <c r="GF6" s="38">
        <v>9.55108E-3</v>
      </c>
      <c r="GG6" s="38">
        <v>5.0884400000000003</v>
      </c>
      <c r="GH6" s="38">
        <v>3.9859300000000002</v>
      </c>
      <c r="GI6" s="38">
        <v>0</v>
      </c>
      <c r="GJ6" s="38">
        <v>0.84093300000000004</v>
      </c>
      <c r="GK6" s="38">
        <v>0</v>
      </c>
      <c r="GL6" s="38">
        <v>8.7410200000000007</v>
      </c>
      <c r="GM6" s="38">
        <v>18.670000000000002</v>
      </c>
      <c r="GN6" s="38">
        <v>25.452100000000002</v>
      </c>
      <c r="GO6" s="38">
        <v>0</v>
      </c>
      <c r="GP6" s="38">
        <v>0</v>
      </c>
      <c r="GQ6" s="38">
        <v>0</v>
      </c>
      <c r="GR6" s="38">
        <v>0</v>
      </c>
      <c r="GS6" s="38">
        <v>0</v>
      </c>
      <c r="GT6" s="38">
        <v>44.12</v>
      </c>
      <c r="GU6" s="38">
        <v>32.445700000000002</v>
      </c>
      <c r="GV6" s="38">
        <v>0</v>
      </c>
      <c r="GW6" s="38">
        <v>0</v>
      </c>
      <c r="GX6" s="38">
        <v>0</v>
      </c>
      <c r="GY6" s="38">
        <v>0</v>
      </c>
      <c r="GZ6" s="38">
        <v>4.4714099999999997</v>
      </c>
      <c r="HA6" s="38">
        <v>0</v>
      </c>
      <c r="HB6" s="38">
        <v>36.92</v>
      </c>
      <c r="HC6" s="38">
        <v>0</v>
      </c>
      <c r="HD6" s="38">
        <v>0</v>
      </c>
      <c r="HE6" s="38">
        <v>0</v>
      </c>
      <c r="HF6" s="38">
        <v>0</v>
      </c>
      <c r="HG6" s="38">
        <v>36.92</v>
      </c>
      <c r="HH6" s="38">
        <v>1.01023E-2</v>
      </c>
      <c r="HI6" s="38">
        <v>4.8289400000000002</v>
      </c>
      <c r="HJ6" s="38">
        <v>4.2424499999999998</v>
      </c>
      <c r="HK6" s="38">
        <v>0</v>
      </c>
      <c r="HL6" s="38">
        <v>0.14150399999999999</v>
      </c>
      <c r="HM6" s="38">
        <v>2.0144500000000001</v>
      </c>
      <c r="HN6" s="38">
        <v>8.7410200000000007</v>
      </c>
      <c r="HO6" s="38">
        <v>3.51</v>
      </c>
      <c r="HP6" s="38">
        <v>25.452100000000002</v>
      </c>
      <c r="HQ6" s="38">
        <v>0</v>
      </c>
      <c r="HR6" s="38">
        <v>0</v>
      </c>
      <c r="HS6" s="38">
        <v>0</v>
      </c>
      <c r="HT6" s="38">
        <v>-10.7341</v>
      </c>
      <c r="HU6" s="38">
        <v>-5.7263000000000002</v>
      </c>
      <c r="HV6" s="38">
        <v>28.96</v>
      </c>
      <c r="HW6" s="38">
        <v>34.275399999999998</v>
      </c>
      <c r="HX6" s="38">
        <v>0</v>
      </c>
      <c r="HY6" s="38">
        <v>0</v>
      </c>
      <c r="HZ6" s="38">
        <v>0</v>
      </c>
      <c r="IA6" s="38">
        <v>0</v>
      </c>
      <c r="IB6" s="38">
        <v>0</v>
      </c>
      <c r="IC6" s="38">
        <v>0</v>
      </c>
      <c r="ID6" s="38">
        <v>34.28</v>
      </c>
      <c r="IE6" s="38">
        <v>0</v>
      </c>
      <c r="IF6" s="38">
        <v>0</v>
      </c>
      <c r="IG6" s="38">
        <v>0</v>
      </c>
      <c r="IH6" s="38">
        <v>0</v>
      </c>
      <c r="II6" s="38">
        <v>34.28</v>
      </c>
      <c r="IJ6" s="38">
        <v>9.9157700000000002</v>
      </c>
      <c r="IK6" s="38">
        <v>1.54026</v>
      </c>
      <c r="IL6" s="38">
        <v>1.2065600000000001</v>
      </c>
      <c r="IM6" s="38">
        <v>0</v>
      </c>
      <c r="IN6" s="38">
        <v>0.25455699999999998</v>
      </c>
      <c r="IO6" s="38">
        <v>1.3661099999999999</v>
      </c>
      <c r="IP6" s="38">
        <v>2.6459700000000002</v>
      </c>
      <c r="IQ6" s="38">
        <v>16.929200000000002</v>
      </c>
      <c r="IR6" s="38">
        <v>7.70451</v>
      </c>
      <c r="IS6" s="38">
        <v>0</v>
      </c>
      <c r="IT6" s="38">
        <v>0</v>
      </c>
      <c r="IU6" s="38">
        <v>0</v>
      </c>
      <c r="IV6" s="38">
        <v>0</v>
      </c>
      <c r="IW6" s="38">
        <v>0</v>
      </c>
      <c r="IX6" s="38">
        <v>24.633700000000001</v>
      </c>
      <c r="IY6" s="38">
        <v>10.4749</v>
      </c>
      <c r="IZ6" s="38">
        <v>1.4617100000000001</v>
      </c>
      <c r="JA6" s="38">
        <v>1.2842100000000001</v>
      </c>
      <c r="JB6" s="38">
        <v>0</v>
      </c>
      <c r="JC6" s="38">
        <v>4.28341E-2</v>
      </c>
      <c r="JD6" s="38">
        <v>0.60978600000000005</v>
      </c>
      <c r="JE6" s="38">
        <v>2.6459700000000002</v>
      </c>
      <c r="JF6" s="38">
        <v>11.536799999999999</v>
      </c>
      <c r="JG6" s="38">
        <v>7.70451</v>
      </c>
      <c r="JH6" s="38">
        <v>0</v>
      </c>
      <c r="JI6" s="38">
        <v>0</v>
      </c>
      <c r="JJ6" s="38">
        <v>0</v>
      </c>
      <c r="JK6" s="38">
        <v>-3.2492200000000002</v>
      </c>
      <c r="JL6" s="38">
        <v>-1.73339</v>
      </c>
      <c r="JM6" s="38">
        <v>19.241299999999999</v>
      </c>
    </row>
    <row r="7" spans="1:273" x14ac:dyDescent="0.3">
      <c r="B7" s="84">
        <v>44855.400335648148</v>
      </c>
      <c r="C7" s="38" t="s">
        <v>179</v>
      </c>
      <c r="D7" s="38" t="s">
        <v>179</v>
      </c>
      <c r="E7" s="38" t="s">
        <v>278</v>
      </c>
      <c r="F7" s="38">
        <v>53627.8</v>
      </c>
      <c r="G7" s="39">
        <v>53627.8</v>
      </c>
      <c r="H7" s="38" t="s">
        <v>86</v>
      </c>
      <c r="I7" s="39">
        <v>5.9027777777777783E-2</v>
      </c>
      <c r="J7" s="38" t="s">
        <v>88</v>
      </c>
      <c r="K7" s="38">
        <v>-88.99</v>
      </c>
      <c r="L7" s="38" t="s">
        <v>87</v>
      </c>
      <c r="M7" s="38" t="s">
        <v>87</v>
      </c>
      <c r="N7" s="38" t="s">
        <v>221</v>
      </c>
      <c r="O7" s="38">
        <v>39.164099999999998</v>
      </c>
      <c r="P7" s="38">
        <v>44382.1</v>
      </c>
      <c r="Q7" s="38">
        <v>26182.3</v>
      </c>
      <c r="R7" s="38">
        <v>0</v>
      </c>
      <c r="S7" s="38">
        <v>3463.02</v>
      </c>
      <c r="T7" s="38">
        <v>0</v>
      </c>
      <c r="U7" s="38">
        <v>72497.3</v>
      </c>
      <c r="V7" s="38">
        <v>146564</v>
      </c>
      <c r="W7" s="38">
        <v>229701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376265</v>
      </c>
      <c r="AD7" s="38">
        <v>5636.52</v>
      </c>
      <c r="AE7" s="38">
        <v>0</v>
      </c>
      <c r="AF7" s="38">
        <v>0</v>
      </c>
      <c r="AG7" s="38">
        <v>0</v>
      </c>
      <c r="AH7" s="38">
        <v>0</v>
      </c>
      <c r="AI7" s="38">
        <v>797.85599999999999</v>
      </c>
      <c r="AJ7" s="38">
        <v>0</v>
      </c>
      <c r="AK7" s="38">
        <v>6434.37</v>
      </c>
      <c r="AL7" s="38">
        <v>0</v>
      </c>
      <c r="AM7" s="38">
        <v>0</v>
      </c>
      <c r="AN7" s="38">
        <v>0</v>
      </c>
      <c r="AO7" s="38">
        <v>0</v>
      </c>
      <c r="AP7" s="38">
        <v>6434.37</v>
      </c>
      <c r="AQ7" s="38">
        <v>0</v>
      </c>
      <c r="AR7" s="38">
        <v>0</v>
      </c>
      <c r="AS7" s="38">
        <v>0</v>
      </c>
      <c r="AT7" s="38">
        <v>0</v>
      </c>
      <c r="AU7" s="38">
        <v>0</v>
      </c>
      <c r="AV7" s="38">
        <v>0</v>
      </c>
      <c r="AW7" s="38">
        <v>0</v>
      </c>
      <c r="AX7" s="38">
        <v>0</v>
      </c>
      <c r="AY7" s="38">
        <v>0</v>
      </c>
      <c r="AZ7" s="38">
        <v>0</v>
      </c>
      <c r="BA7" s="38">
        <v>0</v>
      </c>
      <c r="BB7" s="38">
        <v>0</v>
      </c>
      <c r="BC7" s="38">
        <v>0</v>
      </c>
      <c r="BD7" s="38">
        <v>28.9666</v>
      </c>
      <c r="BE7" s="38">
        <v>19.9695</v>
      </c>
      <c r="BF7" s="38">
        <v>13.2408</v>
      </c>
      <c r="BG7" s="38">
        <v>0</v>
      </c>
      <c r="BH7" s="38">
        <v>2.11382</v>
      </c>
      <c r="BI7" s="38">
        <v>3.7953199999999998</v>
      </c>
      <c r="BJ7" s="38">
        <v>32.834200000000003</v>
      </c>
      <c r="BK7" s="38">
        <v>100.92</v>
      </c>
      <c r="BL7" s="38">
        <v>100.32899999999999</v>
      </c>
      <c r="BM7" s="38">
        <v>0</v>
      </c>
      <c r="BN7" s="38">
        <v>0</v>
      </c>
      <c r="BO7" s="38">
        <v>0</v>
      </c>
      <c r="BP7" s="38">
        <v>0</v>
      </c>
      <c r="BQ7" s="38">
        <v>0</v>
      </c>
      <c r="BR7" s="38">
        <v>201.249</v>
      </c>
      <c r="BS7" s="38">
        <v>168.51499999999999</v>
      </c>
      <c r="BT7" s="38">
        <v>32.734400000000001</v>
      </c>
      <c r="BU7" s="38">
        <v>0</v>
      </c>
      <c r="BV7" s="38">
        <v>19.25</v>
      </c>
      <c r="BW7" s="38" t="s">
        <v>199</v>
      </c>
      <c r="BX7" s="38">
        <v>0</v>
      </c>
      <c r="BY7" s="38">
        <v>95.75</v>
      </c>
      <c r="BZ7" s="38" t="s">
        <v>199</v>
      </c>
      <c r="CA7" s="38">
        <v>0</v>
      </c>
      <c r="CB7" s="38" t="s">
        <v>87</v>
      </c>
      <c r="CC7" s="38" t="s">
        <v>87</v>
      </c>
      <c r="CD7" s="38" t="s">
        <v>222</v>
      </c>
      <c r="CE7" s="38">
        <v>42.299100000000003</v>
      </c>
      <c r="CF7" s="38">
        <v>41178.6</v>
      </c>
      <c r="CG7" s="38">
        <v>33081.699999999997</v>
      </c>
      <c r="CH7" s="38">
        <v>0</v>
      </c>
      <c r="CI7" s="38">
        <v>547.34</v>
      </c>
      <c r="CJ7" s="38">
        <v>16125.5</v>
      </c>
      <c r="CK7" s="38">
        <v>72497.3</v>
      </c>
      <c r="CL7" s="38">
        <v>-59837.1</v>
      </c>
      <c r="CM7" s="38">
        <v>229701</v>
      </c>
      <c r="CN7" s="38">
        <v>0</v>
      </c>
      <c r="CO7" s="38">
        <v>0</v>
      </c>
      <c r="CP7" s="38">
        <v>0</v>
      </c>
      <c r="CQ7" s="38">
        <v>-225904</v>
      </c>
      <c r="CR7" s="38">
        <v>2594.48</v>
      </c>
      <c r="CS7" s="38">
        <v>169864</v>
      </c>
      <c r="CT7" s="38">
        <v>6118.49</v>
      </c>
      <c r="CU7" s="38">
        <v>0</v>
      </c>
      <c r="CV7" s="38">
        <v>0</v>
      </c>
      <c r="CW7" s="38">
        <v>0</v>
      </c>
      <c r="CX7" s="38">
        <v>0</v>
      </c>
      <c r="CY7" s="38">
        <v>0</v>
      </c>
      <c r="CZ7" s="38">
        <v>0</v>
      </c>
      <c r="DA7" s="38">
        <v>6118.49</v>
      </c>
      <c r="DB7" s="38">
        <v>0</v>
      </c>
      <c r="DC7" s="38">
        <v>0</v>
      </c>
      <c r="DD7" s="38">
        <v>0</v>
      </c>
      <c r="DE7" s="38">
        <v>0</v>
      </c>
      <c r="DF7" s="38">
        <v>6118.49</v>
      </c>
      <c r="DG7" s="38">
        <v>0</v>
      </c>
      <c r="DH7" s="38">
        <v>0</v>
      </c>
      <c r="DI7" s="38">
        <v>0</v>
      </c>
      <c r="DJ7" s="38">
        <v>0</v>
      </c>
      <c r="DK7" s="38">
        <v>0</v>
      </c>
      <c r="DL7" s="38">
        <v>0</v>
      </c>
      <c r="DM7" s="38">
        <v>0</v>
      </c>
      <c r="DN7" s="38">
        <v>0</v>
      </c>
      <c r="DO7" s="38">
        <v>0</v>
      </c>
      <c r="DP7" s="38">
        <v>0</v>
      </c>
      <c r="DQ7" s="38">
        <v>0</v>
      </c>
      <c r="DR7" s="38">
        <v>0</v>
      </c>
      <c r="DS7" s="38">
        <v>0</v>
      </c>
      <c r="DT7" s="38">
        <v>31.470099999999999</v>
      </c>
      <c r="DU7" s="38">
        <v>18.770099999999999</v>
      </c>
      <c r="DV7" s="38">
        <v>15.483599999999999</v>
      </c>
      <c r="DW7" s="38">
        <v>0</v>
      </c>
      <c r="DX7" s="38">
        <v>0.44680799999999998</v>
      </c>
      <c r="DY7" s="38">
        <v>7.3678299999999997</v>
      </c>
      <c r="DZ7" s="38">
        <v>32.834200000000003</v>
      </c>
      <c r="EA7" s="38">
        <v>11.934699999999999</v>
      </c>
      <c r="EB7" s="38">
        <v>100.32899999999999</v>
      </c>
      <c r="EC7" s="38">
        <v>0</v>
      </c>
      <c r="ED7" s="38">
        <v>0</v>
      </c>
      <c r="EE7" s="38">
        <v>0</v>
      </c>
      <c r="EF7" s="38">
        <v>-80.757800000000003</v>
      </c>
      <c r="EG7" s="38">
        <v>-13.680099999999999</v>
      </c>
      <c r="EH7" s="38">
        <v>112.264</v>
      </c>
      <c r="EI7" s="38">
        <v>80.823700000000002</v>
      </c>
      <c r="EJ7" s="38">
        <v>31.440100000000001</v>
      </c>
      <c r="EK7" s="38">
        <v>0</v>
      </c>
      <c r="EL7" s="38">
        <v>0</v>
      </c>
      <c r="EN7" s="38">
        <v>0</v>
      </c>
      <c r="EO7" s="38">
        <v>40.5</v>
      </c>
      <c r="EP7" s="38" t="s">
        <v>220</v>
      </c>
      <c r="EQ7" s="38">
        <v>0</v>
      </c>
      <c r="ER7" s="38">
        <v>4.8607899999999999E-5</v>
      </c>
      <c r="ES7" s="38">
        <v>15.2746</v>
      </c>
      <c r="ET7" s="38">
        <v>3.5909499999999999</v>
      </c>
      <c r="EU7" s="38">
        <v>0</v>
      </c>
      <c r="EV7" s="38">
        <v>4.7629499999999998E-2</v>
      </c>
      <c r="EW7" s="38">
        <v>0</v>
      </c>
      <c r="EX7" s="38">
        <v>10.330399999999999</v>
      </c>
      <c r="EY7" s="38">
        <v>29.243600000000001</v>
      </c>
      <c r="EZ7" s="38">
        <v>29.569400000000002</v>
      </c>
      <c r="FA7" s="38">
        <v>0</v>
      </c>
      <c r="FB7" s="38">
        <v>0</v>
      </c>
      <c r="FC7" s="38">
        <v>0</v>
      </c>
      <c r="FD7" s="38">
        <v>0</v>
      </c>
      <c r="FE7" s="38">
        <v>0</v>
      </c>
      <c r="FF7" s="38">
        <v>58.812899999999999</v>
      </c>
      <c r="FG7" s="38">
        <v>5.2640099999999998E-5</v>
      </c>
      <c r="FH7" s="38">
        <v>14.161</v>
      </c>
      <c r="FI7" s="38">
        <v>4.6412399999999998</v>
      </c>
      <c r="FJ7" s="38">
        <v>0</v>
      </c>
      <c r="FK7" s="38">
        <v>4.96536E-4</v>
      </c>
      <c r="FL7" s="38">
        <v>1.99966</v>
      </c>
      <c r="FM7" s="38">
        <v>10.330399999999999</v>
      </c>
      <c r="FN7" s="38">
        <v>22.453499999999998</v>
      </c>
      <c r="FO7" s="38">
        <v>29.569400000000002</v>
      </c>
      <c r="FP7" s="38">
        <v>0</v>
      </c>
      <c r="FQ7" s="38">
        <v>0</v>
      </c>
      <c r="FR7" s="38">
        <v>0</v>
      </c>
      <c r="FS7" s="38">
        <v>-5.0967200000000004</v>
      </c>
      <c r="FT7" s="38">
        <v>-3.5826600000000002</v>
      </c>
      <c r="FU7" s="38">
        <v>52.022799999999997</v>
      </c>
      <c r="FV7" s="38" t="s">
        <v>273</v>
      </c>
      <c r="FW7" s="38" t="s">
        <v>274</v>
      </c>
      <c r="FX7" s="38" t="s">
        <v>214</v>
      </c>
      <c r="FY7" s="38" t="s">
        <v>275</v>
      </c>
      <c r="FZ7" s="38" t="s">
        <v>215</v>
      </c>
      <c r="GA7" s="38" t="s">
        <v>276</v>
      </c>
      <c r="GB7" s="38" t="s">
        <v>216</v>
      </c>
      <c r="GC7" s="38" t="s">
        <v>277</v>
      </c>
      <c r="GF7" s="38">
        <v>9.2328500000000008E-3</v>
      </c>
      <c r="GG7" s="38">
        <v>5.0271499999999998</v>
      </c>
      <c r="GH7" s="38">
        <v>3.8803000000000001</v>
      </c>
      <c r="GI7" s="38">
        <v>0</v>
      </c>
      <c r="GJ7" s="38">
        <v>0.74984799999999996</v>
      </c>
      <c r="GK7" s="38">
        <v>0</v>
      </c>
      <c r="GL7" s="38">
        <v>8.7410200000000007</v>
      </c>
      <c r="GM7" s="38">
        <v>18.41</v>
      </c>
      <c r="GN7" s="38">
        <v>25.452100000000002</v>
      </c>
      <c r="GO7" s="38">
        <v>0</v>
      </c>
      <c r="GP7" s="38">
        <v>0</v>
      </c>
      <c r="GQ7" s="38">
        <v>0</v>
      </c>
      <c r="GR7" s="38">
        <v>0</v>
      </c>
      <c r="GS7" s="38">
        <v>0</v>
      </c>
      <c r="GT7" s="38">
        <v>43.86</v>
      </c>
      <c r="GU7" s="38">
        <v>31.588699999999999</v>
      </c>
      <c r="GV7" s="38">
        <v>0</v>
      </c>
      <c r="GW7" s="38">
        <v>0</v>
      </c>
      <c r="GX7" s="38">
        <v>0</v>
      </c>
      <c r="GY7" s="38">
        <v>0</v>
      </c>
      <c r="GZ7" s="38">
        <v>4.4714099999999997</v>
      </c>
      <c r="HA7" s="38">
        <v>0</v>
      </c>
      <c r="HB7" s="38">
        <v>36.06</v>
      </c>
      <c r="HC7" s="38">
        <v>0</v>
      </c>
      <c r="HD7" s="38">
        <v>0</v>
      </c>
      <c r="HE7" s="38">
        <v>0</v>
      </c>
      <c r="HF7" s="38">
        <v>0</v>
      </c>
      <c r="HG7" s="38">
        <v>36.06</v>
      </c>
      <c r="HH7" s="38">
        <v>1.01105E-2</v>
      </c>
      <c r="HI7" s="38">
        <v>4.8432599999999999</v>
      </c>
      <c r="HJ7" s="38">
        <v>4.2581199999999999</v>
      </c>
      <c r="HK7" s="38">
        <v>0</v>
      </c>
      <c r="HL7" s="38">
        <v>0.141573</v>
      </c>
      <c r="HM7" s="38">
        <v>2.0144500000000001</v>
      </c>
      <c r="HN7" s="38">
        <v>8.7410200000000007</v>
      </c>
      <c r="HO7" s="38">
        <v>3.54</v>
      </c>
      <c r="HP7" s="38">
        <v>25.452100000000002</v>
      </c>
      <c r="HQ7" s="38">
        <v>0</v>
      </c>
      <c r="HR7" s="38">
        <v>0</v>
      </c>
      <c r="HS7" s="38">
        <v>0</v>
      </c>
      <c r="HT7" s="38">
        <v>-10.7341</v>
      </c>
      <c r="HU7" s="38">
        <v>-5.7259099999999998</v>
      </c>
      <c r="HV7" s="38">
        <v>28.99</v>
      </c>
      <c r="HW7" s="38">
        <v>34.289700000000003</v>
      </c>
      <c r="HX7" s="38">
        <v>0</v>
      </c>
      <c r="HY7" s="38">
        <v>0</v>
      </c>
      <c r="HZ7" s="38">
        <v>0</v>
      </c>
      <c r="IA7" s="38">
        <v>0</v>
      </c>
      <c r="IB7" s="38">
        <v>0</v>
      </c>
      <c r="IC7" s="38">
        <v>0</v>
      </c>
      <c r="ID7" s="38">
        <v>34.29</v>
      </c>
      <c r="IE7" s="38">
        <v>0</v>
      </c>
      <c r="IF7" s="38">
        <v>0</v>
      </c>
      <c r="IG7" s="38">
        <v>0</v>
      </c>
      <c r="IH7" s="38">
        <v>0</v>
      </c>
      <c r="II7" s="38">
        <v>34.29</v>
      </c>
      <c r="IJ7" s="38">
        <v>9.6538199999999996</v>
      </c>
      <c r="IK7" s="38">
        <v>1.5217099999999999</v>
      </c>
      <c r="IL7" s="38">
        <v>1.17459</v>
      </c>
      <c r="IM7" s="38">
        <v>0</v>
      </c>
      <c r="IN7" s="38">
        <v>0.22698499999999999</v>
      </c>
      <c r="IO7" s="38">
        <v>1.3661099999999999</v>
      </c>
      <c r="IP7" s="38">
        <v>2.6459700000000002</v>
      </c>
      <c r="IQ7" s="38">
        <v>16.589200000000002</v>
      </c>
      <c r="IR7" s="38">
        <v>7.7045199999999996</v>
      </c>
      <c r="IS7" s="38">
        <v>0</v>
      </c>
      <c r="IT7" s="38">
        <v>0</v>
      </c>
      <c r="IU7" s="38">
        <v>0</v>
      </c>
      <c r="IV7" s="38">
        <v>0</v>
      </c>
      <c r="IW7" s="38">
        <v>0</v>
      </c>
      <c r="IX7" s="38">
        <v>24.293700000000001</v>
      </c>
      <c r="IY7" s="38">
        <v>10.4793</v>
      </c>
      <c r="IZ7" s="38">
        <v>1.4660500000000001</v>
      </c>
      <c r="JA7" s="38">
        <v>1.28895</v>
      </c>
      <c r="JB7" s="38">
        <v>0</v>
      </c>
      <c r="JC7" s="38">
        <v>4.28551E-2</v>
      </c>
      <c r="JD7" s="38">
        <v>0.609788</v>
      </c>
      <c r="JE7" s="38">
        <v>2.6459700000000002</v>
      </c>
      <c r="JF7" s="38">
        <v>11.5504</v>
      </c>
      <c r="JG7" s="38">
        <v>7.7045199999999996</v>
      </c>
      <c r="JH7" s="38">
        <v>0</v>
      </c>
      <c r="JI7" s="38">
        <v>0</v>
      </c>
      <c r="JJ7" s="38">
        <v>0</v>
      </c>
      <c r="JK7" s="38">
        <v>-3.2492200000000002</v>
      </c>
      <c r="JL7" s="38">
        <v>-1.7332799999999999</v>
      </c>
      <c r="JM7" s="38">
        <v>19.254999999999999</v>
      </c>
    </row>
    <row r="8" spans="1:273" x14ac:dyDescent="0.3">
      <c r="B8" s="84">
        <v>44855.401388888888</v>
      </c>
      <c r="C8" s="38" t="s">
        <v>137</v>
      </c>
      <c r="D8" s="38" t="s">
        <v>137</v>
      </c>
      <c r="E8" s="38" t="s">
        <v>278</v>
      </c>
      <c r="F8" s="38">
        <v>53627.8</v>
      </c>
      <c r="G8" s="39">
        <v>53627.8</v>
      </c>
      <c r="H8" s="38" t="s">
        <v>86</v>
      </c>
      <c r="I8" s="39">
        <v>5.7638888888888885E-2</v>
      </c>
      <c r="J8" s="38" t="s">
        <v>88</v>
      </c>
      <c r="K8" s="38">
        <v>-82.33</v>
      </c>
      <c r="L8" s="38" t="s">
        <v>87</v>
      </c>
      <c r="M8" s="38" t="s">
        <v>87</v>
      </c>
      <c r="N8" s="38" t="s">
        <v>217</v>
      </c>
      <c r="O8" s="38">
        <v>41.415700000000001</v>
      </c>
      <c r="P8" s="38">
        <v>42912.4</v>
      </c>
      <c r="Q8" s="38">
        <v>25927</v>
      </c>
      <c r="R8" s="38">
        <v>0</v>
      </c>
      <c r="S8" s="38">
        <v>3961.82</v>
      </c>
      <c r="T8" s="38">
        <v>0</v>
      </c>
      <c r="U8" s="38">
        <v>54373</v>
      </c>
      <c r="V8" s="38">
        <v>127216</v>
      </c>
      <c r="W8" s="38">
        <v>229701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356917</v>
      </c>
      <c r="AD8" s="38">
        <v>5960.6</v>
      </c>
      <c r="AE8" s="38">
        <v>0</v>
      </c>
      <c r="AF8" s="38">
        <v>0</v>
      </c>
      <c r="AG8" s="38">
        <v>0</v>
      </c>
      <c r="AH8" s="38">
        <v>0</v>
      </c>
      <c r="AI8" s="38">
        <v>797.85699999999997</v>
      </c>
      <c r="AJ8" s="38">
        <v>0</v>
      </c>
      <c r="AK8" s="38">
        <v>6758.45</v>
      </c>
      <c r="AL8" s="38">
        <v>0</v>
      </c>
      <c r="AM8" s="38">
        <v>0</v>
      </c>
      <c r="AN8" s="38">
        <v>0</v>
      </c>
      <c r="AO8" s="38">
        <v>0</v>
      </c>
      <c r="AP8" s="38">
        <v>6758.45</v>
      </c>
      <c r="AQ8" s="38">
        <v>0</v>
      </c>
      <c r="AR8" s="38">
        <v>0</v>
      </c>
      <c r="AS8" s="38">
        <v>0</v>
      </c>
      <c r="AT8" s="38">
        <v>0</v>
      </c>
      <c r="AU8" s="38">
        <v>0</v>
      </c>
      <c r="AV8" s="38">
        <v>0</v>
      </c>
      <c r="AW8" s="38">
        <v>0</v>
      </c>
      <c r="AX8" s="38">
        <v>0</v>
      </c>
      <c r="AY8" s="38">
        <v>0</v>
      </c>
      <c r="AZ8" s="38">
        <v>0</v>
      </c>
      <c r="BA8" s="38">
        <v>0</v>
      </c>
      <c r="BB8" s="38">
        <v>0</v>
      </c>
      <c r="BC8" s="38">
        <v>0</v>
      </c>
      <c r="BD8" s="38">
        <v>30.616800000000001</v>
      </c>
      <c r="BE8" s="38">
        <v>19.482099999999999</v>
      </c>
      <c r="BF8" s="38">
        <v>13.264699999999999</v>
      </c>
      <c r="BG8" s="38">
        <v>0</v>
      </c>
      <c r="BH8" s="38">
        <v>2.4117799999999998</v>
      </c>
      <c r="BI8" s="38">
        <v>3.7953199999999998</v>
      </c>
      <c r="BJ8" s="38">
        <v>24.625599999999999</v>
      </c>
      <c r="BK8" s="38">
        <v>94.196299999999994</v>
      </c>
      <c r="BL8" s="38">
        <v>100.32899999999999</v>
      </c>
      <c r="BM8" s="38">
        <v>0</v>
      </c>
      <c r="BN8" s="38">
        <v>0</v>
      </c>
      <c r="BO8" s="38">
        <v>0</v>
      </c>
      <c r="BP8" s="38">
        <v>0</v>
      </c>
      <c r="BQ8" s="38">
        <v>0</v>
      </c>
      <c r="BR8" s="38">
        <v>194.52500000000001</v>
      </c>
      <c r="BS8" s="38">
        <v>160.143</v>
      </c>
      <c r="BT8" s="38">
        <v>34.382800000000003</v>
      </c>
      <c r="BU8" s="38">
        <v>0</v>
      </c>
      <c r="BV8" s="38">
        <v>0</v>
      </c>
      <c r="BX8" s="38">
        <v>0</v>
      </c>
      <c r="BY8" s="38">
        <v>96.25</v>
      </c>
      <c r="BZ8" s="38" t="s">
        <v>218</v>
      </c>
      <c r="CA8" s="38">
        <v>0</v>
      </c>
      <c r="CB8" s="38" t="s">
        <v>87</v>
      </c>
      <c r="CC8" s="38" t="s">
        <v>87</v>
      </c>
      <c r="CD8" s="38" t="s">
        <v>219</v>
      </c>
      <c r="CE8" s="38">
        <v>42.2819</v>
      </c>
      <c r="CF8" s="38">
        <v>41122.1</v>
      </c>
      <c r="CG8" s="38">
        <v>33015.4</v>
      </c>
      <c r="CH8" s="38">
        <v>0</v>
      </c>
      <c r="CI8" s="38">
        <v>547.57899999999995</v>
      </c>
      <c r="CJ8" s="38">
        <v>16125.5</v>
      </c>
      <c r="CK8" s="38">
        <v>72497.3</v>
      </c>
      <c r="CL8" s="38">
        <v>-59959.6</v>
      </c>
      <c r="CM8" s="38">
        <v>229701</v>
      </c>
      <c r="CN8" s="38">
        <v>0</v>
      </c>
      <c r="CO8" s="38">
        <v>0</v>
      </c>
      <c r="CP8" s="38">
        <v>0</v>
      </c>
      <c r="CQ8" s="38">
        <v>-225905</v>
      </c>
      <c r="CR8" s="38">
        <v>2594.73</v>
      </c>
      <c r="CS8" s="38">
        <v>169742</v>
      </c>
      <c r="CT8" s="38">
        <v>6115.92</v>
      </c>
      <c r="CU8" s="38">
        <v>0</v>
      </c>
      <c r="CV8" s="38">
        <v>0</v>
      </c>
      <c r="CW8" s="38">
        <v>0</v>
      </c>
      <c r="CX8" s="38">
        <v>0</v>
      </c>
      <c r="CY8" s="38">
        <v>0</v>
      </c>
      <c r="CZ8" s="38">
        <v>0</v>
      </c>
      <c r="DA8" s="38">
        <v>6115.92</v>
      </c>
      <c r="DB8" s="38">
        <v>0</v>
      </c>
      <c r="DC8" s="38">
        <v>0</v>
      </c>
      <c r="DD8" s="38">
        <v>0</v>
      </c>
      <c r="DE8" s="38">
        <v>0</v>
      </c>
      <c r="DF8" s="38">
        <v>6115.92</v>
      </c>
      <c r="DG8" s="38">
        <v>0</v>
      </c>
      <c r="DH8" s="38">
        <v>0</v>
      </c>
      <c r="DI8" s="38">
        <v>0</v>
      </c>
      <c r="DJ8" s="38">
        <v>0</v>
      </c>
      <c r="DK8" s="38">
        <v>0</v>
      </c>
      <c r="DL8" s="38">
        <v>0</v>
      </c>
      <c r="DM8" s="38">
        <v>0</v>
      </c>
      <c r="DN8" s="38">
        <v>0</v>
      </c>
      <c r="DO8" s="38">
        <v>0</v>
      </c>
      <c r="DP8" s="38">
        <v>0</v>
      </c>
      <c r="DQ8" s="38">
        <v>0</v>
      </c>
      <c r="DR8" s="38">
        <v>0</v>
      </c>
      <c r="DS8" s="38">
        <v>0</v>
      </c>
      <c r="DT8" s="38">
        <v>31.4587</v>
      </c>
      <c r="DU8" s="38">
        <v>18.745200000000001</v>
      </c>
      <c r="DV8" s="38">
        <v>15.453900000000001</v>
      </c>
      <c r="DW8" s="38">
        <v>0</v>
      </c>
      <c r="DX8" s="38">
        <v>0.44758500000000001</v>
      </c>
      <c r="DY8" s="38">
        <v>7.3677900000000003</v>
      </c>
      <c r="DZ8" s="38">
        <v>32.834200000000003</v>
      </c>
      <c r="EA8" s="38">
        <v>11.870100000000001</v>
      </c>
      <c r="EB8" s="38">
        <v>100.32899999999999</v>
      </c>
      <c r="EC8" s="38">
        <v>0</v>
      </c>
      <c r="ED8" s="38">
        <v>0</v>
      </c>
      <c r="EE8" s="38">
        <v>0</v>
      </c>
      <c r="EF8" s="38">
        <v>-80.757800000000003</v>
      </c>
      <c r="EG8" s="38">
        <v>-13.679500000000001</v>
      </c>
      <c r="EH8" s="38">
        <v>112.199</v>
      </c>
      <c r="EI8" s="38">
        <v>80.770399999999995</v>
      </c>
      <c r="EJ8" s="38">
        <v>31.428799999999999</v>
      </c>
      <c r="EK8" s="38">
        <v>0</v>
      </c>
      <c r="EL8" s="38">
        <v>0</v>
      </c>
      <c r="EN8" s="38">
        <v>0</v>
      </c>
      <c r="EO8" s="38">
        <v>39.5</v>
      </c>
      <c r="EP8" s="38" t="s">
        <v>220</v>
      </c>
      <c r="EQ8" s="38">
        <v>0</v>
      </c>
      <c r="ER8" s="38">
        <v>4.7817E-5</v>
      </c>
      <c r="ES8" s="38">
        <v>14.582800000000001</v>
      </c>
      <c r="ET8" s="38">
        <v>3.6200100000000002</v>
      </c>
      <c r="EU8" s="38">
        <v>0</v>
      </c>
      <c r="EV8" s="38">
        <v>5.20037E-2</v>
      </c>
      <c r="EW8" s="38">
        <v>0</v>
      </c>
      <c r="EX8" s="38">
        <v>7.7477799999999997</v>
      </c>
      <c r="EY8" s="38">
        <v>26.002600000000001</v>
      </c>
      <c r="EZ8" s="38">
        <v>29.569299999999998</v>
      </c>
      <c r="FA8" s="38">
        <v>0</v>
      </c>
      <c r="FB8" s="38">
        <v>0</v>
      </c>
      <c r="FC8" s="38">
        <v>0</v>
      </c>
      <c r="FD8" s="38">
        <v>0</v>
      </c>
      <c r="FE8" s="38">
        <v>0</v>
      </c>
      <c r="FF8" s="38">
        <v>55.571899999999999</v>
      </c>
      <c r="FG8" s="38">
        <v>5.2952799999999999E-5</v>
      </c>
      <c r="FH8" s="38">
        <v>14.154199999999999</v>
      </c>
      <c r="FI8" s="38">
        <v>4.6367799999999999</v>
      </c>
      <c r="FJ8" s="38">
        <v>0</v>
      </c>
      <c r="FK8" s="38">
        <v>4.9756300000000002E-4</v>
      </c>
      <c r="FL8" s="38">
        <v>1.99946</v>
      </c>
      <c r="FM8" s="38">
        <v>10.330399999999999</v>
      </c>
      <c r="FN8" s="38">
        <v>22.444700000000001</v>
      </c>
      <c r="FO8" s="38">
        <v>29.569299999999998</v>
      </c>
      <c r="FP8" s="38">
        <v>0</v>
      </c>
      <c r="FQ8" s="38">
        <v>0</v>
      </c>
      <c r="FR8" s="38">
        <v>0</v>
      </c>
      <c r="FS8" s="38">
        <v>-5.0967200000000004</v>
      </c>
      <c r="FT8" s="38">
        <v>-3.5800299999999998</v>
      </c>
      <c r="FU8" s="38">
        <v>52.014000000000003</v>
      </c>
      <c r="FV8" s="38" t="s">
        <v>273</v>
      </c>
      <c r="FW8" s="38" t="s">
        <v>274</v>
      </c>
      <c r="FX8" s="38" t="s">
        <v>214</v>
      </c>
      <c r="FY8" s="38" t="s">
        <v>275</v>
      </c>
      <c r="FZ8" s="38" t="s">
        <v>215</v>
      </c>
      <c r="GA8" s="38" t="s">
        <v>276</v>
      </c>
      <c r="GB8" s="38" t="s">
        <v>216</v>
      </c>
      <c r="GC8" s="38" t="s">
        <v>277</v>
      </c>
      <c r="GF8" s="38">
        <v>9.7438000000000004E-3</v>
      </c>
      <c r="GG8" s="38">
        <v>4.9602500000000003</v>
      </c>
      <c r="GH8" s="38">
        <v>3.98421</v>
      </c>
      <c r="GI8" s="38">
        <v>0</v>
      </c>
      <c r="GJ8" s="38">
        <v>0.85201199999999999</v>
      </c>
      <c r="GK8" s="38">
        <v>0</v>
      </c>
      <c r="GL8" s="38">
        <v>6.5557600000000003</v>
      </c>
      <c r="GM8" s="38">
        <v>16.36</v>
      </c>
      <c r="GN8" s="38">
        <v>25.452100000000002</v>
      </c>
      <c r="GO8" s="38">
        <v>0</v>
      </c>
      <c r="GP8" s="38">
        <v>0</v>
      </c>
      <c r="GQ8" s="38">
        <v>0</v>
      </c>
      <c r="GR8" s="38">
        <v>0</v>
      </c>
      <c r="GS8" s="38">
        <v>0</v>
      </c>
      <c r="GT8" s="38">
        <v>41.81</v>
      </c>
      <c r="GU8" s="38">
        <v>33.404899999999998</v>
      </c>
      <c r="GV8" s="38">
        <v>0</v>
      </c>
      <c r="GW8" s="38">
        <v>0</v>
      </c>
      <c r="GX8" s="38">
        <v>0</v>
      </c>
      <c r="GY8" s="38">
        <v>0</v>
      </c>
      <c r="GZ8" s="38">
        <v>4.4714200000000002</v>
      </c>
      <c r="HA8" s="38">
        <v>0</v>
      </c>
      <c r="HB8" s="38">
        <v>37.869999999999997</v>
      </c>
      <c r="HC8" s="38">
        <v>0</v>
      </c>
      <c r="HD8" s="38">
        <v>0</v>
      </c>
      <c r="HE8" s="38">
        <v>0</v>
      </c>
      <c r="HF8" s="38">
        <v>0</v>
      </c>
      <c r="HG8" s="38">
        <v>37.869999999999997</v>
      </c>
      <c r="HH8" s="38">
        <v>1.01023E-2</v>
      </c>
      <c r="HI8" s="38">
        <v>4.8289400000000002</v>
      </c>
      <c r="HJ8" s="38">
        <v>4.2424499999999998</v>
      </c>
      <c r="HK8" s="38">
        <v>0</v>
      </c>
      <c r="HL8" s="38">
        <v>0.14150399999999999</v>
      </c>
      <c r="HM8" s="38">
        <v>2.0144500000000001</v>
      </c>
      <c r="HN8" s="38">
        <v>8.7410200000000007</v>
      </c>
      <c r="HO8" s="38">
        <v>3.51</v>
      </c>
      <c r="HP8" s="38">
        <v>25.452100000000002</v>
      </c>
      <c r="HQ8" s="38">
        <v>0</v>
      </c>
      <c r="HR8" s="38">
        <v>0</v>
      </c>
      <c r="HS8" s="38">
        <v>0</v>
      </c>
      <c r="HT8" s="38">
        <v>-10.7341</v>
      </c>
      <c r="HU8" s="38">
        <v>-5.7263000000000002</v>
      </c>
      <c r="HV8" s="38">
        <v>28.96</v>
      </c>
      <c r="HW8" s="38">
        <v>34.275399999999998</v>
      </c>
      <c r="HX8" s="38">
        <v>0</v>
      </c>
      <c r="HY8" s="38">
        <v>0</v>
      </c>
      <c r="HZ8" s="38">
        <v>0</v>
      </c>
      <c r="IA8" s="38">
        <v>0</v>
      </c>
      <c r="IB8" s="38">
        <v>0</v>
      </c>
      <c r="IC8" s="38">
        <v>0</v>
      </c>
      <c r="ID8" s="38">
        <v>34.28</v>
      </c>
      <c r="IE8" s="38">
        <v>0</v>
      </c>
      <c r="IF8" s="38">
        <v>0</v>
      </c>
      <c r="IG8" s="38">
        <v>0</v>
      </c>
      <c r="IH8" s="38">
        <v>0</v>
      </c>
      <c r="II8" s="38">
        <v>34.28</v>
      </c>
      <c r="IJ8" s="38">
        <v>10.2089</v>
      </c>
      <c r="IK8" s="38">
        <v>1.50146</v>
      </c>
      <c r="IL8" s="38">
        <v>1.20604</v>
      </c>
      <c r="IM8" s="38">
        <v>0</v>
      </c>
      <c r="IN8" s="38">
        <v>0.25790999999999997</v>
      </c>
      <c r="IO8" s="38">
        <v>1.3661099999999999</v>
      </c>
      <c r="IP8" s="38">
        <v>1.98447</v>
      </c>
      <c r="IQ8" s="38">
        <v>16.524899999999999</v>
      </c>
      <c r="IR8" s="38">
        <v>7.70451</v>
      </c>
      <c r="IS8" s="38">
        <v>0</v>
      </c>
      <c r="IT8" s="38">
        <v>0</v>
      </c>
      <c r="IU8" s="38">
        <v>0</v>
      </c>
      <c r="IV8" s="38">
        <v>0</v>
      </c>
      <c r="IW8" s="38">
        <v>0</v>
      </c>
      <c r="IX8" s="38">
        <v>24.229399999999998</v>
      </c>
      <c r="IY8" s="38">
        <v>10.4749</v>
      </c>
      <c r="IZ8" s="38">
        <v>1.4617100000000001</v>
      </c>
      <c r="JA8" s="38">
        <v>1.2842100000000001</v>
      </c>
      <c r="JB8" s="38">
        <v>0</v>
      </c>
      <c r="JC8" s="38">
        <v>4.28341E-2</v>
      </c>
      <c r="JD8" s="38">
        <v>0.60978600000000005</v>
      </c>
      <c r="JE8" s="38">
        <v>2.6459700000000002</v>
      </c>
      <c r="JF8" s="38">
        <v>11.536799999999999</v>
      </c>
      <c r="JG8" s="38">
        <v>7.70451</v>
      </c>
      <c r="JH8" s="38">
        <v>0</v>
      </c>
      <c r="JI8" s="38">
        <v>0</v>
      </c>
      <c r="JJ8" s="38">
        <v>0</v>
      </c>
      <c r="JK8" s="38">
        <v>-3.2492200000000002</v>
      </c>
      <c r="JL8" s="38">
        <v>-1.73339</v>
      </c>
      <c r="JM8" s="38">
        <v>19.241299999999999</v>
      </c>
    </row>
    <row r="9" spans="1:273" x14ac:dyDescent="0.3">
      <c r="B9" s="84">
        <v>44855.40247685185</v>
      </c>
      <c r="C9" s="38" t="s">
        <v>138</v>
      </c>
      <c r="D9" s="38" t="s">
        <v>138</v>
      </c>
      <c r="E9" s="38" t="s">
        <v>278</v>
      </c>
      <c r="F9" s="38">
        <v>53627.8</v>
      </c>
      <c r="G9" s="39">
        <v>53627.8</v>
      </c>
      <c r="H9" s="38" t="s">
        <v>86</v>
      </c>
      <c r="I9" s="39">
        <v>5.9027777777777783E-2</v>
      </c>
      <c r="J9" s="38" t="s">
        <v>88</v>
      </c>
      <c r="K9" s="38">
        <v>-106.48</v>
      </c>
      <c r="L9" s="38" t="s">
        <v>87</v>
      </c>
      <c r="M9" s="38" t="s">
        <v>87</v>
      </c>
      <c r="N9" s="38" t="s">
        <v>217</v>
      </c>
      <c r="O9" s="38">
        <v>37.866100000000003</v>
      </c>
      <c r="P9" s="38">
        <v>47013.5</v>
      </c>
      <c r="Q9" s="38">
        <v>27928.9</v>
      </c>
      <c r="R9" s="38">
        <v>0</v>
      </c>
      <c r="S9" s="38">
        <v>3695.16</v>
      </c>
      <c r="T9" s="38">
        <v>0</v>
      </c>
      <c r="U9" s="38">
        <v>108746</v>
      </c>
      <c r="V9" s="38">
        <v>187421</v>
      </c>
      <c r="W9" s="38">
        <v>229701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417123</v>
      </c>
      <c r="AD9" s="38">
        <v>5449.75</v>
      </c>
      <c r="AE9" s="38">
        <v>0</v>
      </c>
      <c r="AF9" s="38">
        <v>0</v>
      </c>
      <c r="AG9" s="38">
        <v>0</v>
      </c>
      <c r="AH9" s="38">
        <v>0</v>
      </c>
      <c r="AI9" s="38">
        <v>797.85599999999999</v>
      </c>
      <c r="AJ9" s="38">
        <v>0</v>
      </c>
      <c r="AK9" s="38">
        <v>6247.61</v>
      </c>
      <c r="AL9" s="38">
        <v>0</v>
      </c>
      <c r="AM9" s="38">
        <v>0</v>
      </c>
      <c r="AN9" s="38">
        <v>0</v>
      </c>
      <c r="AO9" s="38">
        <v>0</v>
      </c>
      <c r="AP9" s="38">
        <v>6247.61</v>
      </c>
      <c r="AQ9" s="38">
        <v>0</v>
      </c>
      <c r="AR9" s="38">
        <v>0</v>
      </c>
      <c r="AS9" s="38">
        <v>0</v>
      </c>
      <c r="AT9" s="38">
        <v>0</v>
      </c>
      <c r="AU9" s="38">
        <v>0</v>
      </c>
      <c r="AV9" s="38">
        <v>0</v>
      </c>
      <c r="AW9" s="38">
        <v>0</v>
      </c>
      <c r="AX9" s="38">
        <v>0</v>
      </c>
      <c r="AY9" s="38">
        <v>0</v>
      </c>
      <c r="AZ9" s="38">
        <v>0</v>
      </c>
      <c r="BA9" s="38">
        <v>0</v>
      </c>
      <c r="BB9" s="38">
        <v>0</v>
      </c>
      <c r="BC9" s="38">
        <v>0</v>
      </c>
      <c r="BD9" s="38">
        <v>28.0337</v>
      </c>
      <c r="BE9" s="38">
        <v>21.208200000000001</v>
      </c>
      <c r="BF9" s="38">
        <v>13.7759</v>
      </c>
      <c r="BG9" s="38">
        <v>0</v>
      </c>
      <c r="BH9" s="38">
        <v>2.2836599999999998</v>
      </c>
      <c r="BI9" s="38">
        <v>3.7953199999999998</v>
      </c>
      <c r="BJ9" s="38">
        <v>49.251300000000001</v>
      </c>
      <c r="BK9" s="38">
        <v>118.348</v>
      </c>
      <c r="BL9" s="38">
        <v>100.32899999999999</v>
      </c>
      <c r="BM9" s="38">
        <v>0</v>
      </c>
      <c r="BN9" s="38">
        <v>0</v>
      </c>
      <c r="BO9" s="38">
        <v>0</v>
      </c>
      <c r="BP9" s="38">
        <v>0</v>
      </c>
      <c r="BQ9" s="38">
        <v>0</v>
      </c>
      <c r="BR9" s="38">
        <v>218.67699999999999</v>
      </c>
      <c r="BS9" s="38">
        <v>186.875</v>
      </c>
      <c r="BT9" s="38">
        <v>31.8019</v>
      </c>
      <c r="BU9" s="38">
        <v>0</v>
      </c>
      <c r="BV9" s="38">
        <v>0</v>
      </c>
      <c r="BX9" s="38">
        <v>0</v>
      </c>
      <c r="BY9" s="38">
        <v>70.5</v>
      </c>
      <c r="BZ9" s="38" t="s">
        <v>218</v>
      </c>
      <c r="CA9" s="38">
        <v>0</v>
      </c>
      <c r="CB9" s="38" t="s">
        <v>87</v>
      </c>
      <c r="CC9" s="38" t="s">
        <v>87</v>
      </c>
      <c r="CD9" s="38" t="s">
        <v>219</v>
      </c>
      <c r="CE9" s="38">
        <v>42.2819</v>
      </c>
      <c r="CF9" s="38">
        <v>41122.1</v>
      </c>
      <c r="CG9" s="38">
        <v>33015.4</v>
      </c>
      <c r="CH9" s="38">
        <v>0</v>
      </c>
      <c r="CI9" s="38">
        <v>547.57899999999995</v>
      </c>
      <c r="CJ9" s="38">
        <v>16125.5</v>
      </c>
      <c r="CK9" s="38">
        <v>72497.3</v>
      </c>
      <c r="CL9" s="38">
        <v>-59959.6</v>
      </c>
      <c r="CM9" s="38">
        <v>229701</v>
      </c>
      <c r="CN9" s="38">
        <v>0</v>
      </c>
      <c r="CO9" s="38">
        <v>0</v>
      </c>
      <c r="CP9" s="38">
        <v>0</v>
      </c>
      <c r="CQ9" s="38">
        <v>-225905</v>
      </c>
      <c r="CR9" s="38">
        <v>2594.73</v>
      </c>
      <c r="CS9" s="38">
        <v>169742</v>
      </c>
      <c r="CT9" s="38">
        <v>6115.92</v>
      </c>
      <c r="CU9" s="38">
        <v>0</v>
      </c>
      <c r="CV9" s="38">
        <v>0</v>
      </c>
      <c r="CW9" s="38">
        <v>0</v>
      </c>
      <c r="CX9" s="38">
        <v>0</v>
      </c>
      <c r="CY9" s="38">
        <v>0</v>
      </c>
      <c r="CZ9" s="38">
        <v>0</v>
      </c>
      <c r="DA9" s="38">
        <v>6115.92</v>
      </c>
      <c r="DB9" s="38">
        <v>0</v>
      </c>
      <c r="DC9" s="38">
        <v>0</v>
      </c>
      <c r="DD9" s="38">
        <v>0</v>
      </c>
      <c r="DE9" s="38">
        <v>0</v>
      </c>
      <c r="DF9" s="38">
        <v>6115.92</v>
      </c>
      <c r="DG9" s="38">
        <v>0</v>
      </c>
      <c r="DH9" s="38">
        <v>0</v>
      </c>
      <c r="DI9" s="38">
        <v>0</v>
      </c>
      <c r="DJ9" s="38">
        <v>0</v>
      </c>
      <c r="DK9" s="38">
        <v>0</v>
      </c>
      <c r="DL9" s="38">
        <v>0</v>
      </c>
      <c r="DM9" s="38">
        <v>0</v>
      </c>
      <c r="DN9" s="38">
        <v>0</v>
      </c>
      <c r="DO9" s="38">
        <v>0</v>
      </c>
      <c r="DP9" s="38">
        <v>0</v>
      </c>
      <c r="DQ9" s="38">
        <v>0</v>
      </c>
      <c r="DR9" s="38">
        <v>0</v>
      </c>
      <c r="DS9" s="38">
        <v>0</v>
      </c>
      <c r="DT9" s="38">
        <v>31.4587</v>
      </c>
      <c r="DU9" s="38">
        <v>18.745200000000001</v>
      </c>
      <c r="DV9" s="38">
        <v>15.453900000000001</v>
      </c>
      <c r="DW9" s="38">
        <v>0</v>
      </c>
      <c r="DX9" s="38">
        <v>0.44758500000000001</v>
      </c>
      <c r="DY9" s="38">
        <v>7.3677900000000003</v>
      </c>
      <c r="DZ9" s="38">
        <v>32.834200000000003</v>
      </c>
      <c r="EA9" s="38">
        <v>11.870100000000001</v>
      </c>
      <c r="EB9" s="38">
        <v>100.32899999999999</v>
      </c>
      <c r="EC9" s="38">
        <v>0</v>
      </c>
      <c r="ED9" s="38">
        <v>0</v>
      </c>
      <c r="EE9" s="38">
        <v>0</v>
      </c>
      <c r="EF9" s="38">
        <v>-80.757800000000003</v>
      </c>
      <c r="EG9" s="38">
        <v>-13.679500000000001</v>
      </c>
      <c r="EH9" s="38">
        <v>112.199</v>
      </c>
      <c r="EI9" s="38">
        <v>80.770399999999995</v>
      </c>
      <c r="EJ9" s="38">
        <v>31.428799999999999</v>
      </c>
      <c r="EK9" s="38">
        <v>0</v>
      </c>
      <c r="EL9" s="38">
        <v>0</v>
      </c>
      <c r="EN9" s="38">
        <v>0</v>
      </c>
      <c r="EO9" s="38">
        <v>39.5</v>
      </c>
      <c r="EP9" s="38" t="s">
        <v>220</v>
      </c>
      <c r="EQ9" s="38">
        <v>0</v>
      </c>
      <c r="ER9" s="38">
        <v>2.9022699999999999E-5</v>
      </c>
      <c r="ES9" s="38">
        <v>16.523800000000001</v>
      </c>
      <c r="ET9" s="38">
        <v>3.99953</v>
      </c>
      <c r="EU9" s="38">
        <v>0</v>
      </c>
      <c r="EV9" s="38">
        <v>4.2223700000000003E-2</v>
      </c>
      <c r="EW9" s="38">
        <v>0</v>
      </c>
      <c r="EX9" s="38">
        <v>15.4956</v>
      </c>
      <c r="EY9" s="38">
        <v>36.061100000000003</v>
      </c>
      <c r="EZ9" s="38">
        <v>29.569299999999998</v>
      </c>
      <c r="FA9" s="38">
        <v>0</v>
      </c>
      <c r="FB9" s="38">
        <v>0</v>
      </c>
      <c r="FC9" s="38">
        <v>0</v>
      </c>
      <c r="FD9" s="38">
        <v>0</v>
      </c>
      <c r="FE9" s="38">
        <v>0</v>
      </c>
      <c r="FF9" s="38">
        <v>65.630499999999998</v>
      </c>
      <c r="FG9" s="38">
        <v>5.2952799999999999E-5</v>
      </c>
      <c r="FH9" s="38">
        <v>14.154199999999999</v>
      </c>
      <c r="FI9" s="38">
        <v>4.6367799999999999</v>
      </c>
      <c r="FJ9" s="38">
        <v>0</v>
      </c>
      <c r="FK9" s="38">
        <v>4.9756300000000002E-4</v>
      </c>
      <c r="FL9" s="38">
        <v>1.99946</v>
      </c>
      <c r="FM9" s="38">
        <v>10.330399999999999</v>
      </c>
      <c r="FN9" s="38">
        <v>22.444700000000001</v>
      </c>
      <c r="FO9" s="38">
        <v>29.569299999999998</v>
      </c>
      <c r="FP9" s="38">
        <v>0</v>
      </c>
      <c r="FQ9" s="38">
        <v>0</v>
      </c>
      <c r="FR9" s="38">
        <v>0</v>
      </c>
      <c r="FS9" s="38">
        <v>-5.0967200000000004</v>
      </c>
      <c r="FT9" s="38">
        <v>-3.5800299999999998</v>
      </c>
      <c r="FU9" s="38">
        <v>52.014000000000003</v>
      </c>
      <c r="FV9" s="38" t="s">
        <v>273</v>
      </c>
      <c r="FW9" s="38" t="s">
        <v>274</v>
      </c>
      <c r="FX9" s="38" t="s">
        <v>214</v>
      </c>
      <c r="FY9" s="38" t="s">
        <v>275</v>
      </c>
      <c r="FZ9" s="38" t="s">
        <v>215</v>
      </c>
      <c r="GA9" s="38" t="s">
        <v>276</v>
      </c>
      <c r="GB9" s="38" t="s">
        <v>216</v>
      </c>
      <c r="GC9" s="38" t="s">
        <v>277</v>
      </c>
      <c r="GF9" s="38">
        <v>9.1443300000000009E-3</v>
      </c>
      <c r="GG9" s="38">
        <v>5.3471700000000002</v>
      </c>
      <c r="GH9" s="38">
        <v>4.0004099999999996</v>
      </c>
      <c r="GI9" s="38">
        <v>0</v>
      </c>
      <c r="GJ9" s="38">
        <v>0.81705899999999998</v>
      </c>
      <c r="GK9" s="38">
        <v>0</v>
      </c>
      <c r="GL9" s="38">
        <v>13.111499999999999</v>
      </c>
      <c r="GM9" s="38">
        <v>23.29</v>
      </c>
      <c r="GN9" s="38">
        <v>25.452100000000002</v>
      </c>
      <c r="GO9" s="38">
        <v>0</v>
      </c>
      <c r="GP9" s="38">
        <v>0</v>
      </c>
      <c r="GQ9" s="38">
        <v>0</v>
      </c>
      <c r="GR9" s="38">
        <v>0</v>
      </c>
      <c r="GS9" s="38">
        <v>0</v>
      </c>
      <c r="GT9" s="38">
        <v>48.74</v>
      </c>
      <c r="GU9" s="38">
        <v>30.541899999999998</v>
      </c>
      <c r="GV9" s="38">
        <v>0</v>
      </c>
      <c r="GW9" s="38">
        <v>0</v>
      </c>
      <c r="GX9" s="38">
        <v>0</v>
      </c>
      <c r="GY9" s="38">
        <v>0</v>
      </c>
      <c r="GZ9" s="38">
        <v>4.4714099999999997</v>
      </c>
      <c r="HA9" s="38">
        <v>0</v>
      </c>
      <c r="HB9" s="38">
        <v>35.01</v>
      </c>
      <c r="HC9" s="38">
        <v>0</v>
      </c>
      <c r="HD9" s="38">
        <v>0</v>
      </c>
      <c r="HE9" s="38">
        <v>0</v>
      </c>
      <c r="HF9" s="38">
        <v>0</v>
      </c>
      <c r="HG9" s="38">
        <v>35.01</v>
      </c>
      <c r="HH9" s="38">
        <v>1.01023E-2</v>
      </c>
      <c r="HI9" s="38">
        <v>4.8289400000000002</v>
      </c>
      <c r="HJ9" s="38">
        <v>4.2424499999999998</v>
      </c>
      <c r="HK9" s="38">
        <v>0</v>
      </c>
      <c r="HL9" s="38">
        <v>0.14150399999999999</v>
      </c>
      <c r="HM9" s="38">
        <v>2.0144500000000001</v>
      </c>
      <c r="HN9" s="38">
        <v>8.7410200000000007</v>
      </c>
      <c r="HO9" s="38">
        <v>3.51</v>
      </c>
      <c r="HP9" s="38">
        <v>25.452100000000002</v>
      </c>
      <c r="HQ9" s="38">
        <v>0</v>
      </c>
      <c r="HR9" s="38">
        <v>0</v>
      </c>
      <c r="HS9" s="38">
        <v>0</v>
      </c>
      <c r="HT9" s="38">
        <v>-10.7341</v>
      </c>
      <c r="HU9" s="38">
        <v>-5.7263000000000002</v>
      </c>
      <c r="HV9" s="38">
        <v>28.96</v>
      </c>
      <c r="HW9" s="38">
        <v>34.275399999999998</v>
      </c>
      <c r="HX9" s="38">
        <v>0</v>
      </c>
      <c r="HY9" s="38">
        <v>0</v>
      </c>
      <c r="HZ9" s="38">
        <v>0</v>
      </c>
      <c r="IA9" s="38">
        <v>0</v>
      </c>
      <c r="IB9" s="38">
        <v>0</v>
      </c>
      <c r="IC9" s="38">
        <v>0</v>
      </c>
      <c r="ID9" s="38">
        <v>34.28</v>
      </c>
      <c r="IE9" s="38">
        <v>0</v>
      </c>
      <c r="IF9" s="38">
        <v>0</v>
      </c>
      <c r="IG9" s="38">
        <v>0</v>
      </c>
      <c r="IH9" s="38">
        <v>0</v>
      </c>
      <c r="II9" s="38">
        <v>34.28</v>
      </c>
      <c r="IJ9" s="38">
        <v>9.3339999999999996</v>
      </c>
      <c r="IK9" s="38">
        <v>1.6185799999999999</v>
      </c>
      <c r="IL9" s="38">
        <v>1.2109399999999999</v>
      </c>
      <c r="IM9" s="38">
        <v>0</v>
      </c>
      <c r="IN9" s="38">
        <v>0.24732999999999999</v>
      </c>
      <c r="IO9" s="38">
        <v>1.3661099999999999</v>
      </c>
      <c r="IP9" s="38">
        <v>3.96895</v>
      </c>
      <c r="IQ9" s="38">
        <v>17.745899999999999</v>
      </c>
      <c r="IR9" s="38">
        <v>7.70451</v>
      </c>
      <c r="IS9" s="38">
        <v>0</v>
      </c>
      <c r="IT9" s="38">
        <v>0</v>
      </c>
      <c r="IU9" s="38">
        <v>0</v>
      </c>
      <c r="IV9" s="38">
        <v>0</v>
      </c>
      <c r="IW9" s="38">
        <v>0</v>
      </c>
      <c r="IX9" s="38">
        <v>25.450399999999998</v>
      </c>
      <c r="IY9" s="38">
        <v>10.4749</v>
      </c>
      <c r="IZ9" s="38">
        <v>1.4617100000000001</v>
      </c>
      <c r="JA9" s="38">
        <v>1.2842100000000001</v>
      </c>
      <c r="JB9" s="38">
        <v>0</v>
      </c>
      <c r="JC9" s="38">
        <v>4.28341E-2</v>
      </c>
      <c r="JD9" s="38">
        <v>0.60978600000000005</v>
      </c>
      <c r="JE9" s="38">
        <v>2.6459700000000002</v>
      </c>
      <c r="JF9" s="38">
        <v>11.536799999999999</v>
      </c>
      <c r="JG9" s="38">
        <v>7.70451</v>
      </c>
      <c r="JH9" s="38">
        <v>0</v>
      </c>
      <c r="JI9" s="38">
        <v>0</v>
      </c>
      <c r="JJ9" s="38">
        <v>0</v>
      </c>
      <c r="JK9" s="38">
        <v>-3.2492200000000002</v>
      </c>
      <c r="JL9" s="38">
        <v>-1.73339</v>
      </c>
      <c r="JM9" s="38">
        <v>19.241299999999999</v>
      </c>
    </row>
    <row r="10" spans="1:273" x14ac:dyDescent="0.3">
      <c r="B10" s="84">
        <v>44855.403240740743</v>
      </c>
      <c r="C10" s="38" t="s">
        <v>145</v>
      </c>
      <c r="D10" s="38" t="s">
        <v>145</v>
      </c>
      <c r="E10" s="38" t="s">
        <v>272</v>
      </c>
      <c r="F10" s="38">
        <v>53627.8</v>
      </c>
      <c r="G10" s="39">
        <v>53627.8</v>
      </c>
      <c r="H10" s="38" t="s">
        <v>86</v>
      </c>
      <c r="I10" s="39">
        <v>4.027777777777778E-2</v>
      </c>
      <c r="J10" s="38" t="s">
        <v>88</v>
      </c>
      <c r="K10" s="38">
        <v>-112.37</v>
      </c>
      <c r="L10" s="38" t="s">
        <v>87</v>
      </c>
      <c r="M10" s="38" t="s">
        <v>87</v>
      </c>
      <c r="N10" s="38" t="s">
        <v>211</v>
      </c>
      <c r="O10" s="38">
        <v>7.29582</v>
      </c>
      <c r="P10" s="38">
        <v>95674.1</v>
      </c>
      <c r="Q10" s="38">
        <v>21549</v>
      </c>
      <c r="R10" s="38">
        <v>0</v>
      </c>
      <c r="S10" s="38">
        <v>1158.02</v>
      </c>
      <c r="T10" s="37">
        <v>0</v>
      </c>
      <c r="U10" s="38">
        <v>72497.3</v>
      </c>
      <c r="V10" s="37">
        <v>190886</v>
      </c>
      <c r="W10" s="37">
        <v>229701</v>
      </c>
      <c r="X10" s="92">
        <v>0</v>
      </c>
      <c r="Y10" s="38">
        <v>0</v>
      </c>
      <c r="Z10" s="38">
        <v>0</v>
      </c>
      <c r="AA10" s="37">
        <v>0</v>
      </c>
      <c r="AB10" s="38">
        <v>0</v>
      </c>
      <c r="AC10" s="38">
        <v>420587</v>
      </c>
      <c r="AD10" s="38">
        <v>1050.27</v>
      </c>
      <c r="AE10" s="38">
        <v>0</v>
      </c>
      <c r="AF10" s="38">
        <v>0</v>
      </c>
      <c r="AG10" s="38">
        <v>0</v>
      </c>
      <c r="AH10" s="38">
        <v>0</v>
      </c>
      <c r="AI10" s="38">
        <v>701.09199999999998</v>
      </c>
      <c r="AJ10" s="38">
        <v>0</v>
      </c>
      <c r="AK10" s="38">
        <v>1751.37</v>
      </c>
      <c r="AL10" s="38">
        <v>0</v>
      </c>
      <c r="AM10" s="38">
        <v>0</v>
      </c>
      <c r="AN10" s="38">
        <v>0</v>
      </c>
      <c r="AO10" s="38">
        <v>0</v>
      </c>
      <c r="AP10" s="38">
        <v>1751.37</v>
      </c>
      <c r="AQ10" s="38">
        <v>0</v>
      </c>
      <c r="AR10" s="38">
        <v>0</v>
      </c>
      <c r="AS10" s="38">
        <v>0</v>
      </c>
      <c r="AT10" s="38">
        <v>0</v>
      </c>
      <c r="AU10" s="38">
        <v>0</v>
      </c>
      <c r="AV10" s="38">
        <v>0</v>
      </c>
      <c r="AW10" s="38">
        <v>0</v>
      </c>
      <c r="AX10" s="38">
        <v>0</v>
      </c>
      <c r="AY10" s="38">
        <v>0</v>
      </c>
      <c r="AZ10" s="38">
        <v>0</v>
      </c>
      <c r="BA10" s="38">
        <v>0</v>
      </c>
      <c r="BB10" s="38">
        <v>0</v>
      </c>
      <c r="BC10" s="38">
        <v>0</v>
      </c>
      <c r="BD10" s="38">
        <v>5.5529099999999998</v>
      </c>
      <c r="BE10" s="38">
        <v>55.371099999999998</v>
      </c>
      <c r="BF10" s="38">
        <v>10.9893</v>
      </c>
      <c r="BG10" s="38">
        <v>0</v>
      </c>
      <c r="BH10" s="38">
        <v>0.65259400000000001</v>
      </c>
      <c r="BI10" s="38">
        <v>3.3296899999999998</v>
      </c>
      <c r="BJ10" s="38">
        <v>35.508000000000003</v>
      </c>
      <c r="BK10" s="38">
        <v>111.404</v>
      </c>
      <c r="BL10" s="38">
        <v>110.64100000000001</v>
      </c>
      <c r="BM10" s="38">
        <v>0</v>
      </c>
      <c r="BN10" s="38">
        <v>0</v>
      </c>
      <c r="BO10" s="38">
        <v>0</v>
      </c>
      <c r="BP10" s="38">
        <v>0</v>
      </c>
      <c r="BQ10" s="38">
        <v>0</v>
      </c>
      <c r="BR10" s="38">
        <v>222.04499999999999</v>
      </c>
      <c r="BS10" s="38">
        <v>213.167</v>
      </c>
      <c r="BT10" s="38">
        <v>8.8781199999999991</v>
      </c>
      <c r="BU10" s="38">
        <v>0</v>
      </c>
      <c r="BV10" s="38">
        <v>0</v>
      </c>
      <c r="BX10" s="38">
        <v>0</v>
      </c>
      <c r="BY10" s="38">
        <v>0</v>
      </c>
      <c r="CA10" s="38">
        <v>0</v>
      </c>
      <c r="CB10" s="38" t="s">
        <v>87</v>
      </c>
      <c r="CC10" s="38" t="s">
        <v>87</v>
      </c>
      <c r="CD10" s="38" t="s">
        <v>212</v>
      </c>
      <c r="CE10" s="38">
        <v>7.3738599999999996</v>
      </c>
      <c r="CF10" s="38">
        <v>89685.2</v>
      </c>
      <c r="CG10" s="38">
        <v>29416</v>
      </c>
      <c r="CH10" s="37">
        <v>0</v>
      </c>
      <c r="CI10" s="37">
        <v>62.252400000000002</v>
      </c>
      <c r="CJ10" s="38">
        <v>13771.7</v>
      </c>
      <c r="CK10" s="38">
        <v>72497.3</v>
      </c>
      <c r="CL10" s="38">
        <v>-74444</v>
      </c>
      <c r="CM10" s="37">
        <v>229701</v>
      </c>
      <c r="CN10" s="38">
        <v>0</v>
      </c>
      <c r="CO10" s="38">
        <v>0</v>
      </c>
      <c r="CP10" s="38">
        <v>0</v>
      </c>
      <c r="CQ10" s="38">
        <v>-283271</v>
      </c>
      <c r="CR10" s="38">
        <v>3386.87</v>
      </c>
      <c r="CS10" s="38">
        <v>155257</v>
      </c>
      <c r="CT10" s="38">
        <v>1079.17</v>
      </c>
      <c r="CU10" s="38">
        <v>0</v>
      </c>
      <c r="CV10" s="38">
        <v>0</v>
      </c>
      <c r="CW10" s="38">
        <v>0</v>
      </c>
      <c r="CX10" s="38">
        <v>0</v>
      </c>
      <c r="CY10" s="38">
        <v>0</v>
      </c>
      <c r="CZ10" s="38">
        <v>0</v>
      </c>
      <c r="DA10" s="38">
        <v>1079.17</v>
      </c>
      <c r="DB10" s="38">
        <v>0</v>
      </c>
      <c r="DC10" s="38">
        <v>0</v>
      </c>
      <c r="DD10" s="38">
        <v>0</v>
      </c>
      <c r="DE10" s="38">
        <v>0</v>
      </c>
      <c r="DF10" s="38">
        <v>1079.17</v>
      </c>
      <c r="DG10" s="38">
        <v>0</v>
      </c>
      <c r="DH10" s="38">
        <v>0</v>
      </c>
      <c r="DI10" s="38">
        <v>0</v>
      </c>
      <c r="DJ10" s="38">
        <v>0</v>
      </c>
      <c r="DK10" s="38">
        <v>0</v>
      </c>
      <c r="DL10" s="38">
        <v>0</v>
      </c>
      <c r="DM10" s="38">
        <v>0</v>
      </c>
      <c r="DN10" s="38">
        <v>0</v>
      </c>
      <c r="DO10" s="38">
        <v>0</v>
      </c>
      <c r="DP10" s="38">
        <v>0</v>
      </c>
      <c r="DQ10" s="38">
        <v>0</v>
      </c>
      <c r="DR10" s="38">
        <v>0</v>
      </c>
      <c r="DS10" s="38">
        <v>0</v>
      </c>
      <c r="DT10" s="38">
        <v>5.6822900000000001</v>
      </c>
      <c r="DU10" s="38">
        <v>52.261299999999999</v>
      </c>
      <c r="DV10" s="38">
        <v>14.9024</v>
      </c>
      <c r="DW10" s="38">
        <v>0</v>
      </c>
      <c r="DX10" s="38">
        <v>3.9284100000000002E-2</v>
      </c>
      <c r="DY10" s="38">
        <v>6.7051400000000001</v>
      </c>
      <c r="DZ10" s="38">
        <v>35.508000000000003</v>
      </c>
      <c r="EA10" s="38">
        <v>-0.97091799999999995</v>
      </c>
      <c r="EB10" s="38">
        <v>110.64100000000001</v>
      </c>
      <c r="EC10" s="38">
        <v>0</v>
      </c>
      <c r="ED10" s="38">
        <v>0</v>
      </c>
      <c r="EE10" s="38">
        <v>0</v>
      </c>
      <c r="EF10" s="38">
        <v>-107.82899999999999</v>
      </c>
      <c r="EG10" s="38">
        <v>-8.2401700000000009</v>
      </c>
      <c r="EH10" s="38">
        <v>109.67</v>
      </c>
      <c r="EI10" s="38">
        <v>103.99299999999999</v>
      </c>
      <c r="EJ10" s="38">
        <v>5.6777600000000001</v>
      </c>
      <c r="EK10" s="38">
        <v>0</v>
      </c>
      <c r="EL10" s="38">
        <v>0</v>
      </c>
      <c r="EN10" s="38">
        <v>0</v>
      </c>
      <c r="EO10" s="38">
        <v>1.25</v>
      </c>
      <c r="EP10" s="38" t="s">
        <v>101</v>
      </c>
      <c r="EQ10" s="38">
        <v>0</v>
      </c>
      <c r="ER10" s="38">
        <v>0</v>
      </c>
      <c r="ES10" s="38">
        <v>21.629000000000001</v>
      </c>
      <c r="ET10" s="38">
        <v>2.8469500000000001</v>
      </c>
      <c r="EU10" s="38">
        <v>0</v>
      </c>
      <c r="EV10" s="38">
        <v>1.21214E-10</v>
      </c>
      <c r="EW10" s="38">
        <v>0</v>
      </c>
      <c r="EX10" s="38">
        <v>10.330399999999999</v>
      </c>
      <c r="EY10" s="38">
        <v>34.8063</v>
      </c>
      <c r="EZ10" s="38">
        <v>29.569299999999998</v>
      </c>
      <c r="FA10" s="38">
        <v>0</v>
      </c>
      <c r="FB10" s="38">
        <v>0</v>
      </c>
      <c r="FC10" s="38">
        <v>0</v>
      </c>
      <c r="FD10" s="38">
        <v>0</v>
      </c>
      <c r="FE10" s="38">
        <v>0</v>
      </c>
      <c r="FF10" s="38">
        <v>64.375699999999995</v>
      </c>
      <c r="FG10" s="38">
        <v>1.41621E-14</v>
      </c>
      <c r="FH10" s="38">
        <v>22.077100000000002</v>
      </c>
      <c r="FI10" s="38">
        <v>3.5223499999999999</v>
      </c>
      <c r="FJ10" s="38">
        <v>0</v>
      </c>
      <c r="FK10" s="38">
        <v>9.3471400000000005E-13</v>
      </c>
      <c r="FL10" s="38">
        <v>1.78016</v>
      </c>
      <c r="FM10" s="38">
        <v>10.330399999999999</v>
      </c>
      <c r="FN10" s="38">
        <v>29.247599999999998</v>
      </c>
      <c r="FO10" s="38">
        <v>29.569299999999998</v>
      </c>
      <c r="FP10" s="38">
        <v>0</v>
      </c>
      <c r="FQ10" s="38">
        <v>0</v>
      </c>
      <c r="FR10" s="38">
        <v>0</v>
      </c>
      <c r="FS10" s="38">
        <v>-5.5884200000000002</v>
      </c>
      <c r="FT10" s="38">
        <v>-2.8740299999999999</v>
      </c>
      <c r="FU10" s="38">
        <v>58.816899999999997</v>
      </c>
      <c r="FV10" s="38" t="s">
        <v>273</v>
      </c>
      <c r="FW10" s="38" t="s">
        <v>274</v>
      </c>
      <c r="FX10" s="38" t="s">
        <v>214</v>
      </c>
      <c r="FY10" s="38" t="s">
        <v>275</v>
      </c>
      <c r="FZ10" s="38" t="s">
        <v>215</v>
      </c>
      <c r="GA10" s="38" t="s">
        <v>276</v>
      </c>
      <c r="GB10" s="38" t="s">
        <v>216</v>
      </c>
      <c r="GC10" s="38" t="s">
        <v>277</v>
      </c>
      <c r="GF10" s="38">
        <v>2.17906E-3</v>
      </c>
      <c r="GG10" s="38">
        <v>8.1195299999999992</v>
      </c>
      <c r="GH10" s="38">
        <v>2.71448</v>
      </c>
      <c r="GI10" s="38">
        <v>0</v>
      </c>
      <c r="GJ10" s="38">
        <v>0.31533499999999998</v>
      </c>
      <c r="GK10" s="38">
        <v>0</v>
      </c>
      <c r="GL10" s="38">
        <v>8.7410200000000007</v>
      </c>
      <c r="GM10" s="38">
        <v>19.89</v>
      </c>
      <c r="GN10" s="38">
        <v>25.452100000000002</v>
      </c>
      <c r="GO10" s="38">
        <v>0</v>
      </c>
      <c r="GP10" s="38">
        <v>0</v>
      </c>
      <c r="GQ10" s="38">
        <v>0</v>
      </c>
      <c r="GR10" s="38">
        <v>0</v>
      </c>
      <c r="GS10" s="38">
        <v>0</v>
      </c>
      <c r="GT10" s="38">
        <v>45.34</v>
      </c>
      <c r="GU10" s="38">
        <v>5.8860299999999999</v>
      </c>
      <c r="GV10" s="38">
        <v>0</v>
      </c>
      <c r="GW10" s="38">
        <v>0</v>
      </c>
      <c r="GX10" s="38">
        <v>0</v>
      </c>
      <c r="GY10" s="38">
        <v>0</v>
      </c>
      <c r="GZ10" s="38">
        <v>3.9291200000000002</v>
      </c>
      <c r="HA10" s="38">
        <v>0</v>
      </c>
      <c r="HB10" s="38">
        <v>9.82</v>
      </c>
      <c r="HC10" s="38">
        <v>0</v>
      </c>
      <c r="HD10" s="38">
        <v>0</v>
      </c>
      <c r="HE10" s="38">
        <v>0</v>
      </c>
      <c r="HF10" s="38">
        <v>0</v>
      </c>
      <c r="HG10" s="38">
        <v>9.82</v>
      </c>
      <c r="HH10" s="38">
        <v>2.1816399999999999E-3</v>
      </c>
      <c r="HI10" s="38">
        <v>8.3366699999999998</v>
      </c>
      <c r="HJ10" s="38">
        <v>3.23048</v>
      </c>
      <c r="HK10" s="38">
        <v>0</v>
      </c>
      <c r="HL10" s="38">
        <v>1.8711100000000001E-2</v>
      </c>
      <c r="HM10" s="38">
        <v>1.7260800000000001</v>
      </c>
      <c r="HN10" s="38">
        <v>8.7410200000000007</v>
      </c>
      <c r="HO10" s="38">
        <v>0.41</v>
      </c>
      <c r="HP10" s="38">
        <v>25.452100000000002</v>
      </c>
      <c r="HQ10" s="38">
        <v>0</v>
      </c>
      <c r="HR10" s="38">
        <v>0</v>
      </c>
      <c r="HS10" s="38">
        <v>0</v>
      </c>
      <c r="HT10" s="38">
        <v>-14.3477</v>
      </c>
      <c r="HU10" s="38">
        <v>-7.30098</v>
      </c>
      <c r="HV10" s="38">
        <v>25.86</v>
      </c>
      <c r="HW10" s="38">
        <v>6.048</v>
      </c>
      <c r="HX10" s="38">
        <v>0</v>
      </c>
      <c r="HY10" s="38">
        <v>0</v>
      </c>
      <c r="HZ10" s="38">
        <v>0</v>
      </c>
      <c r="IA10" s="38">
        <v>0</v>
      </c>
      <c r="IB10" s="38">
        <v>0</v>
      </c>
      <c r="IC10" s="38">
        <v>0</v>
      </c>
      <c r="ID10" s="38">
        <v>6.05</v>
      </c>
      <c r="IE10" s="38">
        <v>0</v>
      </c>
      <c r="IF10" s="38">
        <v>0</v>
      </c>
      <c r="IG10" s="38">
        <v>0</v>
      </c>
      <c r="IH10" s="38">
        <v>0</v>
      </c>
      <c r="II10" s="38">
        <v>6.05</v>
      </c>
      <c r="IJ10" s="38">
        <v>1.79897</v>
      </c>
      <c r="IK10" s="38">
        <v>2.4577900000000001</v>
      </c>
      <c r="IL10" s="38">
        <v>0.82168799999999997</v>
      </c>
      <c r="IM10" s="38">
        <v>0</v>
      </c>
      <c r="IN10" s="38">
        <v>9.5453899999999994E-2</v>
      </c>
      <c r="IO10" s="38">
        <v>1.2004300000000001</v>
      </c>
      <c r="IP10" s="38">
        <v>2.6459700000000002</v>
      </c>
      <c r="IQ10" s="38">
        <v>9.0203000000000007</v>
      </c>
      <c r="IR10" s="38">
        <v>7.70451</v>
      </c>
      <c r="IS10" s="38">
        <v>0</v>
      </c>
      <c r="IT10" s="38">
        <v>0</v>
      </c>
      <c r="IU10" s="38">
        <v>0</v>
      </c>
      <c r="IV10" s="38">
        <v>0</v>
      </c>
      <c r="IW10" s="38">
        <v>0</v>
      </c>
      <c r="IX10" s="38">
        <v>16.724799999999998</v>
      </c>
      <c r="IY10" s="38">
        <v>1.84846</v>
      </c>
      <c r="IZ10" s="38">
        <v>2.5235300000000001</v>
      </c>
      <c r="JA10" s="38">
        <v>0.97788699999999995</v>
      </c>
      <c r="JB10" s="38">
        <v>0</v>
      </c>
      <c r="JC10" s="38">
        <v>5.6639799999999999E-3</v>
      </c>
      <c r="JD10" s="38">
        <v>0.52249599999999996</v>
      </c>
      <c r="JE10" s="38">
        <v>2.6459700000000002</v>
      </c>
      <c r="JF10" s="38">
        <v>1.9708399999999999</v>
      </c>
      <c r="JG10" s="38">
        <v>7.70451</v>
      </c>
      <c r="JH10" s="38">
        <v>0</v>
      </c>
      <c r="JI10" s="38">
        <v>0</v>
      </c>
      <c r="JJ10" s="38">
        <v>0</v>
      </c>
      <c r="JK10" s="38">
        <v>-4.3431100000000002</v>
      </c>
      <c r="JL10" s="38">
        <v>-2.2100499999999998</v>
      </c>
      <c r="JM10" s="38">
        <v>9.6753499999999999</v>
      </c>
    </row>
    <row r="11" spans="1:273" x14ac:dyDescent="0.3">
      <c r="B11" s="84">
        <v>44855.404016203705</v>
      </c>
      <c r="C11" s="38" t="s">
        <v>146</v>
      </c>
      <c r="D11" s="38" t="s">
        <v>146</v>
      </c>
      <c r="E11" s="38" t="s">
        <v>272</v>
      </c>
      <c r="F11" s="38">
        <v>53627.8</v>
      </c>
      <c r="G11" s="39">
        <v>53627.8</v>
      </c>
      <c r="H11" s="38" t="s">
        <v>86</v>
      </c>
      <c r="I11" s="39">
        <v>4.027777777777778E-2</v>
      </c>
      <c r="J11" s="38" t="s">
        <v>88</v>
      </c>
      <c r="K11" s="38">
        <v>-133.87</v>
      </c>
      <c r="L11" s="38" t="s">
        <v>87</v>
      </c>
      <c r="M11" s="38" t="s">
        <v>87</v>
      </c>
      <c r="N11" s="38" t="s">
        <v>211</v>
      </c>
      <c r="O11" s="38">
        <v>6.6544499999999998</v>
      </c>
      <c r="P11" s="38">
        <v>102017</v>
      </c>
      <c r="Q11" s="38">
        <v>23479.9</v>
      </c>
      <c r="R11" s="38">
        <v>0</v>
      </c>
      <c r="S11" s="38">
        <v>1096.71</v>
      </c>
      <c r="T11" s="37">
        <v>0</v>
      </c>
      <c r="U11" s="38">
        <v>108746</v>
      </c>
      <c r="V11" s="37">
        <v>235346</v>
      </c>
      <c r="W11" s="37">
        <v>229701</v>
      </c>
      <c r="X11" s="37">
        <v>0</v>
      </c>
      <c r="Y11" s="38">
        <v>0</v>
      </c>
      <c r="Z11" s="38">
        <v>0</v>
      </c>
      <c r="AA11" s="37">
        <v>0</v>
      </c>
      <c r="AB11" s="38">
        <v>0</v>
      </c>
      <c r="AC11" s="38">
        <v>465048</v>
      </c>
      <c r="AD11" s="38">
        <v>957.98199999999997</v>
      </c>
      <c r="AE11" s="38">
        <v>0</v>
      </c>
      <c r="AF11" s="38">
        <v>0</v>
      </c>
      <c r="AG11" s="38">
        <v>0</v>
      </c>
      <c r="AH11" s="38">
        <v>0</v>
      </c>
      <c r="AI11" s="38">
        <v>701.09199999999998</v>
      </c>
      <c r="AJ11" s="38">
        <v>0</v>
      </c>
      <c r="AK11" s="38">
        <v>1659.07</v>
      </c>
      <c r="AL11" s="38">
        <v>0</v>
      </c>
      <c r="AM11" s="38">
        <v>0</v>
      </c>
      <c r="AN11" s="38">
        <v>0</v>
      </c>
      <c r="AO11" s="38">
        <v>0</v>
      </c>
      <c r="AP11" s="38">
        <v>1659.07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5.0651700000000002</v>
      </c>
      <c r="BE11" s="38">
        <v>58.738300000000002</v>
      </c>
      <c r="BF11" s="38">
        <v>11.875400000000001</v>
      </c>
      <c r="BG11" s="38">
        <v>0</v>
      </c>
      <c r="BH11" s="38">
        <v>0.62273400000000001</v>
      </c>
      <c r="BI11" s="38">
        <v>3.3296899999999998</v>
      </c>
      <c r="BJ11" s="38">
        <v>53.262</v>
      </c>
      <c r="BK11" s="38">
        <v>132.893</v>
      </c>
      <c r="BL11" s="38">
        <v>110.64100000000001</v>
      </c>
      <c r="BM11" s="38">
        <v>0</v>
      </c>
      <c r="BN11" s="38">
        <v>0</v>
      </c>
      <c r="BO11" s="38">
        <v>0</v>
      </c>
      <c r="BP11" s="38">
        <v>0</v>
      </c>
      <c r="BQ11" s="38">
        <v>0</v>
      </c>
      <c r="BR11" s="38">
        <v>243.535</v>
      </c>
      <c r="BS11" s="38">
        <v>235.14400000000001</v>
      </c>
      <c r="BT11" s="38">
        <v>8.3907699999999998</v>
      </c>
      <c r="BU11" s="38">
        <v>0</v>
      </c>
      <c r="BV11" s="38">
        <v>0</v>
      </c>
      <c r="BX11" s="38">
        <v>0</v>
      </c>
      <c r="BY11" s="38">
        <v>0</v>
      </c>
      <c r="CA11" s="38">
        <v>0</v>
      </c>
      <c r="CB11" s="38" t="s">
        <v>87</v>
      </c>
      <c r="CC11" s="38" t="s">
        <v>87</v>
      </c>
      <c r="CD11" s="38" t="s">
        <v>212</v>
      </c>
      <c r="CE11" s="38">
        <v>7.3738599999999996</v>
      </c>
      <c r="CF11" s="38">
        <v>89685.2</v>
      </c>
      <c r="CG11" s="38">
        <v>29416</v>
      </c>
      <c r="CH11" s="37">
        <v>0</v>
      </c>
      <c r="CI11" s="37">
        <v>62.252400000000002</v>
      </c>
      <c r="CJ11" s="38">
        <v>13771.7</v>
      </c>
      <c r="CK11" s="38">
        <v>72497.3</v>
      </c>
      <c r="CL11" s="38">
        <v>-74444</v>
      </c>
      <c r="CM11" s="37">
        <v>229701</v>
      </c>
      <c r="CN11" s="38">
        <v>0</v>
      </c>
      <c r="CO11" s="38">
        <v>0</v>
      </c>
      <c r="CP11" s="38">
        <v>0</v>
      </c>
      <c r="CQ11" s="38">
        <v>-283271</v>
      </c>
      <c r="CR11" s="38">
        <v>3386.87</v>
      </c>
      <c r="CS11" s="38">
        <v>155257</v>
      </c>
      <c r="CT11" s="38">
        <v>1079.17</v>
      </c>
      <c r="CU11" s="38">
        <v>0</v>
      </c>
      <c r="CV11" s="38">
        <v>0</v>
      </c>
      <c r="CW11" s="38">
        <v>0</v>
      </c>
      <c r="CX11" s="38">
        <v>0</v>
      </c>
      <c r="CY11" s="38">
        <v>0</v>
      </c>
      <c r="CZ11" s="38">
        <v>0</v>
      </c>
      <c r="DA11" s="38">
        <v>1079.17</v>
      </c>
      <c r="DB11" s="38">
        <v>0</v>
      </c>
      <c r="DC11" s="38">
        <v>0</v>
      </c>
      <c r="DD11" s="38">
        <v>0</v>
      </c>
      <c r="DE11" s="38">
        <v>0</v>
      </c>
      <c r="DF11" s="38">
        <v>1079.17</v>
      </c>
      <c r="DG11" s="38">
        <v>0</v>
      </c>
      <c r="DH11" s="38">
        <v>0</v>
      </c>
      <c r="DI11" s="38">
        <v>0</v>
      </c>
      <c r="DJ11" s="38">
        <v>0</v>
      </c>
      <c r="DK11" s="38">
        <v>0</v>
      </c>
      <c r="DL11" s="38">
        <v>0</v>
      </c>
      <c r="DM11" s="38">
        <v>0</v>
      </c>
      <c r="DN11" s="38">
        <v>0</v>
      </c>
      <c r="DO11" s="38">
        <v>0</v>
      </c>
      <c r="DP11" s="38">
        <v>0</v>
      </c>
      <c r="DQ11" s="38">
        <v>0</v>
      </c>
      <c r="DR11" s="38">
        <v>0</v>
      </c>
      <c r="DS11" s="38">
        <v>0</v>
      </c>
      <c r="DT11" s="38">
        <v>5.6822900000000001</v>
      </c>
      <c r="DU11" s="38">
        <v>52.261299999999999</v>
      </c>
      <c r="DV11" s="38">
        <v>14.9024</v>
      </c>
      <c r="DW11" s="38">
        <v>0</v>
      </c>
      <c r="DX11" s="38">
        <v>3.9284100000000002E-2</v>
      </c>
      <c r="DY11" s="38">
        <v>6.7051400000000001</v>
      </c>
      <c r="DZ11" s="38">
        <v>35.508000000000003</v>
      </c>
      <c r="EA11" s="38">
        <v>-0.97091799999999995</v>
      </c>
      <c r="EB11" s="38">
        <v>110.64100000000001</v>
      </c>
      <c r="EC11" s="38">
        <v>0</v>
      </c>
      <c r="ED11" s="38">
        <v>0</v>
      </c>
      <c r="EE11" s="38">
        <v>0</v>
      </c>
      <c r="EF11" s="38">
        <v>-107.82899999999999</v>
      </c>
      <c r="EG11" s="38">
        <v>-8.2401700000000009</v>
      </c>
      <c r="EH11" s="38">
        <v>109.67</v>
      </c>
      <c r="EI11" s="38">
        <v>103.99299999999999</v>
      </c>
      <c r="EJ11" s="38">
        <v>5.6777600000000001</v>
      </c>
      <c r="EK11" s="38">
        <v>0</v>
      </c>
      <c r="EL11" s="38">
        <v>0</v>
      </c>
      <c r="EN11" s="38">
        <v>0</v>
      </c>
      <c r="EO11" s="38">
        <v>1.25</v>
      </c>
      <c r="EP11" s="38" t="s">
        <v>101</v>
      </c>
      <c r="EQ11" s="38">
        <v>0</v>
      </c>
      <c r="ER11" s="38">
        <v>0</v>
      </c>
      <c r="ES11" s="38">
        <v>23.457999999999998</v>
      </c>
      <c r="ET11" s="38">
        <v>3.0188100000000002</v>
      </c>
      <c r="EU11" s="38">
        <v>0</v>
      </c>
      <c r="EV11" s="38">
        <v>1.21214E-10</v>
      </c>
      <c r="EW11" s="38">
        <v>0</v>
      </c>
      <c r="EX11" s="38">
        <v>15.4956</v>
      </c>
      <c r="EY11" s="38">
        <v>41.972299999999997</v>
      </c>
      <c r="EZ11" s="38">
        <v>29.569299999999998</v>
      </c>
      <c r="FA11" s="38">
        <v>0</v>
      </c>
      <c r="FB11" s="38">
        <v>0</v>
      </c>
      <c r="FC11" s="38">
        <v>0</v>
      </c>
      <c r="FD11" s="38">
        <v>0</v>
      </c>
      <c r="FE11" s="38">
        <v>0</v>
      </c>
      <c r="FF11" s="38">
        <v>71.541700000000006</v>
      </c>
      <c r="FG11" s="38">
        <v>1.41621E-14</v>
      </c>
      <c r="FH11" s="38">
        <v>22.077100000000002</v>
      </c>
      <c r="FI11" s="38">
        <v>3.5223499999999999</v>
      </c>
      <c r="FJ11" s="38">
        <v>0</v>
      </c>
      <c r="FK11" s="38">
        <v>9.3471400000000005E-13</v>
      </c>
      <c r="FL11" s="38">
        <v>1.78016</v>
      </c>
      <c r="FM11" s="38">
        <v>10.330399999999999</v>
      </c>
      <c r="FN11" s="38">
        <v>29.247599999999998</v>
      </c>
      <c r="FO11" s="38">
        <v>29.569299999999998</v>
      </c>
      <c r="FP11" s="38">
        <v>0</v>
      </c>
      <c r="FQ11" s="38">
        <v>0</v>
      </c>
      <c r="FR11" s="38">
        <v>0</v>
      </c>
      <c r="FS11" s="38">
        <v>-5.5884200000000002</v>
      </c>
      <c r="FT11" s="38">
        <v>-2.8740299999999999</v>
      </c>
      <c r="FU11" s="38">
        <v>58.816899999999997</v>
      </c>
      <c r="FV11" s="38" t="s">
        <v>273</v>
      </c>
      <c r="FW11" s="38" t="s">
        <v>274</v>
      </c>
      <c r="FX11" s="38" t="s">
        <v>214</v>
      </c>
      <c r="FY11" s="38" t="s">
        <v>275</v>
      </c>
      <c r="FZ11" s="38" t="s">
        <v>215</v>
      </c>
      <c r="GA11" s="38" t="s">
        <v>276</v>
      </c>
      <c r="GB11" s="38" t="s">
        <v>216</v>
      </c>
      <c r="GC11" s="38" t="s">
        <v>277</v>
      </c>
      <c r="GF11" s="38">
        <v>1.9912599999999999E-3</v>
      </c>
      <c r="GG11" s="38">
        <v>8.6888199999999998</v>
      </c>
      <c r="GH11" s="38">
        <v>2.8801999999999999</v>
      </c>
      <c r="GI11" s="38">
        <v>0</v>
      </c>
      <c r="GJ11" s="38">
        <v>0.30080800000000002</v>
      </c>
      <c r="GK11" s="38">
        <v>0</v>
      </c>
      <c r="GL11" s="38">
        <v>13.111499999999999</v>
      </c>
      <c r="GM11" s="38">
        <v>24.98</v>
      </c>
      <c r="GN11" s="38">
        <v>25.452100000000002</v>
      </c>
      <c r="GO11" s="38">
        <v>0</v>
      </c>
      <c r="GP11" s="38">
        <v>0</v>
      </c>
      <c r="GQ11" s="38">
        <v>0</v>
      </c>
      <c r="GR11" s="38">
        <v>0</v>
      </c>
      <c r="GS11" s="38">
        <v>0</v>
      </c>
      <c r="GT11" s="38">
        <v>50.43</v>
      </c>
      <c r="GU11" s="38">
        <v>5.3688000000000002</v>
      </c>
      <c r="GV11" s="38">
        <v>0</v>
      </c>
      <c r="GW11" s="38">
        <v>0</v>
      </c>
      <c r="GX11" s="38">
        <v>0</v>
      </c>
      <c r="GY11" s="38">
        <v>0</v>
      </c>
      <c r="GZ11" s="38">
        <v>3.9291200000000002</v>
      </c>
      <c r="HA11" s="38">
        <v>0</v>
      </c>
      <c r="HB11" s="38">
        <v>9.3000000000000007</v>
      </c>
      <c r="HC11" s="38">
        <v>0</v>
      </c>
      <c r="HD11" s="38">
        <v>0</v>
      </c>
      <c r="HE11" s="38">
        <v>0</v>
      </c>
      <c r="HF11" s="38">
        <v>0</v>
      </c>
      <c r="HG11" s="38">
        <v>9.3000000000000007</v>
      </c>
      <c r="HH11" s="38">
        <v>2.1816399999999999E-3</v>
      </c>
      <c r="HI11" s="38">
        <v>8.3366699999999998</v>
      </c>
      <c r="HJ11" s="38">
        <v>3.23048</v>
      </c>
      <c r="HK11" s="38">
        <v>0</v>
      </c>
      <c r="HL11" s="38">
        <v>1.8711100000000001E-2</v>
      </c>
      <c r="HM11" s="38">
        <v>1.7260800000000001</v>
      </c>
      <c r="HN11" s="38">
        <v>8.7410200000000007</v>
      </c>
      <c r="HO11" s="38">
        <v>0.41</v>
      </c>
      <c r="HP11" s="38">
        <v>25.452100000000002</v>
      </c>
      <c r="HQ11" s="38">
        <v>0</v>
      </c>
      <c r="HR11" s="38">
        <v>0</v>
      </c>
      <c r="HS11" s="38">
        <v>0</v>
      </c>
      <c r="HT11" s="38">
        <v>-14.3477</v>
      </c>
      <c r="HU11" s="38">
        <v>-7.30098</v>
      </c>
      <c r="HV11" s="38">
        <v>25.86</v>
      </c>
      <c r="HW11" s="38">
        <v>6.048</v>
      </c>
      <c r="HX11" s="38">
        <v>0</v>
      </c>
      <c r="HY11" s="38">
        <v>0</v>
      </c>
      <c r="HZ11" s="38">
        <v>0</v>
      </c>
      <c r="IA11" s="38">
        <v>0</v>
      </c>
      <c r="IB11" s="38">
        <v>0</v>
      </c>
      <c r="IC11" s="38">
        <v>0</v>
      </c>
      <c r="ID11" s="38">
        <v>6.05</v>
      </c>
      <c r="IE11" s="38">
        <v>0</v>
      </c>
      <c r="IF11" s="38">
        <v>0</v>
      </c>
      <c r="IG11" s="38">
        <v>0</v>
      </c>
      <c r="IH11" s="38">
        <v>0</v>
      </c>
      <c r="II11" s="38">
        <v>6.05</v>
      </c>
      <c r="IJ11" s="38">
        <v>1.64089</v>
      </c>
      <c r="IK11" s="38">
        <v>2.6301199999999998</v>
      </c>
      <c r="IL11" s="38">
        <v>0.87185599999999996</v>
      </c>
      <c r="IM11" s="38">
        <v>0</v>
      </c>
      <c r="IN11" s="38">
        <v>9.1056499999999999E-2</v>
      </c>
      <c r="IO11" s="38">
        <v>1.2004300000000001</v>
      </c>
      <c r="IP11" s="38">
        <v>3.96895</v>
      </c>
      <c r="IQ11" s="38">
        <v>10.4033</v>
      </c>
      <c r="IR11" s="38">
        <v>7.70451</v>
      </c>
      <c r="IS11" s="38">
        <v>0</v>
      </c>
      <c r="IT11" s="38">
        <v>0</v>
      </c>
      <c r="IU11" s="38">
        <v>0</v>
      </c>
      <c r="IV11" s="38">
        <v>0</v>
      </c>
      <c r="IW11" s="38">
        <v>0</v>
      </c>
      <c r="IX11" s="38">
        <v>18.107800000000001</v>
      </c>
      <c r="IY11" s="38">
        <v>1.84846</v>
      </c>
      <c r="IZ11" s="38">
        <v>2.5235300000000001</v>
      </c>
      <c r="JA11" s="38">
        <v>0.97788699999999995</v>
      </c>
      <c r="JB11" s="38">
        <v>0</v>
      </c>
      <c r="JC11" s="38">
        <v>5.6639799999999999E-3</v>
      </c>
      <c r="JD11" s="38">
        <v>0.52249599999999996</v>
      </c>
      <c r="JE11" s="38">
        <v>2.6459700000000002</v>
      </c>
      <c r="JF11" s="38">
        <v>1.9708399999999999</v>
      </c>
      <c r="JG11" s="38">
        <v>7.70451</v>
      </c>
      <c r="JH11" s="38">
        <v>0</v>
      </c>
      <c r="JI11" s="38">
        <v>0</v>
      </c>
      <c r="JJ11" s="38">
        <v>0</v>
      </c>
      <c r="JK11" s="38">
        <v>-4.3431100000000002</v>
      </c>
      <c r="JL11" s="38">
        <v>-2.2100499999999998</v>
      </c>
      <c r="JM11" s="38">
        <v>9.6753499999999999</v>
      </c>
    </row>
    <row r="12" spans="1:273" x14ac:dyDescent="0.3">
      <c r="B12" s="84">
        <v>44855.405081018522</v>
      </c>
      <c r="C12" s="38" t="s">
        <v>139</v>
      </c>
      <c r="D12" s="38" t="s">
        <v>139</v>
      </c>
      <c r="E12" s="38" t="s">
        <v>278</v>
      </c>
      <c r="F12" s="38">
        <v>53627.8</v>
      </c>
      <c r="G12" s="39">
        <v>53627.8</v>
      </c>
      <c r="H12" s="38" t="s">
        <v>86</v>
      </c>
      <c r="I12" s="39">
        <v>5.7638888888888885E-2</v>
      </c>
      <c r="J12" s="38" t="s">
        <v>88</v>
      </c>
      <c r="K12" s="38">
        <v>-86.43</v>
      </c>
      <c r="L12" s="38" t="s">
        <v>87</v>
      </c>
      <c r="M12" s="38" t="s">
        <v>87</v>
      </c>
      <c r="N12" s="38" t="s">
        <v>217</v>
      </c>
      <c r="O12" s="38">
        <v>40.565399999999997</v>
      </c>
      <c r="P12" s="38">
        <v>43178.3</v>
      </c>
      <c r="Q12" s="38">
        <v>19306.5</v>
      </c>
      <c r="R12" s="38">
        <v>0</v>
      </c>
      <c r="S12" s="38">
        <v>3891.19</v>
      </c>
      <c r="T12" s="37">
        <v>0</v>
      </c>
      <c r="U12" s="38">
        <v>72497.3</v>
      </c>
      <c r="V12" s="37">
        <v>138914</v>
      </c>
      <c r="W12" s="37">
        <v>229701</v>
      </c>
      <c r="X12" s="37">
        <v>0</v>
      </c>
      <c r="Y12" s="38">
        <v>0</v>
      </c>
      <c r="Z12" s="38">
        <v>0</v>
      </c>
      <c r="AA12" s="37">
        <v>0</v>
      </c>
      <c r="AB12" s="38">
        <v>0</v>
      </c>
      <c r="AC12" s="38">
        <v>368615</v>
      </c>
      <c r="AD12" s="38">
        <v>5838.23</v>
      </c>
      <c r="AE12" s="38">
        <v>0</v>
      </c>
      <c r="AF12" s="38">
        <v>0</v>
      </c>
      <c r="AG12" s="38">
        <v>0</v>
      </c>
      <c r="AH12" s="38">
        <v>0</v>
      </c>
      <c r="AI12" s="38">
        <v>797.85599999999999</v>
      </c>
      <c r="AJ12" s="38">
        <v>0</v>
      </c>
      <c r="AK12" s="38">
        <v>6636.09</v>
      </c>
      <c r="AL12" s="38">
        <v>0</v>
      </c>
      <c r="AM12" s="38">
        <v>0</v>
      </c>
      <c r="AN12" s="38">
        <v>0</v>
      </c>
      <c r="AO12" s="38">
        <v>0</v>
      </c>
      <c r="AP12" s="38">
        <v>6636.09</v>
      </c>
      <c r="AQ12" s="38">
        <v>0</v>
      </c>
      <c r="AR12" s="38">
        <v>0</v>
      </c>
      <c r="AS12" s="38">
        <v>0</v>
      </c>
      <c r="AT12" s="38">
        <v>0</v>
      </c>
      <c r="AU12" s="38">
        <v>0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v>29.995999999999999</v>
      </c>
      <c r="BE12" s="38">
        <v>19.533000000000001</v>
      </c>
      <c r="BF12" s="38">
        <v>9.7574500000000004</v>
      </c>
      <c r="BG12" s="38">
        <v>0</v>
      </c>
      <c r="BH12" s="38">
        <v>2.3793199999999999</v>
      </c>
      <c r="BI12" s="38">
        <v>3.7953199999999998</v>
      </c>
      <c r="BJ12" s="38">
        <v>32.834200000000003</v>
      </c>
      <c r="BK12" s="38">
        <v>98.295199999999994</v>
      </c>
      <c r="BL12" s="38">
        <v>100.32899999999999</v>
      </c>
      <c r="BM12" s="38">
        <v>0</v>
      </c>
      <c r="BN12" s="38">
        <v>0</v>
      </c>
      <c r="BO12" s="38">
        <v>0</v>
      </c>
      <c r="BP12" s="38">
        <v>0</v>
      </c>
      <c r="BQ12" s="38">
        <v>0</v>
      </c>
      <c r="BR12" s="38">
        <v>198.624</v>
      </c>
      <c r="BS12" s="38">
        <v>164.86199999999999</v>
      </c>
      <c r="BT12" s="38">
        <v>33.762500000000003</v>
      </c>
      <c r="BU12" s="38">
        <v>0</v>
      </c>
      <c r="BV12" s="38">
        <v>0</v>
      </c>
      <c r="BX12" s="38">
        <v>0</v>
      </c>
      <c r="BY12" s="38">
        <v>88.75</v>
      </c>
      <c r="BZ12" s="38" t="s">
        <v>218</v>
      </c>
      <c r="CA12" s="38">
        <v>0</v>
      </c>
      <c r="CB12" s="38" t="s">
        <v>87</v>
      </c>
      <c r="CC12" s="38" t="s">
        <v>87</v>
      </c>
      <c r="CD12" s="38" t="s">
        <v>219</v>
      </c>
      <c r="CE12" s="38">
        <v>42.2819</v>
      </c>
      <c r="CF12" s="38">
        <v>41122.1</v>
      </c>
      <c r="CG12" s="38">
        <v>33015.4</v>
      </c>
      <c r="CH12" s="37">
        <v>0</v>
      </c>
      <c r="CI12" s="37">
        <v>547.57899999999995</v>
      </c>
      <c r="CJ12" s="38">
        <v>16125.5</v>
      </c>
      <c r="CK12" s="38">
        <v>72497.3</v>
      </c>
      <c r="CL12" s="38">
        <v>-59959.6</v>
      </c>
      <c r="CM12" s="37">
        <v>229701</v>
      </c>
      <c r="CN12" s="38">
        <v>0</v>
      </c>
      <c r="CO12" s="38">
        <v>0</v>
      </c>
      <c r="CP12" s="38">
        <v>0</v>
      </c>
      <c r="CQ12" s="38">
        <v>-225905</v>
      </c>
      <c r="CR12" s="38">
        <v>2594.73</v>
      </c>
      <c r="CS12" s="38">
        <v>169742</v>
      </c>
      <c r="CT12" s="38">
        <v>6115.92</v>
      </c>
      <c r="CU12" s="38">
        <v>0</v>
      </c>
      <c r="CV12" s="38">
        <v>0</v>
      </c>
      <c r="CW12" s="38">
        <v>0</v>
      </c>
      <c r="CX12" s="38">
        <v>0</v>
      </c>
      <c r="CY12" s="38">
        <v>0</v>
      </c>
      <c r="CZ12" s="38">
        <v>0</v>
      </c>
      <c r="DA12" s="38">
        <v>6115.92</v>
      </c>
      <c r="DB12" s="38">
        <v>0</v>
      </c>
      <c r="DC12" s="38">
        <v>0</v>
      </c>
      <c r="DD12" s="38">
        <v>0</v>
      </c>
      <c r="DE12" s="38">
        <v>0</v>
      </c>
      <c r="DF12" s="38">
        <v>6115.92</v>
      </c>
      <c r="DG12" s="38">
        <v>0</v>
      </c>
      <c r="DH12" s="38">
        <v>0</v>
      </c>
      <c r="DI12" s="38">
        <v>0</v>
      </c>
      <c r="DJ12" s="38">
        <v>0</v>
      </c>
      <c r="DK12" s="38">
        <v>0</v>
      </c>
      <c r="DL12" s="38">
        <v>0</v>
      </c>
      <c r="DM12" s="38">
        <v>0</v>
      </c>
      <c r="DN12" s="38">
        <v>0</v>
      </c>
      <c r="DO12" s="38">
        <v>0</v>
      </c>
      <c r="DP12" s="38">
        <v>0</v>
      </c>
      <c r="DQ12" s="38">
        <v>0</v>
      </c>
      <c r="DR12" s="38">
        <v>0</v>
      </c>
      <c r="DS12" s="38">
        <v>0</v>
      </c>
      <c r="DT12" s="38">
        <v>31.4587</v>
      </c>
      <c r="DU12" s="38">
        <v>18.745200000000001</v>
      </c>
      <c r="DV12" s="38">
        <v>15.453900000000001</v>
      </c>
      <c r="DW12" s="38">
        <v>0</v>
      </c>
      <c r="DX12" s="38">
        <v>0.44758500000000001</v>
      </c>
      <c r="DY12" s="38">
        <v>7.3677900000000003</v>
      </c>
      <c r="DZ12" s="38">
        <v>32.834200000000003</v>
      </c>
      <c r="EA12" s="38">
        <v>11.870100000000001</v>
      </c>
      <c r="EB12" s="38">
        <v>100.32899999999999</v>
      </c>
      <c r="EC12" s="38">
        <v>0</v>
      </c>
      <c r="ED12" s="38">
        <v>0</v>
      </c>
      <c r="EE12" s="38">
        <v>0</v>
      </c>
      <c r="EF12" s="38">
        <v>-80.757800000000003</v>
      </c>
      <c r="EG12" s="38">
        <v>-13.679500000000001</v>
      </c>
      <c r="EH12" s="38">
        <v>112.199</v>
      </c>
      <c r="EI12" s="38">
        <v>80.770399999999995</v>
      </c>
      <c r="EJ12" s="38">
        <v>31.428799999999999</v>
      </c>
      <c r="EK12" s="38">
        <v>0</v>
      </c>
      <c r="EL12" s="38">
        <v>0</v>
      </c>
      <c r="EN12" s="38">
        <v>0</v>
      </c>
      <c r="EO12" s="38">
        <v>39.5</v>
      </c>
      <c r="EP12" s="38" t="s">
        <v>220</v>
      </c>
      <c r="EQ12" s="38">
        <v>0</v>
      </c>
      <c r="ER12" s="38">
        <v>5.3680100000000001E-5</v>
      </c>
      <c r="ES12" s="38">
        <v>14.966699999999999</v>
      </c>
      <c r="ET12" s="38">
        <v>2.7195399999999998</v>
      </c>
      <c r="EU12" s="38">
        <v>0</v>
      </c>
      <c r="EV12" s="38">
        <v>5.34578E-2</v>
      </c>
      <c r="EW12" s="38">
        <v>0</v>
      </c>
      <c r="EX12" s="38">
        <v>10.330399999999999</v>
      </c>
      <c r="EY12" s="38">
        <v>28.0701</v>
      </c>
      <c r="EZ12" s="38">
        <v>29.569299999999998</v>
      </c>
      <c r="FA12" s="38">
        <v>0</v>
      </c>
      <c r="FB12" s="38">
        <v>0</v>
      </c>
      <c r="FC12" s="38">
        <v>0</v>
      </c>
      <c r="FD12" s="38">
        <v>0</v>
      </c>
      <c r="FE12" s="38">
        <v>0</v>
      </c>
      <c r="FF12" s="38">
        <v>57.639400000000002</v>
      </c>
      <c r="FG12" s="38">
        <v>5.2952799999999999E-5</v>
      </c>
      <c r="FH12" s="38">
        <v>14.154199999999999</v>
      </c>
      <c r="FI12" s="38">
        <v>4.6367799999999999</v>
      </c>
      <c r="FJ12" s="38">
        <v>0</v>
      </c>
      <c r="FK12" s="38">
        <v>4.9756300000000002E-4</v>
      </c>
      <c r="FL12" s="38">
        <v>1.99946</v>
      </c>
      <c r="FM12" s="38">
        <v>10.330399999999999</v>
      </c>
      <c r="FN12" s="38">
        <v>22.444700000000001</v>
      </c>
      <c r="FO12" s="38">
        <v>29.569299999999998</v>
      </c>
      <c r="FP12" s="38">
        <v>0</v>
      </c>
      <c r="FQ12" s="38">
        <v>0</v>
      </c>
      <c r="FR12" s="38">
        <v>0</v>
      </c>
      <c r="FS12" s="38">
        <v>-5.0967200000000004</v>
      </c>
      <c r="FT12" s="38">
        <v>-3.5800299999999998</v>
      </c>
      <c r="FU12" s="38">
        <v>52.014000000000003</v>
      </c>
      <c r="FV12" s="38" t="s">
        <v>273</v>
      </c>
      <c r="FW12" s="38" t="s">
        <v>274</v>
      </c>
      <c r="FX12" s="38" t="s">
        <v>214</v>
      </c>
      <c r="FY12" s="38" t="s">
        <v>275</v>
      </c>
      <c r="FZ12" s="38" t="s">
        <v>215</v>
      </c>
      <c r="GA12" s="38" t="s">
        <v>276</v>
      </c>
      <c r="GB12" s="38" t="s">
        <v>216</v>
      </c>
      <c r="GC12" s="38" t="s">
        <v>277</v>
      </c>
      <c r="GF12" s="38">
        <v>9.6045699999999998E-3</v>
      </c>
      <c r="GG12" s="38">
        <v>4.9460300000000004</v>
      </c>
      <c r="GH12" s="38">
        <v>2.8996300000000002</v>
      </c>
      <c r="GI12" s="38">
        <v>0</v>
      </c>
      <c r="GJ12" s="38">
        <v>0.84372100000000005</v>
      </c>
      <c r="GK12" s="38">
        <v>0</v>
      </c>
      <c r="GL12" s="38">
        <v>8.7410200000000007</v>
      </c>
      <c r="GM12" s="38">
        <v>17.440000000000001</v>
      </c>
      <c r="GN12" s="38">
        <v>25.452100000000002</v>
      </c>
      <c r="GO12" s="38">
        <v>0</v>
      </c>
      <c r="GP12" s="38">
        <v>0</v>
      </c>
      <c r="GQ12" s="38">
        <v>0</v>
      </c>
      <c r="GR12" s="38">
        <v>0</v>
      </c>
      <c r="GS12" s="38">
        <v>0</v>
      </c>
      <c r="GT12" s="38">
        <v>42.89</v>
      </c>
      <c r="GU12" s="38">
        <v>32.719099999999997</v>
      </c>
      <c r="GV12" s="38">
        <v>0</v>
      </c>
      <c r="GW12" s="38">
        <v>0</v>
      </c>
      <c r="GX12" s="38">
        <v>0</v>
      </c>
      <c r="GY12" s="38">
        <v>0</v>
      </c>
      <c r="GZ12" s="38">
        <v>4.4714099999999997</v>
      </c>
      <c r="HA12" s="38">
        <v>0</v>
      </c>
      <c r="HB12" s="38">
        <v>37.19</v>
      </c>
      <c r="HC12" s="38">
        <v>0</v>
      </c>
      <c r="HD12" s="38">
        <v>0</v>
      </c>
      <c r="HE12" s="38">
        <v>0</v>
      </c>
      <c r="HF12" s="38">
        <v>0</v>
      </c>
      <c r="HG12" s="38">
        <v>37.19</v>
      </c>
      <c r="HH12" s="38">
        <v>1.01023E-2</v>
      </c>
      <c r="HI12" s="38">
        <v>4.8289400000000002</v>
      </c>
      <c r="HJ12" s="38">
        <v>4.2424499999999998</v>
      </c>
      <c r="HK12" s="38">
        <v>0</v>
      </c>
      <c r="HL12" s="38">
        <v>0.14150399999999999</v>
      </c>
      <c r="HM12" s="38">
        <v>2.0144500000000001</v>
      </c>
      <c r="HN12" s="38">
        <v>8.7410200000000007</v>
      </c>
      <c r="HO12" s="38">
        <v>3.51</v>
      </c>
      <c r="HP12" s="38">
        <v>25.452100000000002</v>
      </c>
      <c r="HQ12" s="38">
        <v>0</v>
      </c>
      <c r="HR12" s="38">
        <v>0</v>
      </c>
      <c r="HS12" s="38">
        <v>0</v>
      </c>
      <c r="HT12" s="38">
        <v>-10.7341</v>
      </c>
      <c r="HU12" s="38">
        <v>-5.7263000000000002</v>
      </c>
      <c r="HV12" s="38">
        <v>28.96</v>
      </c>
      <c r="HW12" s="38">
        <v>34.275399999999998</v>
      </c>
      <c r="HX12" s="38">
        <v>0</v>
      </c>
      <c r="HY12" s="38">
        <v>0</v>
      </c>
      <c r="HZ12" s="38">
        <v>0</v>
      </c>
      <c r="IA12" s="38">
        <v>0</v>
      </c>
      <c r="IB12" s="38">
        <v>0</v>
      </c>
      <c r="IC12" s="38">
        <v>0</v>
      </c>
      <c r="ID12" s="38">
        <v>34.28</v>
      </c>
      <c r="IE12" s="38">
        <v>0</v>
      </c>
      <c r="IF12" s="38">
        <v>0</v>
      </c>
      <c r="IG12" s="38">
        <v>0</v>
      </c>
      <c r="IH12" s="38">
        <v>0</v>
      </c>
      <c r="II12" s="38">
        <v>34.28</v>
      </c>
      <c r="IJ12" s="38">
        <v>9.9992999999999999</v>
      </c>
      <c r="IK12" s="38">
        <v>1.49716</v>
      </c>
      <c r="IL12" s="38">
        <v>0.87773199999999996</v>
      </c>
      <c r="IM12" s="38">
        <v>0</v>
      </c>
      <c r="IN12" s="38">
        <v>0.25540099999999999</v>
      </c>
      <c r="IO12" s="38">
        <v>1.3661099999999999</v>
      </c>
      <c r="IP12" s="38">
        <v>2.6459700000000002</v>
      </c>
      <c r="IQ12" s="38">
        <v>16.6417</v>
      </c>
      <c r="IR12" s="38">
        <v>7.70451</v>
      </c>
      <c r="IS12" s="38">
        <v>0</v>
      </c>
      <c r="IT12" s="38">
        <v>0</v>
      </c>
      <c r="IU12" s="38">
        <v>0</v>
      </c>
      <c r="IV12" s="38">
        <v>0</v>
      </c>
      <c r="IW12" s="38">
        <v>0</v>
      </c>
      <c r="IX12" s="38">
        <v>24.3462</v>
      </c>
      <c r="IY12" s="38">
        <v>10.4749</v>
      </c>
      <c r="IZ12" s="38">
        <v>1.4617100000000001</v>
      </c>
      <c r="JA12" s="38">
        <v>1.2842100000000001</v>
      </c>
      <c r="JB12" s="38">
        <v>0</v>
      </c>
      <c r="JC12" s="38">
        <v>4.28341E-2</v>
      </c>
      <c r="JD12" s="38">
        <v>0.60978600000000005</v>
      </c>
      <c r="JE12" s="38">
        <v>2.6459700000000002</v>
      </c>
      <c r="JF12" s="38">
        <v>11.536799999999999</v>
      </c>
      <c r="JG12" s="38">
        <v>7.70451</v>
      </c>
      <c r="JH12" s="38">
        <v>0</v>
      </c>
      <c r="JI12" s="38">
        <v>0</v>
      </c>
      <c r="JJ12" s="38">
        <v>0</v>
      </c>
      <c r="JK12" s="38">
        <v>-3.2492200000000002</v>
      </c>
      <c r="JL12" s="38">
        <v>-1.73339</v>
      </c>
      <c r="JM12" s="38">
        <v>19.241299999999999</v>
      </c>
    </row>
    <row r="13" spans="1:273" x14ac:dyDescent="0.3">
      <c r="B13" s="84">
        <v>44855.406377314815</v>
      </c>
      <c r="C13" s="38" t="s">
        <v>140</v>
      </c>
      <c r="D13" s="38" t="s">
        <v>140</v>
      </c>
      <c r="E13" s="38" t="s">
        <v>278</v>
      </c>
      <c r="F13" s="38">
        <v>53627.8</v>
      </c>
      <c r="G13" s="39">
        <v>53627.8</v>
      </c>
      <c r="H13" s="38" t="s">
        <v>86</v>
      </c>
      <c r="I13" s="39">
        <v>7.2222222222222229E-2</v>
      </c>
      <c r="J13" s="38" t="s">
        <v>88</v>
      </c>
      <c r="K13" s="38">
        <v>-115.21</v>
      </c>
      <c r="L13" s="38" t="s">
        <v>87</v>
      </c>
      <c r="M13" s="38" t="s">
        <v>87</v>
      </c>
      <c r="N13" s="38" t="s">
        <v>217</v>
      </c>
      <c r="O13" s="38">
        <v>55.268300000000004</v>
      </c>
      <c r="P13" s="38">
        <v>67416.100000000006</v>
      </c>
      <c r="Q13" s="38">
        <v>29251.599999999999</v>
      </c>
      <c r="R13" s="38">
        <v>0</v>
      </c>
      <c r="S13" s="38">
        <v>4451.72</v>
      </c>
      <c r="T13" s="37">
        <v>0</v>
      </c>
      <c r="U13" s="38">
        <v>72497.3</v>
      </c>
      <c r="V13" s="37">
        <v>173672</v>
      </c>
      <c r="W13" s="37">
        <v>229701</v>
      </c>
      <c r="X13" s="37">
        <v>0</v>
      </c>
      <c r="Y13" s="38">
        <v>0</v>
      </c>
      <c r="Z13" s="38">
        <v>0</v>
      </c>
      <c r="AA13" s="37">
        <v>0</v>
      </c>
      <c r="AB13" s="38">
        <v>0</v>
      </c>
      <c r="AC13" s="38">
        <v>403373</v>
      </c>
      <c r="AD13" s="38">
        <v>7953.92</v>
      </c>
      <c r="AE13" s="38">
        <v>0</v>
      </c>
      <c r="AF13" s="38">
        <v>0</v>
      </c>
      <c r="AG13" s="38">
        <v>0</v>
      </c>
      <c r="AH13" s="38">
        <v>0</v>
      </c>
      <c r="AI13" s="38">
        <v>797.86</v>
      </c>
      <c r="AJ13" s="38">
        <v>0</v>
      </c>
      <c r="AK13" s="38">
        <v>8751.7800000000007</v>
      </c>
      <c r="AL13" s="38">
        <v>0</v>
      </c>
      <c r="AM13" s="38">
        <v>0</v>
      </c>
      <c r="AN13" s="38">
        <v>0</v>
      </c>
      <c r="AO13" s="38">
        <v>0</v>
      </c>
      <c r="AP13" s="38">
        <v>8751.7800000000007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40.378500000000003</v>
      </c>
      <c r="BE13" s="38">
        <v>31.834</v>
      </c>
      <c r="BF13" s="38">
        <v>15.5665</v>
      </c>
      <c r="BG13" s="38">
        <v>0</v>
      </c>
      <c r="BH13" s="38">
        <v>2.6708599999999998</v>
      </c>
      <c r="BI13" s="38">
        <v>3.7953299999999999</v>
      </c>
      <c r="BJ13" s="38">
        <v>32.834200000000003</v>
      </c>
      <c r="BK13" s="38">
        <v>127.07899999999999</v>
      </c>
      <c r="BL13" s="38">
        <v>100.32899999999999</v>
      </c>
      <c r="BM13" s="38">
        <v>0</v>
      </c>
      <c r="BN13" s="38">
        <v>0</v>
      </c>
      <c r="BO13" s="38">
        <v>0</v>
      </c>
      <c r="BP13" s="38">
        <v>0</v>
      </c>
      <c r="BQ13" s="38">
        <v>0</v>
      </c>
      <c r="BR13" s="38">
        <v>227.40799999999999</v>
      </c>
      <c r="BS13" s="38">
        <v>183.27099999999999</v>
      </c>
      <c r="BT13" s="38">
        <v>44.1372</v>
      </c>
      <c r="BU13" s="38">
        <v>0</v>
      </c>
      <c r="BV13" s="38">
        <v>4.75</v>
      </c>
      <c r="BW13" s="38" t="s">
        <v>90</v>
      </c>
      <c r="BX13" s="38">
        <v>0</v>
      </c>
      <c r="BY13" s="38">
        <v>747.75</v>
      </c>
      <c r="BZ13" s="38" t="s">
        <v>199</v>
      </c>
      <c r="CA13" s="38">
        <v>4</v>
      </c>
      <c r="CB13" s="38" t="s">
        <v>87</v>
      </c>
      <c r="CC13" s="38" t="s">
        <v>87</v>
      </c>
      <c r="CD13" s="38" t="s">
        <v>219</v>
      </c>
      <c r="CE13" s="38">
        <v>42.2819</v>
      </c>
      <c r="CF13" s="38">
        <v>41122.1</v>
      </c>
      <c r="CG13" s="38">
        <v>33015.4</v>
      </c>
      <c r="CH13" s="37">
        <v>0</v>
      </c>
      <c r="CI13" s="37">
        <v>547.57899999999995</v>
      </c>
      <c r="CJ13" s="38">
        <v>16125.5</v>
      </c>
      <c r="CK13" s="38">
        <v>72497.3</v>
      </c>
      <c r="CL13" s="38">
        <v>-59959.6</v>
      </c>
      <c r="CM13" s="37">
        <v>229701</v>
      </c>
      <c r="CN13" s="38">
        <v>0</v>
      </c>
      <c r="CO13" s="38">
        <v>0</v>
      </c>
      <c r="CP13" s="38">
        <v>0</v>
      </c>
      <c r="CQ13" s="38">
        <v>-225905</v>
      </c>
      <c r="CR13" s="38">
        <v>2594.73</v>
      </c>
      <c r="CS13" s="38">
        <v>169742</v>
      </c>
      <c r="CT13" s="38">
        <v>6115.92</v>
      </c>
      <c r="CU13" s="38">
        <v>0</v>
      </c>
      <c r="CV13" s="38">
        <v>0</v>
      </c>
      <c r="CW13" s="38">
        <v>0</v>
      </c>
      <c r="CX13" s="38">
        <v>0</v>
      </c>
      <c r="CY13" s="38">
        <v>0</v>
      </c>
      <c r="CZ13" s="38">
        <v>0</v>
      </c>
      <c r="DA13" s="38">
        <v>6115.92</v>
      </c>
      <c r="DB13" s="38">
        <v>0</v>
      </c>
      <c r="DC13" s="38">
        <v>0</v>
      </c>
      <c r="DD13" s="38">
        <v>0</v>
      </c>
      <c r="DE13" s="38">
        <v>0</v>
      </c>
      <c r="DF13" s="38">
        <v>6115.92</v>
      </c>
      <c r="DG13" s="38">
        <v>0</v>
      </c>
      <c r="DH13" s="38">
        <v>0</v>
      </c>
      <c r="DI13" s="38">
        <v>0</v>
      </c>
      <c r="DJ13" s="38">
        <v>0</v>
      </c>
      <c r="DK13" s="38">
        <v>0</v>
      </c>
      <c r="DL13" s="38">
        <v>0</v>
      </c>
      <c r="DM13" s="38">
        <v>0</v>
      </c>
      <c r="DN13" s="38">
        <v>0</v>
      </c>
      <c r="DO13" s="38">
        <v>0</v>
      </c>
      <c r="DP13" s="38">
        <v>0</v>
      </c>
      <c r="DQ13" s="38">
        <v>0</v>
      </c>
      <c r="DR13" s="38">
        <v>0</v>
      </c>
      <c r="DS13" s="38">
        <v>0</v>
      </c>
      <c r="DT13" s="38">
        <v>31.4587</v>
      </c>
      <c r="DU13" s="38">
        <v>18.745200000000001</v>
      </c>
      <c r="DV13" s="38">
        <v>15.453900000000001</v>
      </c>
      <c r="DW13" s="38">
        <v>0</v>
      </c>
      <c r="DX13" s="38">
        <v>0.44758500000000001</v>
      </c>
      <c r="DY13" s="38">
        <v>7.3677900000000003</v>
      </c>
      <c r="DZ13" s="38">
        <v>32.834200000000003</v>
      </c>
      <c r="EA13" s="38">
        <v>11.870100000000001</v>
      </c>
      <c r="EB13" s="38">
        <v>100.32899999999999</v>
      </c>
      <c r="EC13" s="38">
        <v>0</v>
      </c>
      <c r="ED13" s="38">
        <v>0</v>
      </c>
      <c r="EE13" s="38">
        <v>0</v>
      </c>
      <c r="EF13" s="38">
        <v>-80.757800000000003</v>
      </c>
      <c r="EG13" s="38">
        <v>-13.679500000000001</v>
      </c>
      <c r="EH13" s="38">
        <v>112.199</v>
      </c>
      <c r="EI13" s="38">
        <v>80.770399999999995</v>
      </c>
      <c r="EJ13" s="38">
        <v>31.428799999999999</v>
      </c>
      <c r="EK13" s="38">
        <v>0</v>
      </c>
      <c r="EL13" s="38">
        <v>0</v>
      </c>
      <c r="EN13" s="38">
        <v>0</v>
      </c>
      <c r="EO13" s="38">
        <v>39.5</v>
      </c>
      <c r="EP13" s="38" t="s">
        <v>220</v>
      </c>
      <c r="EQ13" s="38">
        <v>0</v>
      </c>
      <c r="ER13" s="38">
        <v>1.36331E-6</v>
      </c>
      <c r="ES13" s="38">
        <v>17.0061</v>
      </c>
      <c r="ET13" s="38">
        <v>2.81359</v>
      </c>
      <c r="EU13" s="38">
        <v>0</v>
      </c>
      <c r="EV13" s="38">
        <v>4.6976800000000001E-3</v>
      </c>
      <c r="EW13" s="38">
        <v>0</v>
      </c>
      <c r="EX13" s="38">
        <v>10.330399999999999</v>
      </c>
      <c r="EY13" s="38">
        <v>30.154699999999998</v>
      </c>
      <c r="EZ13" s="38">
        <v>29.569299999999998</v>
      </c>
      <c r="FA13" s="38">
        <v>0</v>
      </c>
      <c r="FB13" s="38">
        <v>0</v>
      </c>
      <c r="FC13" s="38">
        <v>0</v>
      </c>
      <c r="FD13" s="38">
        <v>0</v>
      </c>
      <c r="FE13" s="38">
        <v>0</v>
      </c>
      <c r="FF13" s="38">
        <v>59.7241</v>
      </c>
      <c r="FG13" s="38">
        <v>5.2952799999999999E-5</v>
      </c>
      <c r="FH13" s="38">
        <v>14.154199999999999</v>
      </c>
      <c r="FI13" s="38">
        <v>4.6367799999999999</v>
      </c>
      <c r="FJ13" s="38">
        <v>0</v>
      </c>
      <c r="FK13" s="38">
        <v>4.9756300000000002E-4</v>
      </c>
      <c r="FL13" s="38">
        <v>1.99946</v>
      </c>
      <c r="FM13" s="38">
        <v>10.330399999999999</v>
      </c>
      <c r="FN13" s="38">
        <v>22.444700000000001</v>
      </c>
      <c r="FO13" s="38">
        <v>29.569299999999998</v>
      </c>
      <c r="FP13" s="38">
        <v>0</v>
      </c>
      <c r="FQ13" s="38">
        <v>0</v>
      </c>
      <c r="FR13" s="38">
        <v>0</v>
      </c>
      <c r="FS13" s="38">
        <v>-5.0967200000000004</v>
      </c>
      <c r="FT13" s="38">
        <v>-3.5800299999999998</v>
      </c>
      <c r="FU13" s="38">
        <v>52.014000000000003</v>
      </c>
      <c r="FV13" s="38" t="s">
        <v>273</v>
      </c>
      <c r="FW13" s="38" t="s">
        <v>274</v>
      </c>
      <c r="FX13" s="38" t="s">
        <v>214</v>
      </c>
      <c r="FY13" s="38" t="s">
        <v>275</v>
      </c>
      <c r="FZ13" s="38" t="s">
        <v>215</v>
      </c>
      <c r="GA13" s="38" t="s">
        <v>276</v>
      </c>
      <c r="GB13" s="38" t="s">
        <v>216</v>
      </c>
      <c r="GC13" s="38" t="s">
        <v>277</v>
      </c>
      <c r="GF13" s="38">
        <v>1.32587E-2</v>
      </c>
      <c r="GG13" s="38">
        <v>9.4175500000000003</v>
      </c>
      <c r="GH13" s="38">
        <v>5.60867</v>
      </c>
      <c r="GI13" s="38">
        <v>0</v>
      </c>
      <c r="GJ13" s="38">
        <v>0.97631500000000004</v>
      </c>
      <c r="GK13" s="38">
        <v>0</v>
      </c>
      <c r="GL13" s="38">
        <v>8.7410200000000007</v>
      </c>
      <c r="GM13" s="38">
        <v>24.76</v>
      </c>
      <c r="GN13" s="38">
        <v>25.452100000000002</v>
      </c>
      <c r="GO13" s="38">
        <v>0</v>
      </c>
      <c r="GP13" s="38">
        <v>0</v>
      </c>
      <c r="GQ13" s="38">
        <v>0</v>
      </c>
      <c r="GR13" s="38">
        <v>0</v>
      </c>
      <c r="GS13" s="38">
        <v>0</v>
      </c>
      <c r="GT13" s="38">
        <v>50.21</v>
      </c>
      <c r="GU13" s="38">
        <v>44.576000000000001</v>
      </c>
      <c r="GV13" s="38">
        <v>0</v>
      </c>
      <c r="GW13" s="38">
        <v>0</v>
      </c>
      <c r="GX13" s="38">
        <v>0</v>
      </c>
      <c r="GY13" s="38">
        <v>0</v>
      </c>
      <c r="GZ13" s="38">
        <v>4.4714400000000003</v>
      </c>
      <c r="HA13" s="38">
        <v>0</v>
      </c>
      <c r="HB13" s="38">
        <v>49.05</v>
      </c>
      <c r="HC13" s="38">
        <v>0</v>
      </c>
      <c r="HD13" s="38">
        <v>0</v>
      </c>
      <c r="HE13" s="38">
        <v>0</v>
      </c>
      <c r="HF13" s="38">
        <v>0</v>
      </c>
      <c r="HG13" s="38">
        <v>49.05</v>
      </c>
      <c r="HH13" s="38">
        <v>1.01023E-2</v>
      </c>
      <c r="HI13" s="38">
        <v>4.8289400000000002</v>
      </c>
      <c r="HJ13" s="38">
        <v>4.2424499999999998</v>
      </c>
      <c r="HK13" s="38">
        <v>0</v>
      </c>
      <c r="HL13" s="38">
        <v>0.14150399999999999</v>
      </c>
      <c r="HM13" s="38">
        <v>2.0144500000000001</v>
      </c>
      <c r="HN13" s="38">
        <v>8.7410200000000007</v>
      </c>
      <c r="HO13" s="38">
        <v>3.51</v>
      </c>
      <c r="HP13" s="38">
        <v>25.452100000000002</v>
      </c>
      <c r="HQ13" s="38">
        <v>0</v>
      </c>
      <c r="HR13" s="38">
        <v>0</v>
      </c>
      <c r="HS13" s="38">
        <v>0</v>
      </c>
      <c r="HT13" s="38">
        <v>-10.7341</v>
      </c>
      <c r="HU13" s="38">
        <v>-5.7263000000000002</v>
      </c>
      <c r="HV13" s="38">
        <v>28.96</v>
      </c>
      <c r="HW13" s="38">
        <v>34.275399999999998</v>
      </c>
      <c r="HX13" s="38">
        <v>0</v>
      </c>
      <c r="HY13" s="38">
        <v>0</v>
      </c>
      <c r="HZ13" s="38">
        <v>0</v>
      </c>
      <c r="IA13" s="38">
        <v>0</v>
      </c>
      <c r="IB13" s="38">
        <v>0</v>
      </c>
      <c r="IC13" s="38">
        <v>0</v>
      </c>
      <c r="ID13" s="38">
        <v>34.28</v>
      </c>
      <c r="IE13" s="38">
        <v>0</v>
      </c>
      <c r="IF13" s="38">
        <v>0</v>
      </c>
      <c r="IG13" s="38">
        <v>0</v>
      </c>
      <c r="IH13" s="38">
        <v>0</v>
      </c>
      <c r="II13" s="38">
        <v>34.28</v>
      </c>
      <c r="IJ13" s="38">
        <v>13.622999999999999</v>
      </c>
      <c r="IK13" s="38">
        <v>2.8507099999999999</v>
      </c>
      <c r="IL13" s="38">
        <v>1.6977800000000001</v>
      </c>
      <c r="IM13" s="38">
        <v>0</v>
      </c>
      <c r="IN13" s="38">
        <v>0.29553800000000002</v>
      </c>
      <c r="IO13" s="38">
        <v>1.36612</v>
      </c>
      <c r="IP13" s="38">
        <v>2.6459700000000002</v>
      </c>
      <c r="IQ13" s="38">
        <v>22.479099999999999</v>
      </c>
      <c r="IR13" s="38">
        <v>7.70451</v>
      </c>
      <c r="IS13" s="38">
        <v>0</v>
      </c>
      <c r="IT13" s="38">
        <v>0</v>
      </c>
      <c r="IU13" s="38">
        <v>0</v>
      </c>
      <c r="IV13" s="38">
        <v>0</v>
      </c>
      <c r="IW13" s="38">
        <v>0</v>
      </c>
      <c r="IX13" s="38">
        <v>30.183599999999998</v>
      </c>
      <c r="IY13" s="38">
        <v>10.4749</v>
      </c>
      <c r="IZ13" s="38">
        <v>1.4617100000000001</v>
      </c>
      <c r="JA13" s="38">
        <v>1.2842100000000001</v>
      </c>
      <c r="JB13" s="38">
        <v>0</v>
      </c>
      <c r="JC13" s="38">
        <v>4.28341E-2</v>
      </c>
      <c r="JD13" s="38">
        <v>0.60978600000000005</v>
      </c>
      <c r="JE13" s="38">
        <v>2.6459700000000002</v>
      </c>
      <c r="JF13" s="38">
        <v>11.536799999999999</v>
      </c>
      <c r="JG13" s="38">
        <v>7.70451</v>
      </c>
      <c r="JH13" s="38">
        <v>0</v>
      </c>
      <c r="JI13" s="38">
        <v>0</v>
      </c>
      <c r="JJ13" s="38">
        <v>0</v>
      </c>
      <c r="JK13" s="38">
        <v>-3.2492200000000002</v>
      </c>
      <c r="JL13" s="38">
        <v>-1.73339</v>
      </c>
      <c r="JM13" s="38">
        <v>19.241299999999999</v>
      </c>
    </row>
    <row r="14" spans="1:273" x14ac:dyDescent="0.3">
      <c r="B14" s="84">
        <v>44855.407442129632</v>
      </c>
      <c r="C14" s="38" t="s">
        <v>141</v>
      </c>
      <c r="D14" s="38" t="s">
        <v>141</v>
      </c>
      <c r="E14" s="38" t="s">
        <v>278</v>
      </c>
      <c r="F14" s="38">
        <v>53627.8</v>
      </c>
      <c r="G14" s="39">
        <v>53627.8</v>
      </c>
      <c r="H14" s="38" t="s">
        <v>86</v>
      </c>
      <c r="I14" s="39">
        <v>5.7638888888888885E-2</v>
      </c>
      <c r="J14" s="38" t="s">
        <v>88</v>
      </c>
      <c r="K14" s="38">
        <v>-90.59</v>
      </c>
      <c r="L14" s="38" t="s">
        <v>87</v>
      </c>
      <c r="M14" s="38" t="s">
        <v>87</v>
      </c>
      <c r="N14" s="38" t="s">
        <v>217</v>
      </c>
      <c r="O14" s="38">
        <v>40.226100000000002</v>
      </c>
      <c r="P14" s="38">
        <v>44797.9</v>
      </c>
      <c r="Q14" s="38">
        <v>26552.2</v>
      </c>
      <c r="R14" s="38">
        <v>0</v>
      </c>
      <c r="S14" s="38">
        <v>3872.04</v>
      </c>
      <c r="T14" s="37">
        <v>0</v>
      </c>
      <c r="U14" s="38">
        <v>72497.3</v>
      </c>
      <c r="V14" s="37">
        <v>147760</v>
      </c>
      <c r="W14" s="37">
        <v>229701</v>
      </c>
      <c r="X14" s="37">
        <v>0</v>
      </c>
      <c r="Y14" s="38">
        <v>0</v>
      </c>
      <c r="Z14" s="38">
        <v>0</v>
      </c>
      <c r="AA14" s="37">
        <v>0</v>
      </c>
      <c r="AB14" s="38">
        <v>0</v>
      </c>
      <c r="AC14" s="38">
        <v>377461</v>
      </c>
      <c r="AD14" s="38">
        <v>5789.4</v>
      </c>
      <c r="AE14" s="38">
        <v>0</v>
      </c>
      <c r="AF14" s="38">
        <v>0</v>
      </c>
      <c r="AG14" s="38">
        <v>0</v>
      </c>
      <c r="AH14" s="38">
        <v>0</v>
      </c>
      <c r="AI14" s="38">
        <v>797.85599999999999</v>
      </c>
      <c r="AJ14" s="38">
        <v>0</v>
      </c>
      <c r="AK14" s="38">
        <v>6587.25</v>
      </c>
      <c r="AL14" s="38">
        <v>0</v>
      </c>
      <c r="AM14" s="38">
        <v>0</v>
      </c>
      <c r="AN14" s="38">
        <v>0</v>
      </c>
      <c r="AO14" s="38">
        <v>0</v>
      </c>
      <c r="AP14" s="38">
        <v>6587.25</v>
      </c>
      <c r="AQ14" s="38">
        <v>0</v>
      </c>
      <c r="AR14" s="38">
        <v>0</v>
      </c>
      <c r="AS14" s="38">
        <v>0</v>
      </c>
      <c r="AT14" s="38">
        <v>0</v>
      </c>
      <c r="AU14" s="38">
        <v>0</v>
      </c>
      <c r="AV14" s="38">
        <v>0</v>
      </c>
      <c r="AW14" s="38">
        <v>0</v>
      </c>
      <c r="AX14" s="38">
        <v>0</v>
      </c>
      <c r="AY14" s="38">
        <v>0</v>
      </c>
      <c r="AZ14" s="38">
        <v>0</v>
      </c>
      <c r="BA14" s="38">
        <v>0</v>
      </c>
      <c r="BB14" s="38">
        <v>0</v>
      </c>
      <c r="BC14" s="38">
        <v>0</v>
      </c>
      <c r="BD14" s="38">
        <v>29.756399999999999</v>
      </c>
      <c r="BE14" s="38">
        <v>20.273900000000001</v>
      </c>
      <c r="BF14" s="38">
        <v>13.429399999999999</v>
      </c>
      <c r="BG14" s="38">
        <v>0</v>
      </c>
      <c r="BH14" s="38">
        <v>2.3737200000000001</v>
      </c>
      <c r="BI14" s="38">
        <v>3.7953199999999998</v>
      </c>
      <c r="BJ14" s="38">
        <v>32.834200000000003</v>
      </c>
      <c r="BK14" s="38">
        <v>102.46299999999999</v>
      </c>
      <c r="BL14" s="38">
        <v>100.32899999999999</v>
      </c>
      <c r="BM14" s="38">
        <v>0</v>
      </c>
      <c r="BN14" s="38">
        <v>0</v>
      </c>
      <c r="BO14" s="38">
        <v>0</v>
      </c>
      <c r="BP14" s="38">
        <v>0</v>
      </c>
      <c r="BQ14" s="38">
        <v>0</v>
      </c>
      <c r="BR14" s="38">
        <v>202.792</v>
      </c>
      <c r="BS14" s="38">
        <v>169.26900000000001</v>
      </c>
      <c r="BT14" s="38">
        <v>33.523099999999999</v>
      </c>
      <c r="BU14" s="38">
        <v>0</v>
      </c>
      <c r="BV14" s="38">
        <v>0</v>
      </c>
      <c r="BX14" s="38">
        <v>0</v>
      </c>
      <c r="BY14" s="38">
        <v>88</v>
      </c>
      <c r="BZ14" s="38" t="s">
        <v>218</v>
      </c>
      <c r="CA14" s="38">
        <v>0</v>
      </c>
      <c r="CB14" s="38" t="s">
        <v>87</v>
      </c>
      <c r="CC14" s="38" t="s">
        <v>87</v>
      </c>
      <c r="CD14" s="38" t="s">
        <v>219</v>
      </c>
      <c r="CE14" s="38">
        <v>42.2819</v>
      </c>
      <c r="CF14" s="38">
        <v>41122.1</v>
      </c>
      <c r="CG14" s="38">
        <v>33015.4</v>
      </c>
      <c r="CH14" s="37">
        <v>0</v>
      </c>
      <c r="CI14" s="37">
        <v>547.57899999999995</v>
      </c>
      <c r="CJ14" s="38">
        <v>16125.5</v>
      </c>
      <c r="CK14" s="38">
        <v>72497.3</v>
      </c>
      <c r="CL14" s="38">
        <v>-59959.6</v>
      </c>
      <c r="CM14" s="37">
        <v>229701</v>
      </c>
      <c r="CN14" s="38">
        <v>0</v>
      </c>
      <c r="CO14" s="38">
        <v>0</v>
      </c>
      <c r="CP14" s="38">
        <v>0</v>
      </c>
      <c r="CQ14" s="38">
        <v>-225905</v>
      </c>
      <c r="CR14" s="38">
        <v>2594.73</v>
      </c>
      <c r="CS14" s="38">
        <v>169742</v>
      </c>
      <c r="CT14" s="38">
        <v>6115.92</v>
      </c>
      <c r="CU14" s="38">
        <v>0</v>
      </c>
      <c r="CV14" s="38">
        <v>0</v>
      </c>
      <c r="CW14" s="38">
        <v>0</v>
      </c>
      <c r="CX14" s="38">
        <v>0</v>
      </c>
      <c r="CY14" s="38">
        <v>0</v>
      </c>
      <c r="CZ14" s="38">
        <v>0</v>
      </c>
      <c r="DA14" s="38">
        <v>6115.92</v>
      </c>
      <c r="DB14" s="38">
        <v>0</v>
      </c>
      <c r="DC14" s="38">
        <v>0</v>
      </c>
      <c r="DD14" s="38">
        <v>0</v>
      </c>
      <c r="DE14" s="38">
        <v>0</v>
      </c>
      <c r="DF14" s="38">
        <v>6115.92</v>
      </c>
      <c r="DG14" s="38">
        <v>0</v>
      </c>
      <c r="DH14" s="38">
        <v>0</v>
      </c>
      <c r="DI14" s="38">
        <v>0</v>
      </c>
      <c r="DJ14" s="38">
        <v>0</v>
      </c>
      <c r="DK14" s="38">
        <v>0</v>
      </c>
      <c r="DL14" s="38">
        <v>0</v>
      </c>
      <c r="DM14" s="38">
        <v>0</v>
      </c>
      <c r="DN14" s="38">
        <v>0</v>
      </c>
      <c r="DO14" s="38">
        <v>0</v>
      </c>
      <c r="DP14" s="38">
        <v>0</v>
      </c>
      <c r="DQ14" s="38">
        <v>0</v>
      </c>
      <c r="DR14" s="38">
        <v>0</v>
      </c>
      <c r="DS14" s="38">
        <v>0</v>
      </c>
      <c r="DT14" s="38">
        <v>31.4587</v>
      </c>
      <c r="DU14" s="38">
        <v>18.745200000000001</v>
      </c>
      <c r="DV14" s="38">
        <v>15.453900000000001</v>
      </c>
      <c r="DW14" s="38">
        <v>0</v>
      </c>
      <c r="DX14" s="38">
        <v>0.44758500000000001</v>
      </c>
      <c r="DY14" s="38">
        <v>7.3677900000000003</v>
      </c>
      <c r="DZ14" s="38">
        <v>32.834200000000003</v>
      </c>
      <c r="EA14" s="38">
        <v>11.870100000000001</v>
      </c>
      <c r="EB14" s="38">
        <v>100.32899999999999</v>
      </c>
      <c r="EC14" s="38">
        <v>0</v>
      </c>
      <c r="ED14" s="38">
        <v>0</v>
      </c>
      <c r="EE14" s="38">
        <v>0</v>
      </c>
      <c r="EF14" s="38">
        <v>-80.757800000000003</v>
      </c>
      <c r="EG14" s="38">
        <v>-13.679500000000001</v>
      </c>
      <c r="EH14" s="38">
        <v>112.199</v>
      </c>
      <c r="EI14" s="38">
        <v>80.770399999999995</v>
      </c>
      <c r="EJ14" s="38">
        <v>31.428799999999999</v>
      </c>
      <c r="EK14" s="38">
        <v>0</v>
      </c>
      <c r="EL14" s="38">
        <v>0</v>
      </c>
      <c r="EN14" s="38">
        <v>0</v>
      </c>
      <c r="EO14" s="38">
        <v>39.5</v>
      </c>
      <c r="EP14" s="38" t="s">
        <v>220</v>
      </c>
      <c r="EQ14" s="38">
        <v>0</v>
      </c>
      <c r="ER14" s="38">
        <v>4.63865E-5</v>
      </c>
      <c r="ES14" s="38">
        <v>15.437799999999999</v>
      </c>
      <c r="ET14" s="38">
        <v>3.7413799999999999</v>
      </c>
      <c r="EU14" s="38">
        <v>0</v>
      </c>
      <c r="EV14" s="38">
        <v>4.6499100000000002E-2</v>
      </c>
      <c r="EW14" s="38">
        <v>0</v>
      </c>
      <c r="EX14" s="38">
        <v>10.330399999999999</v>
      </c>
      <c r="EY14" s="38">
        <v>29.556100000000001</v>
      </c>
      <c r="EZ14" s="38">
        <v>29.569299999999998</v>
      </c>
      <c r="FA14" s="38">
        <v>0</v>
      </c>
      <c r="FB14" s="38">
        <v>0</v>
      </c>
      <c r="FC14" s="38">
        <v>0</v>
      </c>
      <c r="FD14" s="38">
        <v>0</v>
      </c>
      <c r="FE14" s="38">
        <v>0</v>
      </c>
      <c r="FF14" s="38">
        <v>59.125399999999999</v>
      </c>
      <c r="FG14" s="38">
        <v>5.2952799999999999E-5</v>
      </c>
      <c r="FH14" s="38">
        <v>14.154199999999999</v>
      </c>
      <c r="FI14" s="38">
        <v>4.6367799999999999</v>
      </c>
      <c r="FJ14" s="38">
        <v>0</v>
      </c>
      <c r="FK14" s="38">
        <v>4.9756300000000002E-4</v>
      </c>
      <c r="FL14" s="38">
        <v>1.99946</v>
      </c>
      <c r="FM14" s="38">
        <v>10.330399999999999</v>
      </c>
      <c r="FN14" s="38">
        <v>22.444700000000001</v>
      </c>
      <c r="FO14" s="38">
        <v>29.569299999999998</v>
      </c>
      <c r="FP14" s="38">
        <v>0</v>
      </c>
      <c r="FQ14" s="38">
        <v>0</v>
      </c>
      <c r="FR14" s="38">
        <v>0</v>
      </c>
      <c r="FS14" s="38">
        <v>-5.0967200000000004</v>
      </c>
      <c r="FT14" s="38">
        <v>-3.5800299999999998</v>
      </c>
      <c r="FU14" s="38">
        <v>52.014000000000003</v>
      </c>
      <c r="FV14" s="38" t="s">
        <v>273</v>
      </c>
      <c r="FW14" s="38" t="s">
        <v>274</v>
      </c>
      <c r="FX14" s="38" t="s">
        <v>214</v>
      </c>
      <c r="FY14" s="38" t="s">
        <v>275</v>
      </c>
      <c r="FZ14" s="38" t="s">
        <v>215</v>
      </c>
      <c r="GA14" s="38" t="s">
        <v>276</v>
      </c>
      <c r="GB14" s="38" t="s">
        <v>216</v>
      </c>
      <c r="GC14" s="38" t="s">
        <v>277</v>
      </c>
      <c r="GF14" s="38">
        <v>9.5510400000000002E-3</v>
      </c>
      <c r="GG14" s="38">
        <v>5.1261799999999997</v>
      </c>
      <c r="GH14" s="38">
        <v>3.9860199999999999</v>
      </c>
      <c r="GI14" s="38">
        <v>0</v>
      </c>
      <c r="GJ14" s="38">
        <v>0.84101800000000004</v>
      </c>
      <c r="GK14" s="38">
        <v>0</v>
      </c>
      <c r="GL14" s="38">
        <v>8.7410200000000007</v>
      </c>
      <c r="GM14" s="38">
        <v>18.71</v>
      </c>
      <c r="GN14" s="38">
        <v>25.452100000000002</v>
      </c>
      <c r="GO14" s="38">
        <v>0</v>
      </c>
      <c r="GP14" s="38">
        <v>0</v>
      </c>
      <c r="GQ14" s="38">
        <v>0</v>
      </c>
      <c r="GR14" s="38">
        <v>0</v>
      </c>
      <c r="GS14" s="38">
        <v>0</v>
      </c>
      <c r="GT14" s="38">
        <v>44.16</v>
      </c>
      <c r="GU14" s="38">
        <v>32.445399999999999</v>
      </c>
      <c r="GV14" s="38">
        <v>0</v>
      </c>
      <c r="GW14" s="38">
        <v>0</v>
      </c>
      <c r="GX14" s="38">
        <v>0</v>
      </c>
      <c r="GY14" s="38">
        <v>0</v>
      </c>
      <c r="GZ14" s="38">
        <v>4.4714099999999997</v>
      </c>
      <c r="HA14" s="38">
        <v>0</v>
      </c>
      <c r="HB14" s="38">
        <v>36.92</v>
      </c>
      <c r="HC14" s="38">
        <v>0</v>
      </c>
      <c r="HD14" s="38">
        <v>0</v>
      </c>
      <c r="HE14" s="38">
        <v>0</v>
      </c>
      <c r="HF14" s="38">
        <v>0</v>
      </c>
      <c r="HG14" s="38">
        <v>36.92</v>
      </c>
      <c r="HH14" s="38">
        <v>1.01023E-2</v>
      </c>
      <c r="HI14" s="38">
        <v>4.8289400000000002</v>
      </c>
      <c r="HJ14" s="38">
        <v>4.2424499999999998</v>
      </c>
      <c r="HK14" s="38">
        <v>0</v>
      </c>
      <c r="HL14" s="38">
        <v>0.14150399999999999</v>
      </c>
      <c r="HM14" s="38">
        <v>2.0144500000000001</v>
      </c>
      <c r="HN14" s="38">
        <v>8.7410200000000007</v>
      </c>
      <c r="HO14" s="38">
        <v>3.51</v>
      </c>
      <c r="HP14" s="38">
        <v>25.452100000000002</v>
      </c>
      <c r="HQ14" s="38">
        <v>0</v>
      </c>
      <c r="HR14" s="38">
        <v>0</v>
      </c>
      <c r="HS14" s="38">
        <v>0</v>
      </c>
      <c r="HT14" s="38">
        <v>-10.7341</v>
      </c>
      <c r="HU14" s="38">
        <v>-5.7263000000000002</v>
      </c>
      <c r="HV14" s="38">
        <v>28.96</v>
      </c>
      <c r="HW14" s="38">
        <v>34.275399999999998</v>
      </c>
      <c r="HX14" s="38">
        <v>0</v>
      </c>
      <c r="HY14" s="38">
        <v>0</v>
      </c>
      <c r="HZ14" s="38">
        <v>0</v>
      </c>
      <c r="IA14" s="38">
        <v>0</v>
      </c>
      <c r="IB14" s="38">
        <v>0</v>
      </c>
      <c r="IC14" s="38">
        <v>0</v>
      </c>
      <c r="ID14" s="38">
        <v>34.28</v>
      </c>
      <c r="IE14" s="38">
        <v>0</v>
      </c>
      <c r="IF14" s="38">
        <v>0</v>
      </c>
      <c r="IG14" s="38">
        <v>0</v>
      </c>
      <c r="IH14" s="38">
        <v>0</v>
      </c>
      <c r="II14" s="38">
        <v>34.28</v>
      </c>
      <c r="IJ14" s="38">
        <v>9.9156700000000004</v>
      </c>
      <c r="IK14" s="38">
        <v>1.55169</v>
      </c>
      <c r="IL14" s="38">
        <v>1.2065900000000001</v>
      </c>
      <c r="IM14" s="38">
        <v>0</v>
      </c>
      <c r="IN14" s="38">
        <v>0.25458199999999997</v>
      </c>
      <c r="IO14" s="38">
        <v>1.3661099999999999</v>
      </c>
      <c r="IP14" s="38">
        <v>2.6459700000000002</v>
      </c>
      <c r="IQ14" s="38">
        <v>16.9406</v>
      </c>
      <c r="IR14" s="38">
        <v>7.70451</v>
      </c>
      <c r="IS14" s="38">
        <v>0</v>
      </c>
      <c r="IT14" s="38">
        <v>0</v>
      </c>
      <c r="IU14" s="38">
        <v>0</v>
      </c>
      <c r="IV14" s="38">
        <v>0</v>
      </c>
      <c r="IW14" s="38">
        <v>0</v>
      </c>
      <c r="IX14" s="38">
        <v>24.645099999999999</v>
      </c>
      <c r="IY14" s="38">
        <v>10.4749</v>
      </c>
      <c r="IZ14" s="38">
        <v>1.4617100000000001</v>
      </c>
      <c r="JA14" s="38">
        <v>1.2842100000000001</v>
      </c>
      <c r="JB14" s="38">
        <v>0</v>
      </c>
      <c r="JC14" s="38">
        <v>4.28341E-2</v>
      </c>
      <c r="JD14" s="38">
        <v>0.60978600000000005</v>
      </c>
      <c r="JE14" s="38">
        <v>2.6459700000000002</v>
      </c>
      <c r="JF14" s="38">
        <v>11.536799999999999</v>
      </c>
      <c r="JG14" s="38">
        <v>7.70451</v>
      </c>
      <c r="JH14" s="38">
        <v>0</v>
      </c>
      <c r="JI14" s="38">
        <v>0</v>
      </c>
      <c r="JJ14" s="38">
        <v>0</v>
      </c>
      <c r="JK14" s="38">
        <v>-3.2492200000000002</v>
      </c>
      <c r="JL14" s="38">
        <v>-1.73339</v>
      </c>
      <c r="JM14" s="38">
        <v>19.241299999999999</v>
      </c>
    </row>
    <row r="15" spans="1:273" x14ac:dyDescent="0.3">
      <c r="B15" s="84">
        <v>44855.408217592594</v>
      </c>
      <c r="C15" s="38" t="s">
        <v>147</v>
      </c>
      <c r="D15" s="38" t="s">
        <v>147</v>
      </c>
      <c r="E15" s="38" t="s">
        <v>272</v>
      </c>
      <c r="F15" s="38">
        <v>53627.8</v>
      </c>
      <c r="G15" s="39">
        <v>53627.8</v>
      </c>
      <c r="H15" s="38" t="s">
        <v>86</v>
      </c>
      <c r="I15" s="39">
        <v>4.027777777777778E-2</v>
      </c>
      <c r="J15" s="38" t="s">
        <v>88</v>
      </c>
      <c r="K15" s="38">
        <v>-108.54</v>
      </c>
      <c r="L15" s="38" t="s">
        <v>87</v>
      </c>
      <c r="M15" s="38" t="s">
        <v>87</v>
      </c>
      <c r="N15" s="38" t="s">
        <v>211</v>
      </c>
      <c r="O15" s="38">
        <v>7.3379599999999998</v>
      </c>
      <c r="P15" s="38">
        <v>93972.9</v>
      </c>
      <c r="Q15" s="38">
        <v>15654.1</v>
      </c>
      <c r="R15" s="38">
        <v>0</v>
      </c>
      <c r="S15" s="38">
        <v>1161.58</v>
      </c>
      <c r="T15" s="37">
        <v>0</v>
      </c>
      <c r="U15" s="38">
        <v>72497.3</v>
      </c>
      <c r="V15" s="37">
        <v>183293</v>
      </c>
      <c r="W15" s="37">
        <v>229701</v>
      </c>
      <c r="X15" s="37">
        <v>0</v>
      </c>
      <c r="Y15" s="38">
        <v>0</v>
      </c>
      <c r="Z15" s="38">
        <v>0</v>
      </c>
      <c r="AA15" s="37">
        <v>0</v>
      </c>
      <c r="AB15" s="38">
        <v>0</v>
      </c>
      <c r="AC15" s="38">
        <v>412995</v>
      </c>
      <c r="AD15" s="38">
        <v>1056.3499999999999</v>
      </c>
      <c r="AE15" s="38">
        <v>0</v>
      </c>
      <c r="AF15" s="38">
        <v>0</v>
      </c>
      <c r="AG15" s="38">
        <v>0</v>
      </c>
      <c r="AH15" s="38">
        <v>0</v>
      </c>
      <c r="AI15" s="38">
        <v>701.09199999999998</v>
      </c>
      <c r="AJ15" s="38">
        <v>0</v>
      </c>
      <c r="AK15" s="38">
        <v>1757.45</v>
      </c>
      <c r="AL15" s="38">
        <v>0</v>
      </c>
      <c r="AM15" s="38">
        <v>0</v>
      </c>
      <c r="AN15" s="38">
        <v>0</v>
      </c>
      <c r="AO15" s="38">
        <v>0</v>
      </c>
      <c r="AP15" s="38">
        <v>1757.45</v>
      </c>
      <c r="AQ15" s="38">
        <v>0</v>
      </c>
      <c r="AR15" s="38">
        <v>0</v>
      </c>
      <c r="AS15" s="38">
        <v>0</v>
      </c>
      <c r="AT15" s="38">
        <v>0</v>
      </c>
      <c r="AU15" s="38">
        <v>0</v>
      </c>
      <c r="AV15" s="38">
        <v>0</v>
      </c>
      <c r="AW15" s="38">
        <v>0</v>
      </c>
      <c r="AX15" s="38">
        <v>0</v>
      </c>
      <c r="AY15" s="38">
        <v>0</v>
      </c>
      <c r="AZ15" s="38">
        <v>0</v>
      </c>
      <c r="BA15" s="38">
        <v>0</v>
      </c>
      <c r="BB15" s="38">
        <v>0</v>
      </c>
      <c r="BC15" s="38">
        <v>0</v>
      </c>
      <c r="BD15" s="38">
        <v>5.5823999999999998</v>
      </c>
      <c r="BE15" s="38">
        <v>54.5182</v>
      </c>
      <c r="BF15" s="38">
        <v>7.9841699999999998</v>
      </c>
      <c r="BG15" s="38">
        <v>0</v>
      </c>
      <c r="BH15" s="38">
        <v>0.65359599999999995</v>
      </c>
      <c r="BI15" s="38">
        <v>3.3296899999999998</v>
      </c>
      <c r="BJ15" s="38">
        <v>35.508000000000003</v>
      </c>
      <c r="BK15" s="38">
        <v>107.57599999999999</v>
      </c>
      <c r="BL15" s="38">
        <v>110.64100000000001</v>
      </c>
      <c r="BM15" s="38">
        <v>0</v>
      </c>
      <c r="BN15" s="38">
        <v>0</v>
      </c>
      <c r="BO15" s="38">
        <v>0</v>
      </c>
      <c r="BP15" s="38">
        <v>0</v>
      </c>
      <c r="BQ15" s="38">
        <v>0</v>
      </c>
      <c r="BR15" s="38">
        <v>218.21700000000001</v>
      </c>
      <c r="BS15" s="38">
        <v>209.31</v>
      </c>
      <c r="BT15" s="38">
        <v>8.9075799999999994</v>
      </c>
      <c r="BU15" s="38">
        <v>0</v>
      </c>
      <c r="BV15" s="38">
        <v>0</v>
      </c>
      <c r="BX15" s="38">
        <v>0</v>
      </c>
      <c r="BY15" s="38">
        <v>0</v>
      </c>
      <c r="CA15" s="38">
        <v>0</v>
      </c>
      <c r="CB15" s="38" t="s">
        <v>87</v>
      </c>
      <c r="CC15" s="38" t="s">
        <v>87</v>
      </c>
      <c r="CD15" s="38" t="s">
        <v>212</v>
      </c>
      <c r="CE15" s="38">
        <v>7.3738599999999996</v>
      </c>
      <c r="CF15" s="38">
        <v>89685.2</v>
      </c>
      <c r="CG15" s="38">
        <v>29416</v>
      </c>
      <c r="CH15" s="37">
        <v>0</v>
      </c>
      <c r="CI15" s="37">
        <v>62.252400000000002</v>
      </c>
      <c r="CJ15" s="38">
        <v>13771.7</v>
      </c>
      <c r="CK15" s="38">
        <v>72497.3</v>
      </c>
      <c r="CL15" s="38">
        <v>-74444</v>
      </c>
      <c r="CM15" s="37">
        <v>229701</v>
      </c>
      <c r="CN15" s="38">
        <v>0</v>
      </c>
      <c r="CO15" s="38">
        <v>0</v>
      </c>
      <c r="CP15" s="38">
        <v>0</v>
      </c>
      <c r="CQ15" s="38">
        <v>-283271</v>
      </c>
      <c r="CR15" s="38">
        <v>3386.87</v>
      </c>
      <c r="CS15" s="38">
        <v>155257</v>
      </c>
      <c r="CT15" s="38">
        <v>1079.17</v>
      </c>
      <c r="CU15" s="38">
        <v>0</v>
      </c>
      <c r="CV15" s="38">
        <v>0</v>
      </c>
      <c r="CW15" s="38">
        <v>0</v>
      </c>
      <c r="CX15" s="38">
        <v>0</v>
      </c>
      <c r="CY15" s="38">
        <v>0</v>
      </c>
      <c r="CZ15" s="38">
        <v>0</v>
      </c>
      <c r="DA15" s="38">
        <v>1079.17</v>
      </c>
      <c r="DB15" s="38">
        <v>0</v>
      </c>
      <c r="DC15" s="38">
        <v>0</v>
      </c>
      <c r="DD15" s="38">
        <v>0</v>
      </c>
      <c r="DE15" s="38">
        <v>0</v>
      </c>
      <c r="DF15" s="38">
        <v>1079.17</v>
      </c>
      <c r="DG15" s="38">
        <v>0</v>
      </c>
      <c r="DH15" s="38">
        <v>0</v>
      </c>
      <c r="DI15" s="38">
        <v>0</v>
      </c>
      <c r="DJ15" s="38">
        <v>0</v>
      </c>
      <c r="DK15" s="38">
        <v>0</v>
      </c>
      <c r="DL15" s="38">
        <v>0</v>
      </c>
      <c r="DM15" s="38">
        <v>0</v>
      </c>
      <c r="DN15" s="38">
        <v>0</v>
      </c>
      <c r="DO15" s="38">
        <v>0</v>
      </c>
      <c r="DP15" s="38">
        <v>0</v>
      </c>
      <c r="DQ15" s="38">
        <v>0</v>
      </c>
      <c r="DR15" s="38">
        <v>0</v>
      </c>
      <c r="DS15" s="38">
        <v>0</v>
      </c>
      <c r="DT15" s="38">
        <v>5.6822900000000001</v>
      </c>
      <c r="DU15" s="38">
        <v>52.261299999999999</v>
      </c>
      <c r="DV15" s="38">
        <v>14.9024</v>
      </c>
      <c r="DW15" s="38">
        <v>0</v>
      </c>
      <c r="DX15" s="38">
        <v>3.9284100000000002E-2</v>
      </c>
      <c r="DY15" s="38">
        <v>6.7051400000000001</v>
      </c>
      <c r="DZ15" s="38">
        <v>35.508000000000003</v>
      </c>
      <c r="EA15" s="38">
        <v>-0.97091799999999995</v>
      </c>
      <c r="EB15" s="38">
        <v>110.64100000000001</v>
      </c>
      <c r="EC15" s="38">
        <v>0</v>
      </c>
      <c r="ED15" s="38">
        <v>0</v>
      </c>
      <c r="EE15" s="38">
        <v>0</v>
      </c>
      <c r="EF15" s="38">
        <v>-107.82899999999999</v>
      </c>
      <c r="EG15" s="38">
        <v>-8.2401700000000009</v>
      </c>
      <c r="EH15" s="38">
        <v>109.67</v>
      </c>
      <c r="EI15" s="38">
        <v>103.99299999999999</v>
      </c>
      <c r="EJ15" s="38">
        <v>5.6777600000000001</v>
      </c>
      <c r="EK15" s="38">
        <v>0</v>
      </c>
      <c r="EL15" s="38">
        <v>0</v>
      </c>
      <c r="EN15" s="38">
        <v>0</v>
      </c>
      <c r="EO15" s="38">
        <v>1.25</v>
      </c>
      <c r="EP15" s="38" t="s">
        <v>101</v>
      </c>
      <c r="EQ15" s="38">
        <v>0</v>
      </c>
      <c r="ER15" s="38">
        <v>0</v>
      </c>
      <c r="ES15" s="38">
        <v>21.292400000000001</v>
      </c>
      <c r="ET15" s="38">
        <v>2.0697700000000001</v>
      </c>
      <c r="EU15" s="38">
        <v>0</v>
      </c>
      <c r="EV15" s="38">
        <v>1.21214E-10</v>
      </c>
      <c r="EW15" s="38">
        <v>0</v>
      </c>
      <c r="EX15" s="38">
        <v>10.330399999999999</v>
      </c>
      <c r="EY15" s="38">
        <v>33.692500000000003</v>
      </c>
      <c r="EZ15" s="38">
        <v>29.569299999999998</v>
      </c>
      <c r="FA15" s="38">
        <v>0</v>
      </c>
      <c r="FB15" s="38">
        <v>0</v>
      </c>
      <c r="FC15" s="38">
        <v>0</v>
      </c>
      <c r="FD15" s="38">
        <v>0</v>
      </c>
      <c r="FE15" s="38">
        <v>0</v>
      </c>
      <c r="FF15" s="38">
        <v>63.261899999999997</v>
      </c>
      <c r="FG15" s="38">
        <v>1.41621E-14</v>
      </c>
      <c r="FH15" s="38">
        <v>22.077100000000002</v>
      </c>
      <c r="FI15" s="38">
        <v>3.5223499999999999</v>
      </c>
      <c r="FJ15" s="38">
        <v>0</v>
      </c>
      <c r="FK15" s="38">
        <v>9.3471400000000005E-13</v>
      </c>
      <c r="FL15" s="38">
        <v>1.78016</v>
      </c>
      <c r="FM15" s="38">
        <v>10.330399999999999</v>
      </c>
      <c r="FN15" s="38">
        <v>29.247599999999998</v>
      </c>
      <c r="FO15" s="38">
        <v>29.569299999999998</v>
      </c>
      <c r="FP15" s="38">
        <v>0</v>
      </c>
      <c r="FQ15" s="38">
        <v>0</v>
      </c>
      <c r="FR15" s="38">
        <v>0</v>
      </c>
      <c r="FS15" s="38">
        <v>-5.5884200000000002</v>
      </c>
      <c r="FT15" s="38">
        <v>-2.8740299999999999</v>
      </c>
      <c r="FU15" s="38">
        <v>58.816899999999997</v>
      </c>
      <c r="FV15" s="38" t="s">
        <v>273</v>
      </c>
      <c r="FW15" s="38" t="s">
        <v>274</v>
      </c>
      <c r="FX15" s="38" t="s">
        <v>214</v>
      </c>
      <c r="FY15" s="38" t="s">
        <v>275</v>
      </c>
      <c r="FZ15" s="38" t="s">
        <v>215</v>
      </c>
      <c r="GA15" s="38" t="s">
        <v>276</v>
      </c>
      <c r="GB15" s="38" t="s">
        <v>216</v>
      </c>
      <c r="GC15" s="38" t="s">
        <v>277</v>
      </c>
      <c r="GF15" s="38">
        <v>2.18855E-3</v>
      </c>
      <c r="GG15" s="38">
        <v>7.93276</v>
      </c>
      <c r="GH15" s="38">
        <v>1.97021</v>
      </c>
      <c r="GI15" s="38">
        <v>0</v>
      </c>
      <c r="GJ15" s="38">
        <v>0.31456099999999998</v>
      </c>
      <c r="GK15" s="38">
        <v>0</v>
      </c>
      <c r="GL15" s="38">
        <v>8.7410200000000007</v>
      </c>
      <c r="GM15" s="38">
        <v>18.95</v>
      </c>
      <c r="GN15" s="38">
        <v>25.452100000000002</v>
      </c>
      <c r="GO15" s="38">
        <v>0</v>
      </c>
      <c r="GP15" s="38">
        <v>0</v>
      </c>
      <c r="GQ15" s="38">
        <v>0</v>
      </c>
      <c r="GR15" s="38">
        <v>0</v>
      </c>
      <c r="GS15" s="38">
        <v>0</v>
      </c>
      <c r="GT15" s="38">
        <v>44.4</v>
      </c>
      <c r="GU15" s="38">
        <v>5.9201100000000002</v>
      </c>
      <c r="GV15" s="38">
        <v>0</v>
      </c>
      <c r="GW15" s="38">
        <v>0</v>
      </c>
      <c r="GX15" s="38">
        <v>0</v>
      </c>
      <c r="GY15" s="38">
        <v>0</v>
      </c>
      <c r="GZ15" s="38">
        <v>3.9291200000000002</v>
      </c>
      <c r="HA15" s="38">
        <v>0</v>
      </c>
      <c r="HB15" s="38">
        <v>9.85</v>
      </c>
      <c r="HC15" s="38">
        <v>0</v>
      </c>
      <c r="HD15" s="38">
        <v>0</v>
      </c>
      <c r="HE15" s="38">
        <v>0</v>
      </c>
      <c r="HF15" s="38">
        <v>0</v>
      </c>
      <c r="HG15" s="38">
        <v>9.85</v>
      </c>
      <c r="HH15" s="38">
        <v>2.1816399999999999E-3</v>
      </c>
      <c r="HI15" s="38">
        <v>8.3366699999999998</v>
      </c>
      <c r="HJ15" s="38">
        <v>3.23048</v>
      </c>
      <c r="HK15" s="38">
        <v>0</v>
      </c>
      <c r="HL15" s="38">
        <v>1.8711100000000001E-2</v>
      </c>
      <c r="HM15" s="38">
        <v>1.7260800000000001</v>
      </c>
      <c r="HN15" s="38">
        <v>8.7410200000000007</v>
      </c>
      <c r="HO15" s="38">
        <v>0.41</v>
      </c>
      <c r="HP15" s="38">
        <v>25.452100000000002</v>
      </c>
      <c r="HQ15" s="38">
        <v>0</v>
      </c>
      <c r="HR15" s="38">
        <v>0</v>
      </c>
      <c r="HS15" s="38">
        <v>0</v>
      </c>
      <c r="HT15" s="38">
        <v>-14.3477</v>
      </c>
      <c r="HU15" s="38">
        <v>-7.30098</v>
      </c>
      <c r="HV15" s="38">
        <v>25.86</v>
      </c>
      <c r="HW15" s="38">
        <v>6.048</v>
      </c>
      <c r="HX15" s="38">
        <v>0</v>
      </c>
      <c r="HY15" s="38">
        <v>0</v>
      </c>
      <c r="HZ15" s="38">
        <v>0</v>
      </c>
      <c r="IA15" s="38">
        <v>0</v>
      </c>
      <c r="IB15" s="38">
        <v>0</v>
      </c>
      <c r="IC15" s="38">
        <v>0</v>
      </c>
      <c r="ID15" s="38">
        <v>6.05</v>
      </c>
      <c r="IE15" s="38">
        <v>0</v>
      </c>
      <c r="IF15" s="38">
        <v>0</v>
      </c>
      <c r="IG15" s="38">
        <v>0</v>
      </c>
      <c r="IH15" s="38">
        <v>0</v>
      </c>
      <c r="II15" s="38">
        <v>6.05</v>
      </c>
      <c r="IJ15" s="38">
        <v>1.80938</v>
      </c>
      <c r="IK15" s="38">
        <v>2.4012600000000002</v>
      </c>
      <c r="IL15" s="38">
        <v>0.59639500000000001</v>
      </c>
      <c r="IM15" s="38">
        <v>0</v>
      </c>
      <c r="IN15" s="38">
        <v>9.5219399999999996E-2</v>
      </c>
      <c r="IO15" s="38">
        <v>1.2004300000000001</v>
      </c>
      <c r="IP15" s="38">
        <v>2.6459700000000002</v>
      </c>
      <c r="IQ15" s="38">
        <v>8.7486499999999996</v>
      </c>
      <c r="IR15" s="38">
        <v>7.70451</v>
      </c>
      <c r="IS15" s="38">
        <v>0</v>
      </c>
      <c r="IT15" s="38">
        <v>0</v>
      </c>
      <c r="IU15" s="38">
        <v>0</v>
      </c>
      <c r="IV15" s="38">
        <v>0</v>
      </c>
      <c r="IW15" s="38">
        <v>0</v>
      </c>
      <c r="IX15" s="38">
        <v>16.453199999999999</v>
      </c>
      <c r="IY15" s="38">
        <v>1.84846</v>
      </c>
      <c r="IZ15" s="38">
        <v>2.5235300000000001</v>
      </c>
      <c r="JA15" s="38">
        <v>0.97788699999999995</v>
      </c>
      <c r="JB15" s="38">
        <v>0</v>
      </c>
      <c r="JC15" s="38">
        <v>5.6639799999999999E-3</v>
      </c>
      <c r="JD15" s="38">
        <v>0.52249599999999996</v>
      </c>
      <c r="JE15" s="38">
        <v>2.6459700000000002</v>
      </c>
      <c r="JF15" s="38">
        <v>1.9708399999999999</v>
      </c>
      <c r="JG15" s="38">
        <v>7.70451</v>
      </c>
      <c r="JH15" s="38">
        <v>0</v>
      </c>
      <c r="JI15" s="38">
        <v>0</v>
      </c>
      <c r="JJ15" s="38">
        <v>0</v>
      </c>
      <c r="JK15" s="38">
        <v>-4.3431100000000002</v>
      </c>
      <c r="JL15" s="38">
        <v>-2.2100499999999998</v>
      </c>
      <c r="JM15" s="38">
        <v>9.6753499999999999</v>
      </c>
    </row>
    <row r="16" spans="1:273" x14ac:dyDescent="0.3">
      <c r="B16" s="84">
        <v>44855.409016203703</v>
      </c>
      <c r="C16" s="38" t="s">
        <v>148</v>
      </c>
      <c r="D16" s="38" t="s">
        <v>148</v>
      </c>
      <c r="E16" s="38" t="s">
        <v>272</v>
      </c>
      <c r="F16" s="38">
        <v>53627.8</v>
      </c>
      <c r="G16" s="39">
        <v>53627.8</v>
      </c>
      <c r="H16" s="38" t="s">
        <v>86</v>
      </c>
      <c r="I16" s="39">
        <v>4.2361111111111106E-2</v>
      </c>
      <c r="J16" s="38" t="s">
        <v>88</v>
      </c>
      <c r="K16" s="38">
        <v>-142.77000000000001</v>
      </c>
      <c r="L16" s="38" t="s">
        <v>87</v>
      </c>
      <c r="M16" s="38" t="s">
        <v>87</v>
      </c>
      <c r="N16" s="38" t="s">
        <v>211</v>
      </c>
      <c r="O16" s="38">
        <v>19.898700000000002</v>
      </c>
      <c r="P16" s="38">
        <v>140904</v>
      </c>
      <c r="Q16" s="38">
        <v>17957.3</v>
      </c>
      <c r="R16" s="38">
        <v>0</v>
      </c>
      <c r="S16" s="38">
        <v>2247.87</v>
      </c>
      <c r="T16" s="37">
        <v>0</v>
      </c>
      <c r="U16" s="38">
        <v>72497.3</v>
      </c>
      <c r="V16" s="37">
        <v>233626</v>
      </c>
      <c r="W16" s="37">
        <v>229701</v>
      </c>
      <c r="X16" s="37">
        <v>0</v>
      </c>
      <c r="Y16" s="38">
        <v>0</v>
      </c>
      <c r="Z16" s="38">
        <v>0</v>
      </c>
      <c r="AA16" s="37">
        <v>0</v>
      </c>
      <c r="AB16" s="38">
        <v>0</v>
      </c>
      <c r="AC16" s="38">
        <v>463328</v>
      </c>
      <c r="AD16" s="38">
        <v>2864.31</v>
      </c>
      <c r="AE16" s="38">
        <v>0</v>
      </c>
      <c r="AF16" s="38">
        <v>0</v>
      </c>
      <c r="AG16" s="38">
        <v>0</v>
      </c>
      <c r="AH16" s="38">
        <v>0</v>
      </c>
      <c r="AI16" s="38">
        <v>701.09799999999996</v>
      </c>
      <c r="AJ16" s="38">
        <v>0</v>
      </c>
      <c r="AK16" s="38">
        <v>3565.41</v>
      </c>
      <c r="AL16" s="38">
        <v>0</v>
      </c>
      <c r="AM16" s="38">
        <v>0</v>
      </c>
      <c r="AN16" s="38">
        <v>0</v>
      </c>
      <c r="AO16" s="38">
        <v>0</v>
      </c>
      <c r="AP16" s="38">
        <v>3565.41</v>
      </c>
      <c r="AQ16" s="38">
        <v>0</v>
      </c>
      <c r="AR16" s="38">
        <v>0</v>
      </c>
      <c r="AS16" s="38">
        <v>0</v>
      </c>
      <c r="AT16" s="38">
        <v>0</v>
      </c>
      <c r="AU16" s="38">
        <v>0</v>
      </c>
      <c r="AV16" s="38">
        <v>0</v>
      </c>
      <c r="AW16" s="38">
        <v>0</v>
      </c>
      <c r="AX16" s="38">
        <v>0</v>
      </c>
      <c r="AY16" s="38">
        <v>0</v>
      </c>
      <c r="AZ16" s="38">
        <v>0</v>
      </c>
      <c r="BA16" s="38">
        <v>0</v>
      </c>
      <c r="BB16" s="38">
        <v>0</v>
      </c>
      <c r="BC16" s="38">
        <v>0</v>
      </c>
      <c r="BD16" s="38">
        <v>13.792400000000001</v>
      </c>
      <c r="BE16" s="38">
        <v>78.506900000000002</v>
      </c>
      <c r="BF16" s="38">
        <v>9.4922400000000007</v>
      </c>
      <c r="BG16" s="38">
        <v>0</v>
      </c>
      <c r="BH16" s="38">
        <v>1.17205</v>
      </c>
      <c r="BI16" s="38">
        <v>3.32972</v>
      </c>
      <c r="BJ16" s="38">
        <v>35.508000000000003</v>
      </c>
      <c r="BK16" s="38">
        <v>141.80099999999999</v>
      </c>
      <c r="BL16" s="38">
        <v>110.64100000000001</v>
      </c>
      <c r="BM16" s="38">
        <v>0</v>
      </c>
      <c r="BN16" s="38">
        <v>0</v>
      </c>
      <c r="BO16" s="38">
        <v>0</v>
      </c>
      <c r="BP16" s="38">
        <v>0</v>
      </c>
      <c r="BQ16" s="38">
        <v>0</v>
      </c>
      <c r="BR16" s="38">
        <v>252.44300000000001</v>
      </c>
      <c r="BS16" s="38">
        <v>235.33099999999999</v>
      </c>
      <c r="BT16" s="38">
        <v>17.1111</v>
      </c>
      <c r="BU16" s="38">
        <v>0</v>
      </c>
      <c r="BV16" s="38">
        <v>0</v>
      </c>
      <c r="BW16" s="38" t="s">
        <v>199</v>
      </c>
      <c r="BX16" s="38">
        <v>0</v>
      </c>
      <c r="BY16" s="38">
        <v>167.5</v>
      </c>
      <c r="BZ16" s="38" t="s">
        <v>199</v>
      </c>
      <c r="CA16" s="38">
        <v>3</v>
      </c>
      <c r="CB16" s="38" t="s">
        <v>87</v>
      </c>
      <c r="CC16" s="38" t="s">
        <v>87</v>
      </c>
      <c r="CD16" s="38" t="s">
        <v>212</v>
      </c>
      <c r="CE16" s="38">
        <v>7.3738599999999996</v>
      </c>
      <c r="CF16" s="38">
        <v>89685.2</v>
      </c>
      <c r="CG16" s="38">
        <v>29416</v>
      </c>
      <c r="CH16" s="37">
        <v>0</v>
      </c>
      <c r="CI16" s="37">
        <v>62.252400000000002</v>
      </c>
      <c r="CJ16" s="38">
        <v>13771.7</v>
      </c>
      <c r="CK16" s="38">
        <v>72497.3</v>
      </c>
      <c r="CL16" s="38">
        <v>-74444</v>
      </c>
      <c r="CM16" s="37">
        <v>229701</v>
      </c>
      <c r="CN16" s="38">
        <v>0</v>
      </c>
      <c r="CO16" s="38">
        <v>0</v>
      </c>
      <c r="CP16" s="38">
        <v>0</v>
      </c>
      <c r="CQ16" s="38">
        <v>-283271</v>
      </c>
      <c r="CR16" s="38">
        <v>3386.87</v>
      </c>
      <c r="CS16" s="38">
        <v>155257</v>
      </c>
      <c r="CT16" s="38">
        <v>1079.17</v>
      </c>
      <c r="CU16" s="38">
        <v>0</v>
      </c>
      <c r="CV16" s="38">
        <v>0</v>
      </c>
      <c r="CW16" s="38">
        <v>0</v>
      </c>
      <c r="CX16" s="38">
        <v>0</v>
      </c>
      <c r="CY16" s="38">
        <v>0</v>
      </c>
      <c r="CZ16" s="38">
        <v>0</v>
      </c>
      <c r="DA16" s="38">
        <v>1079.17</v>
      </c>
      <c r="DB16" s="38">
        <v>0</v>
      </c>
      <c r="DC16" s="38">
        <v>0</v>
      </c>
      <c r="DD16" s="38">
        <v>0</v>
      </c>
      <c r="DE16" s="38">
        <v>0</v>
      </c>
      <c r="DF16" s="38">
        <v>1079.17</v>
      </c>
      <c r="DG16" s="38">
        <v>0</v>
      </c>
      <c r="DH16" s="38">
        <v>0</v>
      </c>
      <c r="DI16" s="38">
        <v>0</v>
      </c>
      <c r="DJ16" s="38">
        <v>0</v>
      </c>
      <c r="DK16" s="38">
        <v>0</v>
      </c>
      <c r="DL16" s="38">
        <v>0</v>
      </c>
      <c r="DM16" s="38">
        <v>0</v>
      </c>
      <c r="DN16" s="38">
        <v>0</v>
      </c>
      <c r="DO16" s="38">
        <v>0</v>
      </c>
      <c r="DP16" s="38">
        <v>0</v>
      </c>
      <c r="DQ16" s="38">
        <v>0</v>
      </c>
      <c r="DR16" s="38">
        <v>0</v>
      </c>
      <c r="DS16" s="38">
        <v>0</v>
      </c>
      <c r="DT16" s="38">
        <v>5.6822900000000001</v>
      </c>
      <c r="DU16" s="38">
        <v>52.261299999999999</v>
      </c>
      <c r="DV16" s="38">
        <v>14.9024</v>
      </c>
      <c r="DW16" s="38">
        <v>0</v>
      </c>
      <c r="DX16" s="38">
        <v>3.9284100000000002E-2</v>
      </c>
      <c r="DY16" s="38">
        <v>6.7051400000000001</v>
      </c>
      <c r="DZ16" s="38">
        <v>35.508000000000003</v>
      </c>
      <c r="EA16" s="38">
        <v>-0.97091799999999995</v>
      </c>
      <c r="EB16" s="38">
        <v>110.64100000000001</v>
      </c>
      <c r="EC16" s="38">
        <v>0</v>
      </c>
      <c r="ED16" s="38">
        <v>0</v>
      </c>
      <c r="EE16" s="38">
        <v>0</v>
      </c>
      <c r="EF16" s="38">
        <v>-107.82899999999999</v>
      </c>
      <c r="EG16" s="38">
        <v>-8.2401700000000009</v>
      </c>
      <c r="EH16" s="38">
        <v>109.67</v>
      </c>
      <c r="EI16" s="38">
        <v>103.99299999999999</v>
      </c>
      <c r="EJ16" s="38">
        <v>5.6777600000000001</v>
      </c>
      <c r="EK16" s="38">
        <v>0</v>
      </c>
      <c r="EL16" s="38">
        <v>0</v>
      </c>
      <c r="EN16" s="38">
        <v>0</v>
      </c>
      <c r="EO16" s="38">
        <v>1.25</v>
      </c>
      <c r="EP16" s="38" t="s">
        <v>101</v>
      </c>
      <c r="EQ16" s="38">
        <v>0</v>
      </c>
      <c r="ER16" s="38">
        <v>1.6278300000000001E-7</v>
      </c>
      <c r="ES16" s="38">
        <v>30.744700000000002</v>
      </c>
      <c r="ET16" s="38">
        <v>2.3270900000000001</v>
      </c>
      <c r="EU16" s="38">
        <v>0</v>
      </c>
      <c r="EV16" s="38">
        <v>5.09564E-4</v>
      </c>
      <c r="EW16" s="38">
        <v>0</v>
      </c>
      <c r="EX16" s="38">
        <v>10.330399999999999</v>
      </c>
      <c r="EY16" s="38">
        <v>43.402700000000003</v>
      </c>
      <c r="EZ16" s="38">
        <v>29.569299999999998</v>
      </c>
      <c r="FA16" s="38">
        <v>0</v>
      </c>
      <c r="FB16" s="38">
        <v>0</v>
      </c>
      <c r="FC16" s="38">
        <v>0</v>
      </c>
      <c r="FD16" s="38">
        <v>0</v>
      </c>
      <c r="FE16" s="38">
        <v>0</v>
      </c>
      <c r="FF16" s="38">
        <v>72.971999999999994</v>
      </c>
      <c r="FG16" s="38">
        <v>1.41621E-14</v>
      </c>
      <c r="FH16" s="38">
        <v>22.077100000000002</v>
      </c>
      <c r="FI16" s="38">
        <v>3.5223499999999999</v>
      </c>
      <c r="FJ16" s="38">
        <v>0</v>
      </c>
      <c r="FK16" s="38">
        <v>9.3471400000000005E-13</v>
      </c>
      <c r="FL16" s="38">
        <v>1.78016</v>
      </c>
      <c r="FM16" s="38">
        <v>10.330399999999999</v>
      </c>
      <c r="FN16" s="38">
        <v>29.247599999999998</v>
      </c>
      <c r="FO16" s="38">
        <v>29.569299999999998</v>
      </c>
      <c r="FP16" s="38">
        <v>0</v>
      </c>
      <c r="FQ16" s="38">
        <v>0</v>
      </c>
      <c r="FR16" s="38">
        <v>0</v>
      </c>
      <c r="FS16" s="38">
        <v>-5.5884200000000002</v>
      </c>
      <c r="FT16" s="38">
        <v>-2.8740299999999999</v>
      </c>
      <c r="FU16" s="38">
        <v>58.816899999999997</v>
      </c>
      <c r="FV16" s="38" t="s">
        <v>273</v>
      </c>
      <c r="FW16" s="38" t="s">
        <v>274</v>
      </c>
      <c r="FX16" s="38" t="s">
        <v>214</v>
      </c>
      <c r="FY16" s="38" t="s">
        <v>275</v>
      </c>
      <c r="FZ16" s="38" t="s">
        <v>215</v>
      </c>
      <c r="GA16" s="38" t="s">
        <v>276</v>
      </c>
      <c r="GB16" s="38" t="s">
        <v>216</v>
      </c>
      <c r="GC16" s="38" t="s">
        <v>277</v>
      </c>
      <c r="GF16" s="38">
        <v>4.9959699999999998E-3</v>
      </c>
      <c r="GG16" s="38">
        <v>17.324100000000001</v>
      </c>
      <c r="GH16" s="38">
        <v>3.0520800000000001</v>
      </c>
      <c r="GI16" s="38">
        <v>0</v>
      </c>
      <c r="GJ16" s="38">
        <v>0.51920500000000003</v>
      </c>
      <c r="GK16" s="38">
        <v>0</v>
      </c>
      <c r="GL16" s="38">
        <v>8.7410200000000007</v>
      </c>
      <c r="GM16" s="38">
        <v>29.63</v>
      </c>
      <c r="GN16" s="38">
        <v>25.452100000000002</v>
      </c>
      <c r="GO16" s="38">
        <v>0</v>
      </c>
      <c r="GP16" s="38">
        <v>0</v>
      </c>
      <c r="GQ16" s="38">
        <v>0</v>
      </c>
      <c r="GR16" s="38">
        <v>0</v>
      </c>
      <c r="GS16" s="38">
        <v>0</v>
      </c>
      <c r="GT16" s="38">
        <v>55.08</v>
      </c>
      <c r="GU16" s="38">
        <v>16.052399999999999</v>
      </c>
      <c r="GV16" s="38">
        <v>0</v>
      </c>
      <c r="GW16" s="38">
        <v>0</v>
      </c>
      <c r="GX16" s="38">
        <v>0</v>
      </c>
      <c r="GY16" s="38">
        <v>0</v>
      </c>
      <c r="GZ16" s="38">
        <v>3.9291499999999999</v>
      </c>
      <c r="HA16" s="38">
        <v>0</v>
      </c>
      <c r="HB16" s="38">
        <v>19.98</v>
      </c>
      <c r="HC16" s="38">
        <v>0</v>
      </c>
      <c r="HD16" s="38">
        <v>0</v>
      </c>
      <c r="HE16" s="38">
        <v>0</v>
      </c>
      <c r="HF16" s="38">
        <v>0</v>
      </c>
      <c r="HG16" s="38">
        <v>19.98</v>
      </c>
      <c r="HH16" s="38">
        <v>2.1816399999999999E-3</v>
      </c>
      <c r="HI16" s="38">
        <v>8.3366699999999998</v>
      </c>
      <c r="HJ16" s="38">
        <v>3.23048</v>
      </c>
      <c r="HK16" s="38">
        <v>0</v>
      </c>
      <c r="HL16" s="38">
        <v>1.8711100000000001E-2</v>
      </c>
      <c r="HM16" s="38">
        <v>1.7260800000000001</v>
      </c>
      <c r="HN16" s="38">
        <v>8.7410200000000007</v>
      </c>
      <c r="HO16" s="38">
        <v>0.41</v>
      </c>
      <c r="HP16" s="38">
        <v>25.452100000000002</v>
      </c>
      <c r="HQ16" s="38">
        <v>0</v>
      </c>
      <c r="HR16" s="38">
        <v>0</v>
      </c>
      <c r="HS16" s="38">
        <v>0</v>
      </c>
      <c r="HT16" s="38">
        <v>-14.3477</v>
      </c>
      <c r="HU16" s="38">
        <v>-7.30098</v>
      </c>
      <c r="HV16" s="38">
        <v>25.86</v>
      </c>
      <c r="HW16" s="38">
        <v>6.048</v>
      </c>
      <c r="HX16" s="38">
        <v>0</v>
      </c>
      <c r="HY16" s="38">
        <v>0</v>
      </c>
      <c r="HZ16" s="38">
        <v>0</v>
      </c>
      <c r="IA16" s="38">
        <v>0</v>
      </c>
      <c r="IB16" s="38">
        <v>0</v>
      </c>
      <c r="IC16" s="38">
        <v>0</v>
      </c>
      <c r="ID16" s="38">
        <v>6.05</v>
      </c>
      <c r="IE16" s="38">
        <v>0</v>
      </c>
      <c r="IF16" s="38">
        <v>0</v>
      </c>
      <c r="IG16" s="38">
        <v>0</v>
      </c>
      <c r="IH16" s="38">
        <v>0</v>
      </c>
      <c r="II16" s="38">
        <v>6.05</v>
      </c>
      <c r="IJ16" s="38">
        <v>4.9058799999999998</v>
      </c>
      <c r="IK16" s="38">
        <v>5.2441000000000004</v>
      </c>
      <c r="IL16" s="38">
        <v>0.92388199999999998</v>
      </c>
      <c r="IM16" s="38">
        <v>0</v>
      </c>
      <c r="IN16" s="38">
        <v>0.157167</v>
      </c>
      <c r="IO16" s="38">
        <v>1.20044</v>
      </c>
      <c r="IP16" s="38">
        <v>2.6459700000000002</v>
      </c>
      <c r="IQ16" s="38">
        <v>15.077400000000001</v>
      </c>
      <c r="IR16" s="38">
        <v>7.70451</v>
      </c>
      <c r="IS16" s="38">
        <v>0</v>
      </c>
      <c r="IT16" s="38">
        <v>0</v>
      </c>
      <c r="IU16" s="38">
        <v>0</v>
      </c>
      <c r="IV16" s="38">
        <v>0</v>
      </c>
      <c r="IW16" s="38">
        <v>0</v>
      </c>
      <c r="IX16" s="38">
        <v>22.7819</v>
      </c>
      <c r="IY16" s="38">
        <v>1.84846</v>
      </c>
      <c r="IZ16" s="38">
        <v>2.5235300000000001</v>
      </c>
      <c r="JA16" s="38">
        <v>0.97788699999999995</v>
      </c>
      <c r="JB16" s="38">
        <v>0</v>
      </c>
      <c r="JC16" s="38">
        <v>5.6639799999999999E-3</v>
      </c>
      <c r="JD16" s="38">
        <v>0.52249599999999996</v>
      </c>
      <c r="JE16" s="38">
        <v>2.6459700000000002</v>
      </c>
      <c r="JF16" s="38">
        <v>1.9708399999999999</v>
      </c>
      <c r="JG16" s="38">
        <v>7.70451</v>
      </c>
      <c r="JH16" s="38">
        <v>0</v>
      </c>
      <c r="JI16" s="38">
        <v>0</v>
      </c>
      <c r="JJ16" s="38">
        <v>0</v>
      </c>
      <c r="JK16" s="38">
        <v>-4.3431100000000002</v>
      </c>
      <c r="JL16" s="38">
        <v>-2.2100499999999998</v>
      </c>
      <c r="JM16" s="38">
        <v>9.6753499999999999</v>
      </c>
    </row>
    <row r="17" spans="1:273" x14ac:dyDescent="0.3">
      <c r="B17" s="84">
        <v>44855.409791666665</v>
      </c>
      <c r="C17" s="38" t="s">
        <v>149</v>
      </c>
      <c r="D17" s="38" t="s">
        <v>149</v>
      </c>
      <c r="E17" s="38" t="s">
        <v>272</v>
      </c>
      <c r="F17" s="38">
        <v>53627.8</v>
      </c>
      <c r="G17" s="39">
        <v>53627.8</v>
      </c>
      <c r="H17" s="38" t="s">
        <v>86</v>
      </c>
      <c r="I17" s="39">
        <v>4.027777777777778E-2</v>
      </c>
      <c r="J17" s="38" t="s">
        <v>88</v>
      </c>
      <c r="K17" s="38">
        <v>-111.46</v>
      </c>
      <c r="L17" s="38" t="s">
        <v>87</v>
      </c>
      <c r="M17" s="38" t="s">
        <v>87</v>
      </c>
      <c r="N17" s="38" t="s">
        <v>211</v>
      </c>
      <c r="O17" s="38">
        <v>7.26661</v>
      </c>
      <c r="P17" s="38">
        <v>93478.7</v>
      </c>
      <c r="Q17" s="38">
        <v>21555.599999999999</v>
      </c>
      <c r="R17" s="38">
        <v>0</v>
      </c>
      <c r="S17" s="38">
        <v>1155.92</v>
      </c>
      <c r="T17" s="37">
        <v>0</v>
      </c>
      <c r="U17" s="38">
        <v>72497.3</v>
      </c>
      <c r="V17" s="37">
        <v>188695</v>
      </c>
      <c r="W17" s="37">
        <v>229701</v>
      </c>
      <c r="X17" s="37">
        <v>0</v>
      </c>
      <c r="Y17" s="38">
        <v>0</v>
      </c>
      <c r="Z17" s="38">
        <v>0</v>
      </c>
      <c r="AA17" s="37">
        <v>0</v>
      </c>
      <c r="AB17" s="38">
        <v>0</v>
      </c>
      <c r="AC17" s="38">
        <v>418396</v>
      </c>
      <c r="AD17" s="38">
        <v>1046.07</v>
      </c>
      <c r="AE17" s="38">
        <v>0</v>
      </c>
      <c r="AF17" s="38">
        <v>0</v>
      </c>
      <c r="AG17" s="38">
        <v>0</v>
      </c>
      <c r="AH17" s="38">
        <v>0</v>
      </c>
      <c r="AI17" s="38">
        <v>701.09199999999998</v>
      </c>
      <c r="AJ17" s="38">
        <v>0</v>
      </c>
      <c r="AK17" s="38">
        <v>1747.16</v>
      </c>
      <c r="AL17" s="38">
        <v>0</v>
      </c>
      <c r="AM17" s="38">
        <v>0</v>
      </c>
      <c r="AN17" s="38">
        <v>0</v>
      </c>
      <c r="AO17" s="38">
        <v>0</v>
      </c>
      <c r="AP17" s="38">
        <v>1747.16</v>
      </c>
      <c r="AQ17" s="38">
        <v>0</v>
      </c>
      <c r="AR17" s="38">
        <v>0</v>
      </c>
      <c r="AS17" s="38">
        <v>0</v>
      </c>
      <c r="AT17" s="38">
        <v>0</v>
      </c>
      <c r="AU17" s="38">
        <v>0</v>
      </c>
      <c r="AV17" s="38">
        <v>0</v>
      </c>
      <c r="AW17" s="38">
        <v>0</v>
      </c>
      <c r="AX17" s="38">
        <v>0</v>
      </c>
      <c r="AY17" s="38">
        <v>0</v>
      </c>
      <c r="AZ17" s="38">
        <v>0</v>
      </c>
      <c r="BA17" s="38">
        <v>0</v>
      </c>
      <c r="BB17" s="38">
        <v>0</v>
      </c>
      <c r="BC17" s="38">
        <v>0</v>
      </c>
      <c r="BD17" s="38">
        <v>5.5308799999999998</v>
      </c>
      <c r="BE17" s="38">
        <v>54.483400000000003</v>
      </c>
      <c r="BF17" s="38">
        <v>10.9902</v>
      </c>
      <c r="BG17" s="38">
        <v>0</v>
      </c>
      <c r="BH17" s="38">
        <v>0.65131499999999998</v>
      </c>
      <c r="BI17" s="38">
        <v>3.3296899999999998</v>
      </c>
      <c r="BJ17" s="38">
        <v>35.508000000000003</v>
      </c>
      <c r="BK17" s="38">
        <v>110.49299999999999</v>
      </c>
      <c r="BL17" s="38">
        <v>110.64100000000001</v>
      </c>
      <c r="BM17" s="38">
        <v>0</v>
      </c>
      <c r="BN17" s="38">
        <v>0</v>
      </c>
      <c r="BO17" s="38">
        <v>0</v>
      </c>
      <c r="BP17" s="38">
        <v>0</v>
      </c>
      <c r="BQ17" s="38">
        <v>0</v>
      </c>
      <c r="BR17" s="38">
        <v>221.13499999999999</v>
      </c>
      <c r="BS17" s="38">
        <v>212.279</v>
      </c>
      <c r="BT17" s="38">
        <v>8.8561099999999993</v>
      </c>
      <c r="BU17" s="38">
        <v>0</v>
      </c>
      <c r="BV17" s="38">
        <v>0</v>
      </c>
      <c r="BX17" s="38">
        <v>0</v>
      </c>
      <c r="BY17" s="38">
        <v>0</v>
      </c>
      <c r="CA17" s="38">
        <v>0</v>
      </c>
      <c r="CB17" s="38" t="s">
        <v>87</v>
      </c>
      <c r="CC17" s="38" t="s">
        <v>87</v>
      </c>
      <c r="CD17" s="38" t="s">
        <v>212</v>
      </c>
      <c r="CE17" s="38">
        <v>7.3738599999999996</v>
      </c>
      <c r="CF17" s="38">
        <v>89685.2</v>
      </c>
      <c r="CG17" s="38">
        <v>29416</v>
      </c>
      <c r="CH17" s="37">
        <v>0</v>
      </c>
      <c r="CI17" s="37">
        <v>62.252400000000002</v>
      </c>
      <c r="CJ17" s="38">
        <v>13771.7</v>
      </c>
      <c r="CK17" s="38">
        <v>72497.3</v>
      </c>
      <c r="CL17" s="38">
        <v>-74444</v>
      </c>
      <c r="CM17" s="37">
        <v>229701</v>
      </c>
      <c r="CN17" s="38">
        <v>0</v>
      </c>
      <c r="CO17" s="38">
        <v>0</v>
      </c>
      <c r="CP17" s="38">
        <v>0</v>
      </c>
      <c r="CQ17" s="38">
        <v>-283271</v>
      </c>
      <c r="CR17" s="38">
        <v>3386.87</v>
      </c>
      <c r="CS17" s="38">
        <v>155257</v>
      </c>
      <c r="CT17" s="38">
        <v>1079.17</v>
      </c>
      <c r="CU17" s="38">
        <v>0</v>
      </c>
      <c r="CV17" s="38">
        <v>0</v>
      </c>
      <c r="CW17" s="38">
        <v>0</v>
      </c>
      <c r="CX17" s="38">
        <v>0</v>
      </c>
      <c r="CY17" s="38">
        <v>0</v>
      </c>
      <c r="CZ17" s="38">
        <v>0</v>
      </c>
      <c r="DA17" s="38">
        <v>1079.17</v>
      </c>
      <c r="DB17" s="38">
        <v>0</v>
      </c>
      <c r="DC17" s="38">
        <v>0</v>
      </c>
      <c r="DD17" s="38">
        <v>0</v>
      </c>
      <c r="DE17" s="38">
        <v>0</v>
      </c>
      <c r="DF17" s="38">
        <v>1079.17</v>
      </c>
      <c r="DG17" s="38">
        <v>0</v>
      </c>
      <c r="DH17" s="38">
        <v>0</v>
      </c>
      <c r="DI17" s="38">
        <v>0</v>
      </c>
      <c r="DJ17" s="38">
        <v>0</v>
      </c>
      <c r="DK17" s="38">
        <v>0</v>
      </c>
      <c r="DL17" s="38">
        <v>0</v>
      </c>
      <c r="DM17" s="38">
        <v>0</v>
      </c>
      <c r="DN17" s="38">
        <v>0</v>
      </c>
      <c r="DO17" s="38">
        <v>0</v>
      </c>
      <c r="DP17" s="38">
        <v>0</v>
      </c>
      <c r="DQ17" s="38">
        <v>0</v>
      </c>
      <c r="DR17" s="38">
        <v>0</v>
      </c>
      <c r="DS17" s="38">
        <v>0</v>
      </c>
      <c r="DT17" s="38">
        <v>5.6822900000000001</v>
      </c>
      <c r="DU17" s="38">
        <v>52.261299999999999</v>
      </c>
      <c r="DV17" s="38">
        <v>14.9024</v>
      </c>
      <c r="DW17" s="38">
        <v>0</v>
      </c>
      <c r="DX17" s="38">
        <v>3.9284100000000002E-2</v>
      </c>
      <c r="DY17" s="38">
        <v>6.7051400000000001</v>
      </c>
      <c r="DZ17" s="38">
        <v>35.508000000000003</v>
      </c>
      <c r="EA17" s="38">
        <v>-0.97091799999999995</v>
      </c>
      <c r="EB17" s="38">
        <v>110.64100000000001</v>
      </c>
      <c r="EC17" s="38">
        <v>0</v>
      </c>
      <c r="ED17" s="38">
        <v>0</v>
      </c>
      <c r="EE17" s="38">
        <v>0</v>
      </c>
      <c r="EF17" s="38">
        <v>-107.82899999999999</v>
      </c>
      <c r="EG17" s="38">
        <v>-8.2401700000000009</v>
      </c>
      <c r="EH17" s="38">
        <v>109.67</v>
      </c>
      <c r="EI17" s="38">
        <v>103.99299999999999</v>
      </c>
      <c r="EJ17" s="38">
        <v>5.6777600000000001</v>
      </c>
      <c r="EK17" s="38">
        <v>0</v>
      </c>
      <c r="EL17" s="38">
        <v>0</v>
      </c>
      <c r="EN17" s="38">
        <v>0</v>
      </c>
      <c r="EO17" s="38">
        <v>1.25</v>
      </c>
      <c r="EP17" s="38" t="s">
        <v>101</v>
      </c>
      <c r="EQ17" s="38">
        <v>0</v>
      </c>
      <c r="ER17" s="38">
        <v>0</v>
      </c>
      <c r="ES17" s="38">
        <v>21.222200000000001</v>
      </c>
      <c r="ET17" s="38">
        <v>2.8491399999999998</v>
      </c>
      <c r="EU17" s="38">
        <v>0</v>
      </c>
      <c r="EV17" s="38">
        <v>0</v>
      </c>
      <c r="EW17" s="38">
        <v>0</v>
      </c>
      <c r="EX17" s="38">
        <v>10.330399999999999</v>
      </c>
      <c r="EY17" s="38">
        <v>34.401699999999998</v>
      </c>
      <c r="EZ17" s="38">
        <v>29.569299999999998</v>
      </c>
      <c r="FA17" s="38">
        <v>0</v>
      </c>
      <c r="FB17" s="38">
        <v>0</v>
      </c>
      <c r="FC17" s="38">
        <v>0</v>
      </c>
      <c r="FD17" s="38">
        <v>0</v>
      </c>
      <c r="FE17" s="38">
        <v>0</v>
      </c>
      <c r="FF17" s="38">
        <v>63.970999999999997</v>
      </c>
      <c r="FG17" s="38">
        <v>1.41621E-14</v>
      </c>
      <c r="FH17" s="38">
        <v>22.077100000000002</v>
      </c>
      <c r="FI17" s="38">
        <v>3.5223499999999999</v>
      </c>
      <c r="FJ17" s="38">
        <v>0</v>
      </c>
      <c r="FK17" s="38">
        <v>9.3471400000000005E-13</v>
      </c>
      <c r="FL17" s="38">
        <v>1.78016</v>
      </c>
      <c r="FM17" s="38">
        <v>10.330399999999999</v>
      </c>
      <c r="FN17" s="38">
        <v>29.247599999999998</v>
      </c>
      <c r="FO17" s="38">
        <v>29.569299999999998</v>
      </c>
      <c r="FP17" s="38">
        <v>0</v>
      </c>
      <c r="FQ17" s="38">
        <v>0</v>
      </c>
      <c r="FR17" s="38">
        <v>0</v>
      </c>
      <c r="FS17" s="38">
        <v>-5.5884200000000002</v>
      </c>
      <c r="FT17" s="38">
        <v>-2.8740299999999999</v>
      </c>
      <c r="FU17" s="38">
        <v>58.816899999999997</v>
      </c>
      <c r="FV17" s="38" t="s">
        <v>273</v>
      </c>
      <c r="FW17" s="38" t="s">
        <v>274</v>
      </c>
      <c r="FX17" s="38" t="s">
        <v>214</v>
      </c>
      <c r="FY17" s="38" t="s">
        <v>275</v>
      </c>
      <c r="FZ17" s="38" t="s">
        <v>215</v>
      </c>
      <c r="GA17" s="38" t="s">
        <v>276</v>
      </c>
      <c r="GB17" s="38" t="s">
        <v>216</v>
      </c>
      <c r="GC17" s="38" t="s">
        <v>277</v>
      </c>
      <c r="GF17" s="38">
        <v>2.1699900000000001E-3</v>
      </c>
      <c r="GG17" s="38">
        <v>8.0156100000000006</v>
      </c>
      <c r="GH17" s="38">
        <v>2.7130299999999998</v>
      </c>
      <c r="GI17" s="38">
        <v>0</v>
      </c>
      <c r="GJ17" s="38">
        <v>0.314357</v>
      </c>
      <c r="GK17" s="38">
        <v>0</v>
      </c>
      <c r="GL17" s="38">
        <v>8.7410200000000007</v>
      </c>
      <c r="GM17" s="38">
        <v>19.78</v>
      </c>
      <c r="GN17" s="38">
        <v>25.452100000000002</v>
      </c>
      <c r="GO17" s="38">
        <v>0</v>
      </c>
      <c r="GP17" s="38">
        <v>0</v>
      </c>
      <c r="GQ17" s="38">
        <v>0</v>
      </c>
      <c r="GR17" s="38">
        <v>0</v>
      </c>
      <c r="GS17" s="38">
        <v>0</v>
      </c>
      <c r="GT17" s="38">
        <v>45.23</v>
      </c>
      <c r="GU17" s="38">
        <v>5.8624900000000002</v>
      </c>
      <c r="GV17" s="38">
        <v>0</v>
      </c>
      <c r="GW17" s="38">
        <v>0</v>
      </c>
      <c r="GX17" s="38">
        <v>0</v>
      </c>
      <c r="GY17" s="38">
        <v>0</v>
      </c>
      <c r="GZ17" s="38">
        <v>3.9291200000000002</v>
      </c>
      <c r="HA17" s="38">
        <v>0</v>
      </c>
      <c r="HB17" s="38">
        <v>9.7899999999999991</v>
      </c>
      <c r="HC17" s="38">
        <v>0</v>
      </c>
      <c r="HD17" s="38">
        <v>0</v>
      </c>
      <c r="HE17" s="38">
        <v>0</v>
      </c>
      <c r="HF17" s="38">
        <v>0</v>
      </c>
      <c r="HG17" s="38">
        <v>9.7899999999999991</v>
      </c>
      <c r="HH17" s="38">
        <v>2.1816399999999999E-3</v>
      </c>
      <c r="HI17" s="38">
        <v>8.3366699999999998</v>
      </c>
      <c r="HJ17" s="38">
        <v>3.23048</v>
      </c>
      <c r="HK17" s="38">
        <v>0</v>
      </c>
      <c r="HL17" s="38">
        <v>1.8711100000000001E-2</v>
      </c>
      <c r="HM17" s="38">
        <v>1.7260800000000001</v>
      </c>
      <c r="HN17" s="38">
        <v>8.7410200000000007</v>
      </c>
      <c r="HO17" s="38">
        <v>0.41</v>
      </c>
      <c r="HP17" s="38">
        <v>25.452100000000002</v>
      </c>
      <c r="HQ17" s="38">
        <v>0</v>
      </c>
      <c r="HR17" s="38">
        <v>0</v>
      </c>
      <c r="HS17" s="38">
        <v>0</v>
      </c>
      <c r="HT17" s="38">
        <v>-14.3477</v>
      </c>
      <c r="HU17" s="38">
        <v>-7.30098</v>
      </c>
      <c r="HV17" s="38">
        <v>25.86</v>
      </c>
      <c r="HW17" s="38">
        <v>6.048</v>
      </c>
      <c r="HX17" s="38">
        <v>0</v>
      </c>
      <c r="HY17" s="38">
        <v>0</v>
      </c>
      <c r="HZ17" s="38">
        <v>0</v>
      </c>
      <c r="IA17" s="38">
        <v>0</v>
      </c>
      <c r="IB17" s="38">
        <v>0</v>
      </c>
      <c r="IC17" s="38">
        <v>0</v>
      </c>
      <c r="ID17" s="38">
        <v>6.05</v>
      </c>
      <c r="IE17" s="38">
        <v>0</v>
      </c>
      <c r="IF17" s="38">
        <v>0</v>
      </c>
      <c r="IG17" s="38">
        <v>0</v>
      </c>
      <c r="IH17" s="38">
        <v>0</v>
      </c>
      <c r="II17" s="38">
        <v>6.05</v>
      </c>
      <c r="IJ17" s="38">
        <v>1.7917700000000001</v>
      </c>
      <c r="IK17" s="38">
        <v>2.4263400000000002</v>
      </c>
      <c r="IL17" s="38">
        <v>0.82125000000000004</v>
      </c>
      <c r="IM17" s="38">
        <v>0</v>
      </c>
      <c r="IN17" s="38">
        <v>9.5157699999999998E-2</v>
      </c>
      <c r="IO17" s="38">
        <v>1.2004300000000001</v>
      </c>
      <c r="IP17" s="38">
        <v>2.6459700000000002</v>
      </c>
      <c r="IQ17" s="38">
        <v>8.9809199999999993</v>
      </c>
      <c r="IR17" s="38">
        <v>7.70451</v>
      </c>
      <c r="IS17" s="38">
        <v>0</v>
      </c>
      <c r="IT17" s="38">
        <v>0</v>
      </c>
      <c r="IU17" s="38">
        <v>0</v>
      </c>
      <c r="IV17" s="38">
        <v>0</v>
      </c>
      <c r="IW17" s="38">
        <v>0</v>
      </c>
      <c r="IX17" s="38">
        <v>16.685400000000001</v>
      </c>
      <c r="IY17" s="38">
        <v>1.84846</v>
      </c>
      <c r="IZ17" s="38">
        <v>2.5235300000000001</v>
      </c>
      <c r="JA17" s="38">
        <v>0.97788699999999995</v>
      </c>
      <c r="JB17" s="38">
        <v>0</v>
      </c>
      <c r="JC17" s="38">
        <v>5.6639799999999999E-3</v>
      </c>
      <c r="JD17" s="38">
        <v>0.52249599999999996</v>
      </c>
      <c r="JE17" s="38">
        <v>2.6459700000000002</v>
      </c>
      <c r="JF17" s="38">
        <v>1.9708399999999999</v>
      </c>
      <c r="JG17" s="38">
        <v>7.70451</v>
      </c>
      <c r="JH17" s="38">
        <v>0</v>
      </c>
      <c r="JI17" s="38">
        <v>0</v>
      </c>
      <c r="JJ17" s="38">
        <v>0</v>
      </c>
      <c r="JK17" s="38">
        <v>-4.3431100000000002</v>
      </c>
      <c r="JL17" s="38">
        <v>-2.2100499999999998</v>
      </c>
      <c r="JM17" s="38">
        <v>9.6753499999999999</v>
      </c>
    </row>
    <row r="18" spans="1:273" x14ac:dyDescent="0.3">
      <c r="B18" s="84">
        <v>44855.410937499997</v>
      </c>
      <c r="C18" s="38" t="s">
        <v>180</v>
      </c>
      <c r="D18" s="38" t="s">
        <v>180</v>
      </c>
      <c r="E18" s="38" t="s">
        <v>278</v>
      </c>
      <c r="F18" s="38">
        <v>53627.8</v>
      </c>
      <c r="G18" s="39">
        <v>53627.8</v>
      </c>
      <c r="H18" s="38" t="s">
        <v>86</v>
      </c>
      <c r="I18" s="39">
        <v>6.25E-2</v>
      </c>
      <c r="J18" s="38" t="s">
        <v>88</v>
      </c>
      <c r="K18" s="38">
        <v>-88.71</v>
      </c>
      <c r="L18" s="38" t="s">
        <v>87</v>
      </c>
      <c r="M18" s="38" t="s">
        <v>87</v>
      </c>
      <c r="N18" s="38" t="s">
        <v>221</v>
      </c>
      <c r="O18" s="38">
        <v>40.1113</v>
      </c>
      <c r="P18" s="38">
        <v>47106.400000000001</v>
      </c>
      <c r="Q18" s="38">
        <v>26644.9</v>
      </c>
      <c r="R18" s="38">
        <v>0</v>
      </c>
      <c r="S18" s="38">
        <v>3520.91</v>
      </c>
      <c r="T18" s="37">
        <v>0</v>
      </c>
      <c r="U18" s="38">
        <v>72497.3</v>
      </c>
      <c r="V18" s="37">
        <v>149810</v>
      </c>
      <c r="W18" s="37">
        <v>229701</v>
      </c>
      <c r="X18" s="37">
        <v>0</v>
      </c>
      <c r="Y18" s="38">
        <v>0</v>
      </c>
      <c r="Z18" s="38">
        <v>0</v>
      </c>
      <c r="AA18" s="37">
        <v>0</v>
      </c>
      <c r="AB18" s="38">
        <v>0</v>
      </c>
      <c r="AC18" s="38">
        <v>379511</v>
      </c>
      <c r="AD18" s="38">
        <v>5772.87</v>
      </c>
      <c r="AE18" s="38">
        <v>0</v>
      </c>
      <c r="AF18" s="38">
        <v>0</v>
      </c>
      <c r="AG18" s="38">
        <v>0</v>
      </c>
      <c r="AH18" s="38">
        <v>0</v>
      </c>
      <c r="AI18" s="38">
        <v>797.85699999999997</v>
      </c>
      <c r="AJ18" s="38">
        <v>0</v>
      </c>
      <c r="AK18" s="38">
        <v>6570.73</v>
      </c>
      <c r="AL18" s="38">
        <v>0</v>
      </c>
      <c r="AM18" s="38">
        <v>0</v>
      </c>
      <c r="AN18" s="38">
        <v>0</v>
      </c>
      <c r="AO18" s="38">
        <v>0</v>
      </c>
      <c r="AP18" s="38">
        <v>6570.73</v>
      </c>
      <c r="AQ18" s="38">
        <v>0</v>
      </c>
      <c r="AR18" s="38">
        <v>0</v>
      </c>
      <c r="AS18" s="38">
        <v>0</v>
      </c>
      <c r="AT18" s="38">
        <v>0</v>
      </c>
      <c r="AU18" s="38">
        <v>0</v>
      </c>
      <c r="AV18" s="38">
        <v>0</v>
      </c>
      <c r="AW18" s="38">
        <v>0</v>
      </c>
      <c r="AX18" s="38">
        <v>0</v>
      </c>
      <c r="AY18" s="38">
        <v>0</v>
      </c>
      <c r="AZ18" s="38">
        <v>0</v>
      </c>
      <c r="BA18" s="38">
        <v>0</v>
      </c>
      <c r="BB18" s="38">
        <v>0</v>
      </c>
      <c r="BC18" s="38">
        <v>0</v>
      </c>
      <c r="BD18" s="38">
        <v>29.675699999999999</v>
      </c>
      <c r="BE18" s="38">
        <v>21.1477</v>
      </c>
      <c r="BF18" s="38">
        <v>13.602600000000001</v>
      </c>
      <c r="BG18" s="38">
        <v>0</v>
      </c>
      <c r="BH18" s="38">
        <v>2.1476700000000002</v>
      </c>
      <c r="BI18" s="38">
        <v>3.7953199999999998</v>
      </c>
      <c r="BJ18" s="38">
        <v>32.834200000000003</v>
      </c>
      <c r="BK18" s="38">
        <v>103.203</v>
      </c>
      <c r="BL18" s="38">
        <v>100.32899999999999</v>
      </c>
      <c r="BM18" s="38">
        <v>0</v>
      </c>
      <c r="BN18" s="38">
        <v>0</v>
      </c>
      <c r="BO18" s="38">
        <v>0</v>
      </c>
      <c r="BP18" s="38">
        <v>0</v>
      </c>
      <c r="BQ18" s="38">
        <v>0</v>
      </c>
      <c r="BR18" s="38">
        <v>203.53200000000001</v>
      </c>
      <c r="BS18" s="38">
        <v>170.09</v>
      </c>
      <c r="BT18" s="38">
        <v>33.442500000000003</v>
      </c>
      <c r="BU18" s="38">
        <v>0</v>
      </c>
      <c r="BV18" s="38">
        <v>119.75</v>
      </c>
      <c r="BW18" s="38" t="s">
        <v>199</v>
      </c>
      <c r="BX18" s="38">
        <v>0</v>
      </c>
      <c r="BY18" s="38">
        <v>129</v>
      </c>
      <c r="BZ18" s="38" t="s">
        <v>199</v>
      </c>
      <c r="CA18" s="38">
        <v>0</v>
      </c>
      <c r="CB18" s="38" t="s">
        <v>87</v>
      </c>
      <c r="CC18" s="38" t="s">
        <v>87</v>
      </c>
      <c r="CD18" s="38" t="s">
        <v>222</v>
      </c>
      <c r="CE18" s="38">
        <v>43.515000000000001</v>
      </c>
      <c r="CF18" s="38">
        <v>43134.8</v>
      </c>
      <c r="CG18" s="38">
        <v>34510.5</v>
      </c>
      <c r="CH18" s="37">
        <v>0</v>
      </c>
      <c r="CI18" s="37">
        <v>583.04899999999998</v>
      </c>
      <c r="CJ18" s="38">
        <v>16125.5</v>
      </c>
      <c r="CK18" s="38">
        <v>72497.3</v>
      </c>
      <c r="CL18" s="38">
        <v>-56428.5</v>
      </c>
      <c r="CM18" s="37">
        <v>229701</v>
      </c>
      <c r="CN18" s="38">
        <v>0</v>
      </c>
      <c r="CO18" s="38">
        <v>0</v>
      </c>
      <c r="CP18" s="38">
        <v>0</v>
      </c>
      <c r="CQ18" s="38">
        <v>-225904</v>
      </c>
      <c r="CR18" s="38">
        <v>2581.11</v>
      </c>
      <c r="CS18" s="38">
        <v>173273</v>
      </c>
      <c r="CT18" s="38">
        <v>6296.9</v>
      </c>
      <c r="CU18" s="38">
        <v>0</v>
      </c>
      <c r="CV18" s="38">
        <v>0</v>
      </c>
      <c r="CW18" s="38">
        <v>0</v>
      </c>
      <c r="CX18" s="38">
        <v>0</v>
      </c>
      <c r="CY18" s="38">
        <v>0</v>
      </c>
      <c r="CZ18" s="38">
        <v>0</v>
      </c>
      <c r="DA18" s="38">
        <v>6296.9</v>
      </c>
      <c r="DB18" s="38">
        <v>0</v>
      </c>
      <c r="DC18" s="38">
        <v>0</v>
      </c>
      <c r="DD18" s="38">
        <v>0</v>
      </c>
      <c r="DE18" s="38">
        <v>0</v>
      </c>
      <c r="DF18" s="38">
        <v>6296.9</v>
      </c>
      <c r="DG18" s="38">
        <v>0</v>
      </c>
      <c r="DH18" s="38">
        <v>0</v>
      </c>
      <c r="DI18" s="38">
        <v>0</v>
      </c>
      <c r="DJ18" s="38">
        <v>0</v>
      </c>
      <c r="DK18" s="38">
        <v>0</v>
      </c>
      <c r="DL18" s="38">
        <v>0</v>
      </c>
      <c r="DM18" s="38">
        <v>0</v>
      </c>
      <c r="DN18" s="38">
        <v>0</v>
      </c>
      <c r="DO18" s="38">
        <v>0</v>
      </c>
      <c r="DP18" s="38">
        <v>0</v>
      </c>
      <c r="DQ18" s="38">
        <v>0</v>
      </c>
      <c r="DR18" s="38">
        <v>0</v>
      </c>
      <c r="DS18" s="38">
        <v>0</v>
      </c>
      <c r="DT18" s="38">
        <v>32.404000000000003</v>
      </c>
      <c r="DU18" s="38">
        <v>19.650200000000002</v>
      </c>
      <c r="DV18" s="38">
        <v>16.1432</v>
      </c>
      <c r="DW18" s="38">
        <v>0</v>
      </c>
      <c r="DX18" s="38">
        <v>0.475157</v>
      </c>
      <c r="DY18" s="38">
        <v>7.3678699999999999</v>
      </c>
      <c r="DZ18" s="38">
        <v>32.834200000000003</v>
      </c>
      <c r="EA18" s="38">
        <v>14.503</v>
      </c>
      <c r="EB18" s="38">
        <v>100.32899999999999</v>
      </c>
      <c r="EC18" s="38">
        <v>0</v>
      </c>
      <c r="ED18" s="38">
        <v>0</v>
      </c>
      <c r="EE18" s="38">
        <v>0</v>
      </c>
      <c r="EF18" s="38">
        <v>-80.757800000000003</v>
      </c>
      <c r="EG18" s="38">
        <v>-13.6137</v>
      </c>
      <c r="EH18" s="38">
        <v>114.83199999999999</v>
      </c>
      <c r="EI18" s="38">
        <v>82.459199999999996</v>
      </c>
      <c r="EJ18" s="38">
        <v>32.372999999999998</v>
      </c>
      <c r="EK18" s="38">
        <v>0</v>
      </c>
      <c r="EL18" s="38">
        <v>0</v>
      </c>
      <c r="EN18" s="38">
        <v>0</v>
      </c>
      <c r="EO18" s="38">
        <v>45.25</v>
      </c>
      <c r="EP18" s="38" t="s">
        <v>220</v>
      </c>
      <c r="EQ18" s="38">
        <v>0</v>
      </c>
      <c r="ER18" s="38">
        <v>4.7879400000000001E-5</v>
      </c>
      <c r="ES18" s="38">
        <v>15.954700000000001</v>
      </c>
      <c r="ET18" s="38">
        <v>3.59863</v>
      </c>
      <c r="EU18" s="38">
        <v>0</v>
      </c>
      <c r="EV18" s="38">
        <v>4.6395499999999999E-2</v>
      </c>
      <c r="EW18" s="38">
        <v>0</v>
      </c>
      <c r="EX18" s="38">
        <v>10.330399999999999</v>
      </c>
      <c r="EY18" s="38">
        <v>29.930099999999999</v>
      </c>
      <c r="EZ18" s="38">
        <v>29.569400000000002</v>
      </c>
      <c r="FA18" s="38">
        <v>0</v>
      </c>
      <c r="FB18" s="38">
        <v>0</v>
      </c>
      <c r="FC18" s="38">
        <v>0</v>
      </c>
      <c r="FD18" s="38">
        <v>0</v>
      </c>
      <c r="FE18" s="38">
        <v>0</v>
      </c>
      <c r="FF18" s="38">
        <v>59.499499999999998</v>
      </c>
      <c r="FG18" s="38">
        <v>5.0315400000000003E-5</v>
      </c>
      <c r="FH18" s="38">
        <v>14.6099</v>
      </c>
      <c r="FI18" s="38">
        <v>4.8365299999999998</v>
      </c>
      <c r="FJ18" s="38">
        <v>0</v>
      </c>
      <c r="FK18" s="38">
        <v>5.1689399999999995E-4</v>
      </c>
      <c r="FL18" s="38">
        <v>1.9996799999999999</v>
      </c>
      <c r="FM18" s="38">
        <v>10.330399999999999</v>
      </c>
      <c r="FN18" s="38">
        <v>23.233499999999999</v>
      </c>
      <c r="FO18" s="38">
        <v>29.569400000000002</v>
      </c>
      <c r="FP18" s="38">
        <v>0</v>
      </c>
      <c r="FQ18" s="38">
        <v>0</v>
      </c>
      <c r="FR18" s="38">
        <v>0</v>
      </c>
      <c r="FS18" s="38">
        <v>-5.0967200000000004</v>
      </c>
      <c r="FT18" s="38">
        <v>-3.4468200000000002</v>
      </c>
      <c r="FU18" s="38">
        <v>52.802900000000001</v>
      </c>
      <c r="FV18" s="38" t="s">
        <v>273</v>
      </c>
      <c r="FW18" s="38" t="s">
        <v>274</v>
      </c>
      <c r="FX18" s="38" t="s">
        <v>214</v>
      </c>
      <c r="FY18" s="38" t="s">
        <v>275</v>
      </c>
      <c r="FZ18" s="38" t="s">
        <v>215</v>
      </c>
      <c r="GA18" s="38" t="s">
        <v>276</v>
      </c>
      <c r="GB18" s="38" t="s">
        <v>216</v>
      </c>
      <c r="GC18" s="38" t="s">
        <v>277</v>
      </c>
      <c r="GF18" s="38">
        <v>9.5099199999999998E-3</v>
      </c>
      <c r="GG18" s="38">
        <v>5.3024300000000002</v>
      </c>
      <c r="GH18" s="38">
        <v>3.9974400000000001</v>
      </c>
      <c r="GI18" s="38">
        <v>0</v>
      </c>
      <c r="GJ18" s="38">
        <v>0.76738600000000001</v>
      </c>
      <c r="GK18" s="38">
        <v>0</v>
      </c>
      <c r="GL18" s="38">
        <v>8.7410200000000007</v>
      </c>
      <c r="GM18" s="38">
        <v>18.82</v>
      </c>
      <c r="GN18" s="38">
        <v>25.452100000000002</v>
      </c>
      <c r="GO18" s="38">
        <v>0</v>
      </c>
      <c r="GP18" s="38">
        <v>0</v>
      </c>
      <c r="GQ18" s="38">
        <v>0</v>
      </c>
      <c r="GR18" s="38">
        <v>0</v>
      </c>
      <c r="GS18" s="38">
        <v>0</v>
      </c>
      <c r="GT18" s="38">
        <v>44.27</v>
      </c>
      <c r="GU18" s="38">
        <v>32.352800000000002</v>
      </c>
      <c r="GV18" s="38">
        <v>0</v>
      </c>
      <c r="GW18" s="38">
        <v>0</v>
      </c>
      <c r="GX18" s="38">
        <v>0</v>
      </c>
      <c r="GY18" s="38">
        <v>0</v>
      </c>
      <c r="GZ18" s="38">
        <v>4.4714200000000002</v>
      </c>
      <c r="HA18" s="38">
        <v>0</v>
      </c>
      <c r="HB18" s="38">
        <v>36.82</v>
      </c>
      <c r="HC18" s="38">
        <v>0</v>
      </c>
      <c r="HD18" s="38">
        <v>0</v>
      </c>
      <c r="HE18" s="38">
        <v>0</v>
      </c>
      <c r="HF18" s="38">
        <v>0</v>
      </c>
      <c r="HG18" s="38">
        <v>36.82</v>
      </c>
      <c r="HH18" s="38">
        <v>1.04809E-2</v>
      </c>
      <c r="HI18" s="38">
        <v>5.0680800000000001</v>
      </c>
      <c r="HJ18" s="38">
        <v>4.4113699999999998</v>
      </c>
      <c r="HK18" s="38">
        <v>0</v>
      </c>
      <c r="HL18" s="38">
        <v>0.151195</v>
      </c>
      <c r="HM18" s="38">
        <v>2.0144500000000001</v>
      </c>
      <c r="HN18" s="38">
        <v>8.7410200000000007</v>
      </c>
      <c r="HO18" s="38">
        <v>3.95</v>
      </c>
      <c r="HP18" s="38">
        <v>25.452100000000002</v>
      </c>
      <c r="HQ18" s="38">
        <v>0</v>
      </c>
      <c r="HR18" s="38">
        <v>0</v>
      </c>
      <c r="HS18" s="38">
        <v>0</v>
      </c>
      <c r="HT18" s="38">
        <v>-10.7341</v>
      </c>
      <c r="HU18" s="38">
        <v>-5.7129700000000003</v>
      </c>
      <c r="HV18" s="38">
        <v>29.4</v>
      </c>
      <c r="HW18" s="38">
        <v>35.2896</v>
      </c>
      <c r="HX18" s="38">
        <v>0</v>
      </c>
      <c r="HY18" s="38">
        <v>0</v>
      </c>
      <c r="HZ18" s="38">
        <v>0</v>
      </c>
      <c r="IA18" s="38">
        <v>0</v>
      </c>
      <c r="IB18" s="38">
        <v>0</v>
      </c>
      <c r="IC18" s="38">
        <v>0</v>
      </c>
      <c r="ID18" s="38">
        <v>35.29</v>
      </c>
      <c r="IE18" s="38">
        <v>0</v>
      </c>
      <c r="IF18" s="38">
        <v>0</v>
      </c>
      <c r="IG18" s="38">
        <v>0</v>
      </c>
      <c r="IH18" s="38">
        <v>0</v>
      </c>
      <c r="II18" s="38">
        <v>35.29</v>
      </c>
      <c r="IJ18" s="38">
        <v>9.8873800000000003</v>
      </c>
      <c r="IK18" s="38">
        <v>1.60504</v>
      </c>
      <c r="IL18" s="38">
        <v>1.2100500000000001</v>
      </c>
      <c r="IM18" s="38">
        <v>0</v>
      </c>
      <c r="IN18" s="38">
        <v>0.232293</v>
      </c>
      <c r="IO18" s="38">
        <v>1.36612</v>
      </c>
      <c r="IP18" s="38">
        <v>2.6459700000000002</v>
      </c>
      <c r="IQ18" s="38">
        <v>16.9468</v>
      </c>
      <c r="IR18" s="38">
        <v>7.7045199999999996</v>
      </c>
      <c r="IS18" s="38">
        <v>0</v>
      </c>
      <c r="IT18" s="38">
        <v>0</v>
      </c>
      <c r="IU18" s="38">
        <v>0</v>
      </c>
      <c r="IV18" s="38">
        <v>0</v>
      </c>
      <c r="IW18" s="38">
        <v>0</v>
      </c>
      <c r="IX18" s="38">
        <v>24.651399999999999</v>
      </c>
      <c r="IY18" s="38">
        <v>10.7849</v>
      </c>
      <c r="IZ18" s="38">
        <v>1.5341</v>
      </c>
      <c r="JA18" s="38">
        <v>1.33534</v>
      </c>
      <c r="JB18" s="38">
        <v>0</v>
      </c>
      <c r="JC18" s="38">
        <v>4.5767799999999997E-2</v>
      </c>
      <c r="JD18" s="38">
        <v>0.609788</v>
      </c>
      <c r="JE18" s="38">
        <v>2.6459700000000002</v>
      </c>
      <c r="JF18" s="38">
        <v>11.9773</v>
      </c>
      <c r="JG18" s="38">
        <v>7.7045199999999996</v>
      </c>
      <c r="JH18" s="38">
        <v>0</v>
      </c>
      <c r="JI18" s="38">
        <v>0</v>
      </c>
      <c r="JJ18" s="38">
        <v>0</v>
      </c>
      <c r="JK18" s="38">
        <v>-3.2492200000000002</v>
      </c>
      <c r="JL18" s="38">
        <v>-1.72936</v>
      </c>
      <c r="JM18" s="38">
        <v>19.681799999999999</v>
      </c>
    </row>
    <row r="19" spans="1:273" x14ac:dyDescent="0.3">
      <c r="B19" s="84">
        <v>44855.412152777775</v>
      </c>
      <c r="C19" s="38" t="s">
        <v>181</v>
      </c>
      <c r="D19" s="38" t="s">
        <v>181</v>
      </c>
      <c r="E19" s="38" t="s">
        <v>278</v>
      </c>
      <c r="F19" s="38">
        <v>53627.8</v>
      </c>
      <c r="G19" s="39">
        <v>53627.8</v>
      </c>
      <c r="H19" s="38" t="s">
        <v>86</v>
      </c>
      <c r="I19" s="39">
        <v>6.7361111111111108E-2</v>
      </c>
      <c r="J19" s="38" t="s">
        <v>88</v>
      </c>
      <c r="K19" s="38">
        <v>-89.67</v>
      </c>
      <c r="L19" s="38" t="s">
        <v>87</v>
      </c>
      <c r="M19" s="38" t="s">
        <v>87</v>
      </c>
      <c r="N19" s="38" t="s">
        <v>223</v>
      </c>
      <c r="O19" s="38">
        <v>37.015999999999998</v>
      </c>
      <c r="P19" s="38">
        <v>39419.4</v>
      </c>
      <c r="Q19" s="38">
        <v>24508.6</v>
      </c>
      <c r="R19" s="38">
        <v>0</v>
      </c>
      <c r="S19" s="38">
        <v>3408.24</v>
      </c>
      <c r="T19" s="38">
        <v>0</v>
      </c>
      <c r="U19" s="38">
        <v>72497.3</v>
      </c>
      <c r="V19" s="38">
        <v>139871</v>
      </c>
      <c r="W19" s="38">
        <v>229701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369572</v>
      </c>
      <c r="AD19" s="38">
        <v>5327.33</v>
      </c>
      <c r="AE19" s="38">
        <v>0</v>
      </c>
      <c r="AF19" s="38">
        <v>0</v>
      </c>
      <c r="AG19" s="38">
        <v>0</v>
      </c>
      <c r="AH19" s="38">
        <v>0</v>
      </c>
      <c r="AI19" s="38">
        <v>797.85299999999995</v>
      </c>
      <c r="AJ19" s="38">
        <v>0</v>
      </c>
      <c r="AK19" s="38">
        <v>6125.18</v>
      </c>
      <c r="AL19" s="38">
        <v>0</v>
      </c>
      <c r="AM19" s="38">
        <v>0</v>
      </c>
      <c r="AN19" s="38">
        <v>0</v>
      </c>
      <c r="AO19" s="38">
        <v>0</v>
      </c>
      <c r="AP19" s="38">
        <v>6125.18</v>
      </c>
      <c r="AQ19" s="38">
        <v>0</v>
      </c>
      <c r="AR19" s="38">
        <v>0</v>
      </c>
      <c r="AS19" s="38">
        <v>0</v>
      </c>
      <c r="AT19" s="38">
        <v>0</v>
      </c>
      <c r="AU19" s="38">
        <v>0</v>
      </c>
      <c r="AV19" s="38">
        <v>0</v>
      </c>
      <c r="AW19" s="38">
        <v>0</v>
      </c>
      <c r="AX19" s="38">
        <v>0</v>
      </c>
      <c r="AY19" s="38">
        <v>0</v>
      </c>
      <c r="AZ19" s="38">
        <v>0</v>
      </c>
      <c r="BA19" s="38">
        <v>0</v>
      </c>
      <c r="BB19" s="38">
        <v>0</v>
      </c>
      <c r="BC19" s="38">
        <v>0</v>
      </c>
      <c r="BD19" s="38">
        <v>27.335100000000001</v>
      </c>
      <c r="BE19" s="38">
        <v>17.770099999999999</v>
      </c>
      <c r="BF19" s="38">
        <v>12.218299999999999</v>
      </c>
      <c r="BG19" s="38">
        <v>0</v>
      </c>
      <c r="BH19" s="38">
        <v>2.0656500000000002</v>
      </c>
      <c r="BI19" s="38">
        <v>3.7953000000000001</v>
      </c>
      <c r="BJ19" s="38">
        <v>32.834200000000003</v>
      </c>
      <c r="BK19" s="38">
        <v>96.018600000000006</v>
      </c>
      <c r="BL19" s="38">
        <v>100.32899999999999</v>
      </c>
      <c r="BM19" s="38">
        <v>0</v>
      </c>
      <c r="BN19" s="38">
        <v>0</v>
      </c>
      <c r="BO19" s="38">
        <v>0</v>
      </c>
      <c r="BP19" s="38">
        <v>0</v>
      </c>
      <c r="BQ19" s="38">
        <v>0</v>
      </c>
      <c r="BR19" s="38">
        <v>196.34800000000001</v>
      </c>
      <c r="BS19" s="38">
        <v>165.24299999999999</v>
      </c>
      <c r="BT19" s="38">
        <v>31.104800000000001</v>
      </c>
      <c r="BU19" s="38">
        <v>0</v>
      </c>
      <c r="BV19" s="38">
        <v>0</v>
      </c>
      <c r="BX19" s="38">
        <v>0</v>
      </c>
      <c r="BY19" s="38">
        <v>41.75</v>
      </c>
      <c r="BZ19" s="38" t="s">
        <v>220</v>
      </c>
      <c r="CA19" s="38">
        <v>0</v>
      </c>
      <c r="CB19" s="38" t="s">
        <v>87</v>
      </c>
      <c r="CC19" s="38" t="s">
        <v>87</v>
      </c>
      <c r="CD19" s="38" t="s">
        <v>279</v>
      </c>
      <c r="CE19" s="38">
        <v>40.035800000000002</v>
      </c>
      <c r="CF19" s="38">
        <v>36786.199999999997</v>
      </c>
      <c r="CG19" s="38">
        <v>29221</v>
      </c>
      <c r="CH19" s="38">
        <v>0</v>
      </c>
      <c r="CI19" s="38">
        <v>466.91699999999997</v>
      </c>
      <c r="CJ19" s="38">
        <v>16125.5</v>
      </c>
      <c r="CK19" s="38">
        <v>72497.3</v>
      </c>
      <c r="CL19" s="38">
        <v>-68147.100000000006</v>
      </c>
      <c r="CM19" s="38">
        <v>229701</v>
      </c>
      <c r="CN19" s="38">
        <v>0</v>
      </c>
      <c r="CO19" s="38">
        <v>0</v>
      </c>
      <c r="CP19" s="38">
        <v>0</v>
      </c>
      <c r="CQ19" s="38">
        <v>-225904</v>
      </c>
      <c r="CR19" s="38">
        <v>2620.3000000000002</v>
      </c>
      <c r="CS19" s="38">
        <v>161554</v>
      </c>
      <c r="CT19" s="38">
        <v>5783.78</v>
      </c>
      <c r="CU19" s="38">
        <v>0</v>
      </c>
      <c r="CV19" s="38">
        <v>0</v>
      </c>
      <c r="CW19" s="38">
        <v>0</v>
      </c>
      <c r="CX19" s="38">
        <v>0</v>
      </c>
      <c r="CY19" s="38">
        <v>0</v>
      </c>
      <c r="CZ19" s="38">
        <v>0</v>
      </c>
      <c r="DA19" s="38">
        <v>5783.78</v>
      </c>
      <c r="DB19" s="38">
        <v>0</v>
      </c>
      <c r="DC19" s="38">
        <v>0</v>
      </c>
      <c r="DD19" s="38">
        <v>0</v>
      </c>
      <c r="DE19" s="38">
        <v>0</v>
      </c>
      <c r="DF19" s="38">
        <v>5783.78</v>
      </c>
      <c r="DG19" s="38">
        <v>0</v>
      </c>
      <c r="DH19" s="38">
        <v>0</v>
      </c>
      <c r="DI19" s="38">
        <v>0</v>
      </c>
      <c r="DJ19" s="38">
        <v>0</v>
      </c>
      <c r="DK19" s="38">
        <v>0</v>
      </c>
      <c r="DL19" s="38">
        <v>0</v>
      </c>
      <c r="DM19" s="38">
        <v>0</v>
      </c>
      <c r="DN19" s="38">
        <v>0</v>
      </c>
      <c r="DO19" s="38">
        <v>0</v>
      </c>
      <c r="DP19" s="38">
        <v>0</v>
      </c>
      <c r="DQ19" s="38">
        <v>0</v>
      </c>
      <c r="DR19" s="38">
        <v>0</v>
      </c>
      <c r="DS19" s="38">
        <v>0</v>
      </c>
      <c r="DT19" s="38">
        <v>29.724599999999999</v>
      </c>
      <c r="DU19" s="38">
        <v>16.806799999999999</v>
      </c>
      <c r="DV19" s="38">
        <v>13.8371</v>
      </c>
      <c r="DW19" s="38">
        <v>0</v>
      </c>
      <c r="DX19" s="38">
        <v>0.37947199999999998</v>
      </c>
      <c r="DY19" s="38">
        <v>7.3678699999999999</v>
      </c>
      <c r="DZ19" s="38">
        <v>32.834200000000003</v>
      </c>
      <c r="EA19" s="38">
        <v>6.36557</v>
      </c>
      <c r="EB19" s="38">
        <v>100.32899999999999</v>
      </c>
      <c r="EC19" s="38">
        <v>0</v>
      </c>
      <c r="ED19" s="38">
        <v>0</v>
      </c>
      <c r="EE19" s="38">
        <v>0</v>
      </c>
      <c r="EF19" s="38">
        <v>-80.757800000000003</v>
      </c>
      <c r="EG19" s="38">
        <v>-13.826700000000001</v>
      </c>
      <c r="EH19" s="38">
        <v>106.69499999999999</v>
      </c>
      <c r="EI19" s="38">
        <v>76.998199999999997</v>
      </c>
      <c r="EJ19" s="38">
        <v>29.6966</v>
      </c>
      <c r="EK19" s="38">
        <v>0</v>
      </c>
      <c r="EL19" s="38">
        <v>0</v>
      </c>
      <c r="EN19" s="38">
        <v>0</v>
      </c>
      <c r="EO19" s="38">
        <v>37.5</v>
      </c>
      <c r="EP19" s="38" t="s">
        <v>220</v>
      </c>
      <c r="EQ19" s="38">
        <v>0</v>
      </c>
      <c r="ER19" s="38">
        <v>5.2907800000000002E-5</v>
      </c>
      <c r="ES19" s="38">
        <v>13.966900000000001</v>
      </c>
      <c r="ET19" s="38">
        <v>3.48082</v>
      </c>
      <c r="EU19" s="38">
        <v>0</v>
      </c>
      <c r="EV19" s="38">
        <v>4.6663999999999997E-2</v>
      </c>
      <c r="EW19" s="38">
        <v>0</v>
      </c>
      <c r="EX19" s="38">
        <v>10.330399999999999</v>
      </c>
      <c r="EY19" s="38">
        <v>27.8249</v>
      </c>
      <c r="EZ19" s="38">
        <v>29.569400000000002</v>
      </c>
      <c r="FA19" s="38">
        <v>0</v>
      </c>
      <c r="FB19" s="38">
        <v>0</v>
      </c>
      <c r="FC19" s="38">
        <v>0</v>
      </c>
      <c r="FD19" s="38">
        <v>0</v>
      </c>
      <c r="FE19" s="38">
        <v>0</v>
      </c>
      <c r="FF19" s="38">
        <v>57.394199999999998</v>
      </c>
      <c r="FG19" s="38">
        <v>5.3891100000000003E-5</v>
      </c>
      <c r="FH19" s="38">
        <v>13.2333</v>
      </c>
      <c r="FI19" s="38">
        <v>4.1427399999999999</v>
      </c>
      <c r="FJ19" s="38">
        <v>0</v>
      </c>
      <c r="FK19" s="38">
        <v>4.5979400000000002E-4</v>
      </c>
      <c r="FL19" s="38">
        <v>1.9997799999999999</v>
      </c>
      <c r="FM19" s="38">
        <v>10.330399999999999</v>
      </c>
      <c r="FN19" s="38">
        <v>20.659199999999998</v>
      </c>
      <c r="FO19" s="38">
        <v>29.569400000000002</v>
      </c>
      <c r="FP19" s="38">
        <v>0</v>
      </c>
      <c r="FQ19" s="38">
        <v>0</v>
      </c>
      <c r="FR19" s="38">
        <v>0</v>
      </c>
      <c r="FS19" s="38">
        <v>-5.0967200000000004</v>
      </c>
      <c r="FT19" s="38">
        <v>-3.95072</v>
      </c>
      <c r="FU19" s="38">
        <v>50.2286</v>
      </c>
      <c r="FV19" s="38" t="s">
        <v>273</v>
      </c>
      <c r="FW19" s="38" t="s">
        <v>274</v>
      </c>
      <c r="FX19" s="38" t="s">
        <v>214</v>
      </c>
      <c r="FY19" s="38" t="s">
        <v>275</v>
      </c>
      <c r="FZ19" s="38" t="s">
        <v>215</v>
      </c>
      <c r="GA19" s="38" t="s">
        <v>276</v>
      </c>
      <c r="GB19" s="38" t="s">
        <v>216</v>
      </c>
      <c r="GC19" s="38" t="s">
        <v>277</v>
      </c>
      <c r="GF19" s="38">
        <v>8.5931299999999992E-3</v>
      </c>
      <c r="GG19" s="38">
        <v>4.48102</v>
      </c>
      <c r="GH19" s="38">
        <v>3.6386799999999999</v>
      </c>
      <c r="GI19" s="38">
        <v>0</v>
      </c>
      <c r="GJ19" s="38">
        <v>0.72472599999999998</v>
      </c>
      <c r="GK19" s="38">
        <v>0</v>
      </c>
      <c r="GL19" s="38">
        <v>8.7410200000000007</v>
      </c>
      <c r="GM19" s="38">
        <v>17.59</v>
      </c>
      <c r="GN19" s="38">
        <v>25.452100000000002</v>
      </c>
      <c r="GO19" s="38">
        <v>0</v>
      </c>
      <c r="GP19" s="38">
        <v>0</v>
      </c>
      <c r="GQ19" s="38">
        <v>0</v>
      </c>
      <c r="GR19" s="38">
        <v>0</v>
      </c>
      <c r="GS19" s="38">
        <v>0</v>
      </c>
      <c r="GT19" s="38">
        <v>43.04</v>
      </c>
      <c r="GU19" s="38">
        <v>29.855799999999999</v>
      </c>
      <c r="GV19" s="38">
        <v>0</v>
      </c>
      <c r="GW19" s="38">
        <v>0</v>
      </c>
      <c r="GX19" s="38">
        <v>0</v>
      </c>
      <c r="GY19" s="38">
        <v>0</v>
      </c>
      <c r="GZ19" s="38">
        <v>4.4713900000000004</v>
      </c>
      <c r="HA19" s="38">
        <v>0</v>
      </c>
      <c r="HB19" s="38">
        <v>34.33</v>
      </c>
      <c r="HC19" s="38">
        <v>0</v>
      </c>
      <c r="HD19" s="38">
        <v>0</v>
      </c>
      <c r="HE19" s="38">
        <v>0</v>
      </c>
      <c r="HF19" s="38">
        <v>0</v>
      </c>
      <c r="HG19" s="38">
        <v>34.33</v>
      </c>
      <c r="HH19" s="38">
        <v>9.4251500000000002E-3</v>
      </c>
      <c r="HI19" s="38">
        <v>4.3677700000000002</v>
      </c>
      <c r="HJ19" s="38">
        <v>3.92936</v>
      </c>
      <c r="HK19" s="38">
        <v>0</v>
      </c>
      <c r="HL19" s="38">
        <v>0.120669</v>
      </c>
      <c r="HM19" s="38">
        <v>2.0144500000000001</v>
      </c>
      <c r="HN19" s="38">
        <v>8.7410200000000007</v>
      </c>
      <c r="HO19" s="38">
        <v>2.7</v>
      </c>
      <c r="HP19" s="38">
        <v>25.452100000000002</v>
      </c>
      <c r="HQ19" s="38">
        <v>0</v>
      </c>
      <c r="HR19" s="38">
        <v>0</v>
      </c>
      <c r="HS19" s="38">
        <v>0</v>
      </c>
      <c r="HT19" s="38">
        <v>-10.7341</v>
      </c>
      <c r="HU19" s="38">
        <v>-5.7511700000000001</v>
      </c>
      <c r="HV19" s="38">
        <v>28.15</v>
      </c>
      <c r="HW19" s="38">
        <v>32.414000000000001</v>
      </c>
      <c r="HX19" s="38">
        <v>0</v>
      </c>
      <c r="HY19" s="38">
        <v>0</v>
      </c>
      <c r="HZ19" s="38">
        <v>0</v>
      </c>
      <c r="IA19" s="38">
        <v>0</v>
      </c>
      <c r="IB19" s="38">
        <v>0</v>
      </c>
      <c r="IC19" s="38">
        <v>0</v>
      </c>
      <c r="ID19" s="38">
        <v>32.409999999999997</v>
      </c>
      <c r="IE19" s="38">
        <v>0</v>
      </c>
      <c r="IF19" s="38">
        <v>0</v>
      </c>
      <c r="IG19" s="38">
        <v>0</v>
      </c>
      <c r="IH19" s="38">
        <v>0</v>
      </c>
      <c r="II19" s="38">
        <v>32.409999999999997</v>
      </c>
      <c r="IJ19" s="38">
        <v>9.1242199999999993</v>
      </c>
      <c r="IK19" s="38">
        <v>1.3564000000000001</v>
      </c>
      <c r="IL19" s="38">
        <v>1.10145</v>
      </c>
      <c r="IM19" s="38">
        <v>0</v>
      </c>
      <c r="IN19" s="38">
        <v>0.21937999999999999</v>
      </c>
      <c r="IO19" s="38">
        <v>1.3661099999999999</v>
      </c>
      <c r="IP19" s="38">
        <v>2.6459700000000002</v>
      </c>
      <c r="IQ19" s="38">
        <v>15.813499999999999</v>
      </c>
      <c r="IR19" s="38">
        <v>7.7045199999999996</v>
      </c>
      <c r="IS19" s="38">
        <v>0</v>
      </c>
      <c r="IT19" s="38">
        <v>0</v>
      </c>
      <c r="IU19" s="38">
        <v>0</v>
      </c>
      <c r="IV19" s="38">
        <v>0</v>
      </c>
      <c r="IW19" s="38">
        <v>0</v>
      </c>
      <c r="IX19" s="38">
        <v>23.518000000000001</v>
      </c>
      <c r="IY19" s="38">
        <v>9.9060299999999994</v>
      </c>
      <c r="IZ19" s="38">
        <v>1.32212</v>
      </c>
      <c r="JA19" s="38">
        <v>1.18943</v>
      </c>
      <c r="JB19" s="38">
        <v>0</v>
      </c>
      <c r="JC19" s="38">
        <v>3.6527400000000002E-2</v>
      </c>
      <c r="JD19" s="38">
        <v>0.60978699999999997</v>
      </c>
      <c r="JE19" s="38">
        <v>2.6459700000000002</v>
      </c>
      <c r="JF19" s="38">
        <v>10.7197</v>
      </c>
      <c r="JG19" s="38">
        <v>7.7045199999999996</v>
      </c>
      <c r="JH19" s="38">
        <v>0</v>
      </c>
      <c r="JI19" s="38">
        <v>0</v>
      </c>
      <c r="JJ19" s="38">
        <v>0</v>
      </c>
      <c r="JK19" s="38">
        <v>-3.2492200000000002</v>
      </c>
      <c r="JL19" s="38">
        <v>-1.7409300000000001</v>
      </c>
      <c r="JM19" s="38">
        <v>18.424199999999999</v>
      </c>
    </row>
    <row r="20" spans="1:273" x14ac:dyDescent="0.3">
      <c r="B20" s="84">
        <v>44855.412928240738</v>
      </c>
      <c r="C20" s="38" t="s">
        <v>183</v>
      </c>
      <c r="D20" s="38" t="s">
        <v>183</v>
      </c>
      <c r="E20" s="38" t="s">
        <v>272</v>
      </c>
      <c r="F20" s="38">
        <v>53627.8</v>
      </c>
      <c r="G20" s="39">
        <v>53627.8</v>
      </c>
      <c r="H20" s="38" t="s">
        <v>86</v>
      </c>
      <c r="I20" s="39">
        <v>4.0972222222222222E-2</v>
      </c>
      <c r="J20" s="38" t="s">
        <v>88</v>
      </c>
      <c r="K20" s="38">
        <v>-113.31</v>
      </c>
      <c r="L20" s="38" t="s">
        <v>87</v>
      </c>
      <c r="M20" s="38" t="s">
        <v>87</v>
      </c>
      <c r="N20" s="38" t="s">
        <v>211</v>
      </c>
      <c r="O20" s="38">
        <v>8.4657999999999998</v>
      </c>
      <c r="P20" s="38">
        <v>100344</v>
      </c>
      <c r="Q20" s="38">
        <v>22019.3</v>
      </c>
      <c r="R20" s="38">
        <v>0</v>
      </c>
      <c r="S20" s="38">
        <v>1276.49</v>
      </c>
      <c r="T20" s="38">
        <v>0</v>
      </c>
      <c r="U20" s="38">
        <v>72497.3</v>
      </c>
      <c r="V20" s="38">
        <v>196145</v>
      </c>
      <c r="W20" s="38">
        <v>229701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425847</v>
      </c>
      <c r="AD20" s="38">
        <v>1218.6500000000001</v>
      </c>
      <c r="AE20" s="38">
        <v>0</v>
      </c>
      <c r="AF20" s="38">
        <v>0</v>
      </c>
      <c r="AG20" s="38">
        <v>0</v>
      </c>
      <c r="AH20" s="38">
        <v>0</v>
      </c>
      <c r="AI20" s="38">
        <v>701.09199999999998</v>
      </c>
      <c r="AJ20" s="38">
        <v>0</v>
      </c>
      <c r="AK20" s="38">
        <v>1919.74</v>
      </c>
      <c r="AL20" s="38">
        <v>0</v>
      </c>
      <c r="AM20" s="38">
        <v>0</v>
      </c>
      <c r="AN20" s="38">
        <v>0</v>
      </c>
      <c r="AO20" s="38">
        <v>0</v>
      </c>
      <c r="AP20" s="38">
        <v>1919.74</v>
      </c>
      <c r="AQ20" s="38">
        <v>0</v>
      </c>
      <c r="AR20" s="38">
        <v>0</v>
      </c>
      <c r="AS20" s="38">
        <v>0</v>
      </c>
      <c r="AT20" s="38">
        <v>0</v>
      </c>
      <c r="AU20" s="38">
        <v>0</v>
      </c>
      <c r="AV20" s="38">
        <v>0</v>
      </c>
      <c r="AW20" s="38">
        <v>0</v>
      </c>
      <c r="AX20" s="38">
        <v>0</v>
      </c>
      <c r="AY20" s="38">
        <v>0</v>
      </c>
      <c r="AZ20" s="38">
        <v>0</v>
      </c>
      <c r="BA20" s="38">
        <v>0</v>
      </c>
      <c r="BB20" s="38">
        <v>0</v>
      </c>
      <c r="BC20" s="38">
        <v>0</v>
      </c>
      <c r="BD20" s="38">
        <v>6.4214200000000003</v>
      </c>
      <c r="BE20" s="38">
        <v>57.5687</v>
      </c>
      <c r="BF20" s="38">
        <v>11.177</v>
      </c>
      <c r="BG20" s="38">
        <v>0</v>
      </c>
      <c r="BH20" s="38">
        <v>0.71128499999999995</v>
      </c>
      <c r="BI20" s="38">
        <v>3.3296899999999998</v>
      </c>
      <c r="BJ20" s="38">
        <v>35.508000000000003</v>
      </c>
      <c r="BK20" s="38">
        <v>114.71599999999999</v>
      </c>
      <c r="BL20" s="38">
        <v>110.642</v>
      </c>
      <c r="BM20" s="38">
        <v>0</v>
      </c>
      <c r="BN20" s="38">
        <v>0</v>
      </c>
      <c r="BO20" s="38">
        <v>0</v>
      </c>
      <c r="BP20" s="38">
        <v>0</v>
      </c>
      <c r="BQ20" s="38">
        <v>0</v>
      </c>
      <c r="BR20" s="38">
        <v>225.358</v>
      </c>
      <c r="BS20" s="38">
        <v>215.61199999999999</v>
      </c>
      <c r="BT20" s="38">
        <v>9.7460000000000004</v>
      </c>
      <c r="BU20" s="38">
        <v>0</v>
      </c>
      <c r="BV20" s="38">
        <v>32.75</v>
      </c>
      <c r="BW20" s="38" t="s">
        <v>199</v>
      </c>
      <c r="BX20" s="38">
        <v>0</v>
      </c>
      <c r="BY20" s="38">
        <v>0</v>
      </c>
      <c r="CA20" s="38">
        <v>0</v>
      </c>
      <c r="CB20" s="38" t="s">
        <v>87</v>
      </c>
      <c r="CC20" s="38" t="s">
        <v>87</v>
      </c>
      <c r="CD20" s="38" t="s">
        <v>212</v>
      </c>
      <c r="CE20" s="38">
        <v>7.6709500000000004</v>
      </c>
      <c r="CF20" s="38">
        <v>92632.3</v>
      </c>
      <c r="CG20" s="38">
        <v>30735.1</v>
      </c>
      <c r="CH20" s="38">
        <v>0</v>
      </c>
      <c r="CI20" s="38">
        <v>73.311999999999998</v>
      </c>
      <c r="CJ20" s="38">
        <v>13771.7</v>
      </c>
      <c r="CK20" s="38">
        <v>72497.3</v>
      </c>
      <c r="CL20" s="38">
        <v>-70183.3</v>
      </c>
      <c r="CM20" s="38">
        <v>229701</v>
      </c>
      <c r="CN20" s="38">
        <v>0</v>
      </c>
      <c r="CO20" s="38">
        <v>0</v>
      </c>
      <c r="CP20" s="38">
        <v>0</v>
      </c>
      <c r="CQ20" s="38">
        <v>-283270</v>
      </c>
      <c r="CR20" s="38">
        <v>3369.75</v>
      </c>
      <c r="CS20" s="38">
        <v>159518</v>
      </c>
      <c r="CT20" s="38">
        <v>1124.94</v>
      </c>
      <c r="CU20" s="38">
        <v>0</v>
      </c>
      <c r="CV20" s="38">
        <v>0</v>
      </c>
      <c r="CW20" s="38">
        <v>0</v>
      </c>
      <c r="CX20" s="38">
        <v>0</v>
      </c>
      <c r="CY20" s="38">
        <v>0</v>
      </c>
      <c r="CZ20" s="38">
        <v>0</v>
      </c>
      <c r="DA20" s="38">
        <v>1124.94</v>
      </c>
      <c r="DB20" s="38">
        <v>0</v>
      </c>
      <c r="DC20" s="38">
        <v>0</v>
      </c>
      <c r="DD20" s="38">
        <v>0</v>
      </c>
      <c r="DE20" s="38">
        <v>0</v>
      </c>
      <c r="DF20" s="38">
        <v>1124.94</v>
      </c>
      <c r="DG20" s="38">
        <v>0</v>
      </c>
      <c r="DH20" s="38">
        <v>0</v>
      </c>
      <c r="DI20" s="38">
        <v>0</v>
      </c>
      <c r="DJ20" s="38">
        <v>0</v>
      </c>
      <c r="DK20" s="38">
        <v>0</v>
      </c>
      <c r="DL20" s="38">
        <v>0</v>
      </c>
      <c r="DM20" s="38">
        <v>0</v>
      </c>
      <c r="DN20" s="38">
        <v>0</v>
      </c>
      <c r="DO20" s="38">
        <v>0</v>
      </c>
      <c r="DP20" s="38">
        <v>0</v>
      </c>
      <c r="DQ20" s="38">
        <v>0</v>
      </c>
      <c r="DR20" s="38">
        <v>0</v>
      </c>
      <c r="DS20" s="38">
        <v>0</v>
      </c>
      <c r="DT20" s="38">
        <v>5.9229200000000004</v>
      </c>
      <c r="DU20" s="38">
        <v>53.714100000000002</v>
      </c>
      <c r="DV20" s="38">
        <v>15.5305</v>
      </c>
      <c r="DW20" s="38">
        <v>0</v>
      </c>
      <c r="DX20" s="38">
        <v>4.6239500000000003E-2</v>
      </c>
      <c r="DY20" s="38">
        <v>6.7051499999999997</v>
      </c>
      <c r="DZ20" s="38">
        <v>35.508000000000003</v>
      </c>
      <c r="EA20" s="38">
        <v>1.4087700000000001</v>
      </c>
      <c r="EB20" s="38">
        <v>110.642</v>
      </c>
      <c r="EC20" s="38">
        <v>0</v>
      </c>
      <c r="ED20" s="38">
        <v>0</v>
      </c>
      <c r="EE20" s="38">
        <v>0</v>
      </c>
      <c r="EF20" s="38">
        <v>-107.82899999999999</v>
      </c>
      <c r="EG20" s="38">
        <v>-8.1890000000000001</v>
      </c>
      <c r="EH20" s="38">
        <v>112.05</v>
      </c>
      <c r="EI20" s="38">
        <v>106.13200000000001</v>
      </c>
      <c r="EJ20" s="38">
        <v>5.9181999999999997</v>
      </c>
      <c r="EK20" s="38">
        <v>0</v>
      </c>
      <c r="EL20" s="38">
        <v>0</v>
      </c>
      <c r="EN20" s="38">
        <v>0</v>
      </c>
      <c r="EO20" s="38">
        <v>4.25</v>
      </c>
      <c r="EP20" s="38" t="s">
        <v>199</v>
      </c>
      <c r="EQ20" s="38">
        <v>0</v>
      </c>
      <c r="ER20" s="38">
        <v>0</v>
      </c>
      <c r="ES20" s="38">
        <v>22.445399999999999</v>
      </c>
      <c r="ET20" s="38">
        <v>2.84463</v>
      </c>
      <c r="EU20" s="38">
        <v>0</v>
      </c>
      <c r="EV20" s="38">
        <v>1.1730400000000001E-10</v>
      </c>
      <c r="EW20" s="38">
        <v>0</v>
      </c>
      <c r="EX20" s="38">
        <v>10.330399999999999</v>
      </c>
      <c r="EY20" s="38">
        <v>35.620399999999997</v>
      </c>
      <c r="EZ20" s="38">
        <v>29.569400000000002</v>
      </c>
      <c r="FA20" s="38">
        <v>0</v>
      </c>
      <c r="FB20" s="38">
        <v>0</v>
      </c>
      <c r="FC20" s="38">
        <v>0</v>
      </c>
      <c r="FD20" s="38">
        <v>0</v>
      </c>
      <c r="FE20" s="38">
        <v>0</v>
      </c>
      <c r="FF20" s="38">
        <v>65.189800000000005</v>
      </c>
      <c r="FG20" s="38">
        <v>1.3521E-14</v>
      </c>
      <c r="FH20" s="38">
        <v>22.653099999999998</v>
      </c>
      <c r="FI20" s="38">
        <v>3.6434299999999999</v>
      </c>
      <c r="FJ20" s="38">
        <v>0</v>
      </c>
      <c r="FK20" s="38">
        <v>9.6303400000000007E-13</v>
      </c>
      <c r="FL20" s="38">
        <v>1.78016</v>
      </c>
      <c r="FM20" s="38">
        <v>10.330399999999999</v>
      </c>
      <c r="FN20" s="38">
        <v>29.944600000000001</v>
      </c>
      <c r="FO20" s="38">
        <v>29.569400000000002</v>
      </c>
      <c r="FP20" s="38">
        <v>0</v>
      </c>
      <c r="FQ20" s="38">
        <v>0</v>
      </c>
      <c r="FR20" s="38">
        <v>0</v>
      </c>
      <c r="FS20" s="38">
        <v>-5.5884200000000002</v>
      </c>
      <c r="FT20" s="38">
        <v>-2.8740299999999999</v>
      </c>
      <c r="FU20" s="38">
        <v>59.514000000000003</v>
      </c>
      <c r="FV20" s="38" t="s">
        <v>273</v>
      </c>
      <c r="FW20" s="38" t="s">
        <v>274</v>
      </c>
      <c r="FX20" s="38" t="s">
        <v>214</v>
      </c>
      <c r="FY20" s="38" t="s">
        <v>275</v>
      </c>
      <c r="FZ20" s="38" t="s">
        <v>215</v>
      </c>
      <c r="GA20" s="38" t="s">
        <v>276</v>
      </c>
      <c r="GB20" s="38" t="s">
        <v>216</v>
      </c>
      <c r="GC20" s="38" t="s">
        <v>277</v>
      </c>
      <c r="GF20" s="38">
        <v>2.5019500000000002E-3</v>
      </c>
      <c r="GG20" s="38">
        <v>8.4282299999999992</v>
      </c>
      <c r="GH20" s="38">
        <v>2.8075399999999999</v>
      </c>
      <c r="GI20" s="38">
        <v>0</v>
      </c>
      <c r="GJ20" s="38">
        <v>0.34554499999999999</v>
      </c>
      <c r="GK20" s="38">
        <v>0</v>
      </c>
      <c r="GL20" s="38">
        <v>8.7410200000000007</v>
      </c>
      <c r="GM20" s="38">
        <v>20.329999999999998</v>
      </c>
      <c r="GN20" s="38">
        <v>25.452100000000002</v>
      </c>
      <c r="GO20" s="38">
        <v>0</v>
      </c>
      <c r="GP20" s="38">
        <v>0</v>
      </c>
      <c r="GQ20" s="38">
        <v>0</v>
      </c>
      <c r="GR20" s="38">
        <v>0</v>
      </c>
      <c r="GS20" s="38">
        <v>0</v>
      </c>
      <c r="GT20" s="38">
        <v>45.78</v>
      </c>
      <c r="GU20" s="38">
        <v>6.82965</v>
      </c>
      <c r="GV20" s="38">
        <v>0</v>
      </c>
      <c r="GW20" s="38">
        <v>0</v>
      </c>
      <c r="GX20" s="38">
        <v>0</v>
      </c>
      <c r="GY20" s="38">
        <v>0</v>
      </c>
      <c r="GZ20" s="38">
        <v>3.9291200000000002</v>
      </c>
      <c r="HA20" s="38">
        <v>0</v>
      </c>
      <c r="HB20" s="38">
        <v>10.76</v>
      </c>
      <c r="HC20" s="38">
        <v>0</v>
      </c>
      <c r="HD20" s="38">
        <v>0</v>
      </c>
      <c r="HE20" s="38">
        <v>0</v>
      </c>
      <c r="HF20" s="38">
        <v>0</v>
      </c>
      <c r="HG20" s="38">
        <v>10.76</v>
      </c>
      <c r="HH20" s="38">
        <v>2.2769299999999999E-3</v>
      </c>
      <c r="HI20" s="38">
        <v>8.5324500000000008</v>
      </c>
      <c r="HJ20" s="38">
        <v>3.3561800000000002</v>
      </c>
      <c r="HK20" s="38">
        <v>0</v>
      </c>
      <c r="HL20" s="38">
        <v>2.2159999999999999E-2</v>
      </c>
      <c r="HM20" s="38">
        <v>1.7260599999999999</v>
      </c>
      <c r="HN20" s="38">
        <v>8.7410200000000007</v>
      </c>
      <c r="HO20" s="38">
        <v>0.75</v>
      </c>
      <c r="HP20" s="38">
        <v>25.452100000000002</v>
      </c>
      <c r="HQ20" s="38">
        <v>0</v>
      </c>
      <c r="HR20" s="38">
        <v>0</v>
      </c>
      <c r="HS20" s="38">
        <v>0</v>
      </c>
      <c r="HT20" s="38">
        <v>-14.3477</v>
      </c>
      <c r="HU20" s="38">
        <v>-7.2759999999999998</v>
      </c>
      <c r="HV20" s="38">
        <v>26.2</v>
      </c>
      <c r="HW20" s="38">
        <v>6.3044700000000002</v>
      </c>
      <c r="HX20" s="38">
        <v>0</v>
      </c>
      <c r="HY20" s="38">
        <v>0</v>
      </c>
      <c r="HZ20" s="38">
        <v>0</v>
      </c>
      <c r="IA20" s="38">
        <v>0</v>
      </c>
      <c r="IB20" s="38">
        <v>0</v>
      </c>
      <c r="IC20" s="38">
        <v>0</v>
      </c>
      <c r="ID20" s="38">
        <v>6.3</v>
      </c>
      <c r="IE20" s="38">
        <v>0</v>
      </c>
      <c r="IF20" s="38">
        <v>0</v>
      </c>
      <c r="IG20" s="38">
        <v>0</v>
      </c>
      <c r="IH20" s="38">
        <v>0</v>
      </c>
      <c r="II20" s="38">
        <v>6.3</v>
      </c>
      <c r="IJ20" s="38">
        <v>2.0873699999999999</v>
      </c>
      <c r="IK20" s="38">
        <v>2.55124</v>
      </c>
      <c r="IL20" s="38">
        <v>0.84985900000000003</v>
      </c>
      <c r="IM20" s="38">
        <v>0</v>
      </c>
      <c r="IN20" s="38">
        <v>0.104599</v>
      </c>
      <c r="IO20" s="38">
        <v>1.2004300000000001</v>
      </c>
      <c r="IP20" s="38">
        <v>2.6459700000000002</v>
      </c>
      <c r="IQ20" s="38">
        <v>9.43947</v>
      </c>
      <c r="IR20" s="38">
        <v>7.7045199999999996</v>
      </c>
      <c r="IS20" s="38">
        <v>0</v>
      </c>
      <c r="IT20" s="38">
        <v>0</v>
      </c>
      <c r="IU20" s="38">
        <v>0</v>
      </c>
      <c r="IV20" s="38">
        <v>0</v>
      </c>
      <c r="IW20" s="38">
        <v>0</v>
      </c>
      <c r="IX20" s="38">
        <v>17.143999999999998</v>
      </c>
      <c r="IY20" s="38">
        <v>1.9268400000000001</v>
      </c>
      <c r="IZ20" s="38">
        <v>2.5828000000000002</v>
      </c>
      <c r="JA20" s="38">
        <v>1.0159400000000001</v>
      </c>
      <c r="JB20" s="38">
        <v>0</v>
      </c>
      <c r="JC20" s="38">
        <v>6.7079799999999997E-3</v>
      </c>
      <c r="JD20" s="38">
        <v>0.52249100000000004</v>
      </c>
      <c r="JE20" s="38">
        <v>2.6459700000000002</v>
      </c>
      <c r="JF20" s="38">
        <v>2.1551399999999998</v>
      </c>
      <c r="JG20" s="38">
        <v>7.7045199999999996</v>
      </c>
      <c r="JH20" s="38">
        <v>0</v>
      </c>
      <c r="JI20" s="38">
        <v>0</v>
      </c>
      <c r="JJ20" s="38">
        <v>0</v>
      </c>
      <c r="JK20" s="38">
        <v>-4.3431100000000002</v>
      </c>
      <c r="JL20" s="38">
        <v>-2.2024900000000001</v>
      </c>
      <c r="JM20" s="38">
        <v>9.8596599999999999</v>
      </c>
    </row>
    <row r="21" spans="1:273" x14ac:dyDescent="0.3">
      <c r="B21" s="84">
        <v>44855.413657407407</v>
      </c>
      <c r="C21" s="38" t="s">
        <v>184</v>
      </c>
      <c r="D21" s="38" t="s">
        <v>184</v>
      </c>
      <c r="E21" s="38" t="s">
        <v>272</v>
      </c>
      <c r="F21" s="38">
        <v>53627.8</v>
      </c>
      <c r="G21" s="39">
        <v>53627.8</v>
      </c>
      <c r="H21" s="38" t="s">
        <v>86</v>
      </c>
      <c r="I21" s="39">
        <v>3.8194444444444441E-2</v>
      </c>
      <c r="J21" s="38" t="s">
        <v>88</v>
      </c>
      <c r="K21" s="38">
        <v>-113.26</v>
      </c>
      <c r="L21" s="38" t="s">
        <v>87</v>
      </c>
      <c r="M21" s="38" t="s">
        <v>87</v>
      </c>
      <c r="N21" s="38" t="s">
        <v>211</v>
      </c>
      <c r="O21" s="38">
        <v>7.6313300000000002</v>
      </c>
      <c r="P21" s="38">
        <v>86977.8</v>
      </c>
      <c r="Q21" s="38">
        <v>20240.900000000001</v>
      </c>
      <c r="R21" s="38">
        <v>0</v>
      </c>
      <c r="S21" s="38">
        <v>1357.37</v>
      </c>
      <c r="T21" s="38">
        <v>0</v>
      </c>
      <c r="U21" s="38">
        <v>72497.3</v>
      </c>
      <c r="V21" s="38">
        <v>181081</v>
      </c>
      <c r="W21" s="38">
        <v>229701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410782</v>
      </c>
      <c r="AD21" s="38">
        <v>1098.8</v>
      </c>
      <c r="AE21" s="38">
        <v>0</v>
      </c>
      <c r="AF21" s="38">
        <v>0</v>
      </c>
      <c r="AG21" s="38">
        <v>0</v>
      </c>
      <c r="AH21" s="38">
        <v>0</v>
      </c>
      <c r="AI21" s="38">
        <v>701.08799999999997</v>
      </c>
      <c r="AJ21" s="38">
        <v>0</v>
      </c>
      <c r="AK21" s="38">
        <v>1799.89</v>
      </c>
      <c r="AL21" s="38">
        <v>0</v>
      </c>
      <c r="AM21" s="38">
        <v>0</v>
      </c>
      <c r="AN21" s="38">
        <v>0</v>
      </c>
      <c r="AO21" s="38">
        <v>0</v>
      </c>
      <c r="AP21" s="38">
        <v>1799.89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5.7838000000000003</v>
      </c>
      <c r="BE21" s="38">
        <v>51.050199999999997</v>
      </c>
      <c r="BF21" s="38">
        <v>10.4526</v>
      </c>
      <c r="BG21" s="38">
        <v>0</v>
      </c>
      <c r="BH21" s="38">
        <v>0.74885000000000002</v>
      </c>
      <c r="BI21" s="38">
        <v>3.3296800000000002</v>
      </c>
      <c r="BJ21" s="38">
        <v>35.508000000000003</v>
      </c>
      <c r="BK21" s="38">
        <v>106.873</v>
      </c>
      <c r="BL21" s="38">
        <v>110.642</v>
      </c>
      <c r="BM21" s="38">
        <v>0</v>
      </c>
      <c r="BN21" s="38">
        <v>0</v>
      </c>
      <c r="BO21" s="38">
        <v>0</v>
      </c>
      <c r="BP21" s="38">
        <v>0</v>
      </c>
      <c r="BQ21" s="38">
        <v>0</v>
      </c>
      <c r="BR21" s="38">
        <v>217.51499999999999</v>
      </c>
      <c r="BS21" s="38">
        <v>208.40600000000001</v>
      </c>
      <c r="BT21" s="38">
        <v>9.1089099999999998</v>
      </c>
      <c r="BU21" s="38">
        <v>0</v>
      </c>
      <c r="BV21" s="38">
        <v>0</v>
      </c>
      <c r="BX21" s="38">
        <v>0</v>
      </c>
      <c r="BY21" s="38">
        <v>0</v>
      </c>
      <c r="CA21" s="38">
        <v>0</v>
      </c>
      <c r="CB21" s="38" t="s">
        <v>87</v>
      </c>
      <c r="CC21" s="38" t="s">
        <v>87</v>
      </c>
      <c r="CD21" s="38" t="s">
        <v>212</v>
      </c>
      <c r="CE21" s="38">
        <v>7.0851800000000003</v>
      </c>
      <c r="CF21" s="38">
        <v>82695.399999999994</v>
      </c>
      <c r="CG21" s="38">
        <v>26013.5</v>
      </c>
      <c r="CH21" s="38">
        <v>0</v>
      </c>
      <c r="CI21" s="38">
        <v>47.513199999999998</v>
      </c>
      <c r="CJ21" s="38">
        <v>13771.7</v>
      </c>
      <c r="CK21" s="38">
        <v>72497.3</v>
      </c>
      <c r="CL21" s="38">
        <v>-84807.1</v>
      </c>
      <c r="CM21" s="38">
        <v>229701</v>
      </c>
      <c r="CN21" s="38">
        <v>0</v>
      </c>
      <c r="CO21" s="38">
        <v>0</v>
      </c>
      <c r="CP21" s="38">
        <v>0</v>
      </c>
      <c r="CQ21" s="38">
        <v>-283270</v>
      </c>
      <c r="CR21" s="38">
        <v>3430.94</v>
      </c>
      <c r="CS21" s="38">
        <v>144894</v>
      </c>
      <c r="CT21" s="38">
        <v>1034.67</v>
      </c>
      <c r="CU21" s="38">
        <v>0</v>
      </c>
      <c r="CV21" s="38">
        <v>0</v>
      </c>
      <c r="CW21" s="38">
        <v>0</v>
      </c>
      <c r="CX21" s="38">
        <v>0</v>
      </c>
      <c r="CY21" s="38">
        <v>0</v>
      </c>
      <c r="CZ21" s="38">
        <v>0</v>
      </c>
      <c r="DA21" s="38">
        <v>1034.67</v>
      </c>
      <c r="DB21" s="38">
        <v>0</v>
      </c>
      <c r="DC21" s="38">
        <v>0</v>
      </c>
      <c r="DD21" s="38">
        <v>0</v>
      </c>
      <c r="DE21" s="38">
        <v>0</v>
      </c>
      <c r="DF21" s="38">
        <v>1034.67</v>
      </c>
      <c r="DG21" s="38">
        <v>0</v>
      </c>
      <c r="DH21" s="38">
        <v>0</v>
      </c>
      <c r="DI21" s="38">
        <v>0</v>
      </c>
      <c r="DJ21" s="38">
        <v>0</v>
      </c>
      <c r="DK21" s="38">
        <v>0</v>
      </c>
      <c r="DL21" s="38">
        <v>0</v>
      </c>
      <c r="DM21" s="38">
        <v>0</v>
      </c>
      <c r="DN21" s="38">
        <v>0</v>
      </c>
      <c r="DO21" s="38">
        <v>0</v>
      </c>
      <c r="DP21" s="38">
        <v>0</v>
      </c>
      <c r="DQ21" s="38">
        <v>0</v>
      </c>
      <c r="DR21" s="38">
        <v>0</v>
      </c>
      <c r="DS21" s="38">
        <v>0</v>
      </c>
      <c r="DT21" s="38">
        <v>5.4477099999999998</v>
      </c>
      <c r="DU21" s="38">
        <v>48.802799999999998</v>
      </c>
      <c r="DV21" s="38">
        <v>13.297599999999999</v>
      </c>
      <c r="DW21" s="38">
        <v>0</v>
      </c>
      <c r="DX21" s="38">
        <v>2.9488799999999999E-2</v>
      </c>
      <c r="DY21" s="38">
        <v>6.7050599999999996</v>
      </c>
      <c r="DZ21" s="38">
        <v>35.508000000000003</v>
      </c>
      <c r="EA21" s="38">
        <v>-6.40252</v>
      </c>
      <c r="EB21" s="38">
        <v>110.642</v>
      </c>
      <c r="EC21" s="38">
        <v>0</v>
      </c>
      <c r="ED21" s="38">
        <v>0</v>
      </c>
      <c r="EE21" s="38">
        <v>0</v>
      </c>
      <c r="EF21" s="38">
        <v>-107.82899999999999</v>
      </c>
      <c r="EG21" s="38">
        <v>-8.3640699999999999</v>
      </c>
      <c r="EH21" s="38">
        <v>104.239</v>
      </c>
      <c r="EI21" s="38">
        <v>98.795599999999993</v>
      </c>
      <c r="EJ21" s="38">
        <v>5.44339</v>
      </c>
      <c r="EK21" s="38">
        <v>0</v>
      </c>
      <c r="EL21" s="38">
        <v>0</v>
      </c>
      <c r="EN21" s="38">
        <v>0</v>
      </c>
      <c r="EO21" s="38">
        <v>0.25</v>
      </c>
      <c r="EP21" s="38" t="s">
        <v>213</v>
      </c>
      <c r="EQ21" s="38">
        <v>0</v>
      </c>
      <c r="ER21" s="38">
        <v>0</v>
      </c>
      <c r="ES21" s="38">
        <v>20.162400000000002</v>
      </c>
      <c r="ET21" s="38">
        <v>2.72811</v>
      </c>
      <c r="EU21" s="38">
        <v>0</v>
      </c>
      <c r="EV21" s="38">
        <v>1.1730400000000001E-10</v>
      </c>
      <c r="EW21" s="38">
        <v>0</v>
      </c>
      <c r="EX21" s="38">
        <v>10.330399999999999</v>
      </c>
      <c r="EY21" s="38">
        <v>33.2209</v>
      </c>
      <c r="EZ21" s="38">
        <v>29.569400000000002</v>
      </c>
      <c r="FA21" s="38">
        <v>0</v>
      </c>
      <c r="FB21" s="38">
        <v>0</v>
      </c>
      <c r="FC21" s="38">
        <v>0</v>
      </c>
      <c r="FD21" s="38">
        <v>0</v>
      </c>
      <c r="FE21" s="38">
        <v>0</v>
      </c>
      <c r="FF21" s="38">
        <v>62.790300000000002</v>
      </c>
      <c r="FG21" s="38">
        <v>2.75102E-14</v>
      </c>
      <c r="FH21" s="38">
        <v>20.853100000000001</v>
      </c>
      <c r="FI21" s="38">
        <v>3.2384599999999999</v>
      </c>
      <c r="FJ21" s="38">
        <v>0</v>
      </c>
      <c r="FK21" s="38">
        <v>8.4469799999999998E-13</v>
      </c>
      <c r="FL21" s="38">
        <v>1.7800400000000001</v>
      </c>
      <c r="FM21" s="38">
        <v>10.330399999999999</v>
      </c>
      <c r="FN21" s="38">
        <v>27.735199999999999</v>
      </c>
      <c r="FO21" s="38">
        <v>29.569400000000002</v>
      </c>
      <c r="FP21" s="38">
        <v>0</v>
      </c>
      <c r="FQ21" s="38">
        <v>0</v>
      </c>
      <c r="FR21" s="38">
        <v>0</v>
      </c>
      <c r="FS21" s="38">
        <v>-5.5884200000000002</v>
      </c>
      <c r="FT21" s="38">
        <v>-2.8783799999999999</v>
      </c>
      <c r="FU21" s="38">
        <v>57.304600000000001</v>
      </c>
      <c r="FV21" s="38" t="s">
        <v>273</v>
      </c>
      <c r="FW21" s="38" t="s">
        <v>274</v>
      </c>
      <c r="FX21" s="38" t="s">
        <v>214</v>
      </c>
      <c r="FY21" s="38" t="s">
        <v>275</v>
      </c>
      <c r="FZ21" s="38" t="s">
        <v>215</v>
      </c>
      <c r="GA21" s="38" t="s">
        <v>276</v>
      </c>
      <c r="GB21" s="38" t="s">
        <v>216</v>
      </c>
      <c r="GC21" s="38" t="s">
        <v>277</v>
      </c>
      <c r="GF21" s="38">
        <v>2.23413E-3</v>
      </c>
      <c r="GG21" s="38">
        <v>7.4832900000000002</v>
      </c>
      <c r="GH21" s="38">
        <v>2.6223999999999998</v>
      </c>
      <c r="GI21" s="38">
        <v>0</v>
      </c>
      <c r="GJ21" s="38">
        <v>0.36189399999999999</v>
      </c>
      <c r="GK21" s="38">
        <v>0</v>
      </c>
      <c r="GL21" s="38">
        <v>8.7410200000000007</v>
      </c>
      <c r="GM21" s="38">
        <v>19.2</v>
      </c>
      <c r="GN21" s="38">
        <v>25.452100000000002</v>
      </c>
      <c r="GO21" s="38">
        <v>0</v>
      </c>
      <c r="GP21" s="38">
        <v>0</v>
      </c>
      <c r="GQ21" s="38">
        <v>0</v>
      </c>
      <c r="GR21" s="38">
        <v>0</v>
      </c>
      <c r="GS21" s="38">
        <v>0</v>
      </c>
      <c r="GT21" s="38">
        <v>44.65</v>
      </c>
      <c r="GU21" s="38">
        <v>6.1579899999999999</v>
      </c>
      <c r="GV21" s="38">
        <v>0</v>
      </c>
      <c r="GW21" s="38">
        <v>0</v>
      </c>
      <c r="GX21" s="38">
        <v>0</v>
      </c>
      <c r="GY21" s="38">
        <v>0</v>
      </c>
      <c r="GZ21" s="38">
        <v>3.9291</v>
      </c>
      <c r="HA21" s="38">
        <v>0</v>
      </c>
      <c r="HB21" s="38">
        <v>10.09</v>
      </c>
      <c r="HC21" s="38">
        <v>0</v>
      </c>
      <c r="HD21" s="38">
        <v>0</v>
      </c>
      <c r="HE21" s="38">
        <v>0</v>
      </c>
      <c r="HF21" s="38">
        <v>0</v>
      </c>
      <c r="HG21" s="38">
        <v>10.09</v>
      </c>
      <c r="HH21" s="38">
        <v>2.0846200000000001E-3</v>
      </c>
      <c r="HI21" s="38">
        <v>7.7866600000000004</v>
      </c>
      <c r="HJ21" s="38">
        <v>3.0017200000000002</v>
      </c>
      <c r="HK21" s="38">
        <v>0</v>
      </c>
      <c r="HL21" s="38">
        <v>1.40938E-2</v>
      </c>
      <c r="HM21" s="38">
        <v>1.72611</v>
      </c>
      <c r="HN21" s="38">
        <v>8.7410200000000007</v>
      </c>
      <c r="HO21" s="38">
        <v>-0.46</v>
      </c>
      <c r="HP21" s="38">
        <v>25.452100000000002</v>
      </c>
      <c r="HQ21" s="38">
        <v>0</v>
      </c>
      <c r="HR21" s="38">
        <v>0</v>
      </c>
      <c r="HS21" s="38">
        <v>0</v>
      </c>
      <c r="HT21" s="38">
        <v>-14.3477</v>
      </c>
      <c r="HU21" s="38">
        <v>-7.37791</v>
      </c>
      <c r="HV21" s="38">
        <v>24.99</v>
      </c>
      <c r="HW21" s="38">
        <v>5.79861</v>
      </c>
      <c r="HX21" s="38">
        <v>0</v>
      </c>
      <c r="HY21" s="38">
        <v>0</v>
      </c>
      <c r="HZ21" s="38">
        <v>0</v>
      </c>
      <c r="IA21" s="38">
        <v>0</v>
      </c>
      <c r="IB21" s="38">
        <v>0</v>
      </c>
      <c r="IC21" s="38">
        <v>0</v>
      </c>
      <c r="ID21" s="38">
        <v>5.8</v>
      </c>
      <c r="IE21" s="38">
        <v>0</v>
      </c>
      <c r="IF21" s="38">
        <v>0</v>
      </c>
      <c r="IG21" s="38">
        <v>0</v>
      </c>
      <c r="IH21" s="38">
        <v>0</v>
      </c>
      <c r="II21" s="38">
        <v>5.8</v>
      </c>
      <c r="IJ21" s="38">
        <v>1.88208</v>
      </c>
      <c r="IK21" s="38">
        <v>2.2652100000000002</v>
      </c>
      <c r="IL21" s="38">
        <v>0.79381800000000002</v>
      </c>
      <c r="IM21" s="38">
        <v>0</v>
      </c>
      <c r="IN21" s="38">
        <v>0.10954800000000001</v>
      </c>
      <c r="IO21" s="38">
        <v>1.2004300000000001</v>
      </c>
      <c r="IP21" s="38">
        <v>2.6459700000000002</v>
      </c>
      <c r="IQ21" s="38">
        <v>8.8970500000000001</v>
      </c>
      <c r="IR21" s="38">
        <v>7.7045199999999996</v>
      </c>
      <c r="IS21" s="38">
        <v>0</v>
      </c>
      <c r="IT21" s="38">
        <v>0</v>
      </c>
      <c r="IU21" s="38">
        <v>0</v>
      </c>
      <c r="IV21" s="38">
        <v>0</v>
      </c>
      <c r="IW21" s="38">
        <v>0</v>
      </c>
      <c r="IX21" s="38">
        <v>16.601600000000001</v>
      </c>
      <c r="IY21" s="38">
        <v>1.77223</v>
      </c>
      <c r="IZ21" s="38">
        <v>2.3570500000000001</v>
      </c>
      <c r="JA21" s="38">
        <v>0.90864</v>
      </c>
      <c r="JB21" s="38">
        <v>0</v>
      </c>
      <c r="JC21" s="38">
        <v>4.2662999999999998E-3</v>
      </c>
      <c r="JD21" s="38">
        <v>0.52250399999999997</v>
      </c>
      <c r="JE21" s="38">
        <v>2.6459700000000002</v>
      </c>
      <c r="JF21" s="38">
        <v>1.6342099999999999</v>
      </c>
      <c r="JG21" s="38">
        <v>7.7045199999999996</v>
      </c>
      <c r="JH21" s="38">
        <v>0</v>
      </c>
      <c r="JI21" s="38">
        <v>0</v>
      </c>
      <c r="JJ21" s="38">
        <v>0</v>
      </c>
      <c r="JK21" s="38">
        <v>-4.3431100000000002</v>
      </c>
      <c r="JL21" s="38">
        <v>-2.2333400000000001</v>
      </c>
      <c r="JM21" s="38">
        <v>9.33873</v>
      </c>
    </row>
    <row r="22" spans="1:273" x14ac:dyDescent="0.3">
      <c r="B22" s="84">
        <v>44855.41474537037</v>
      </c>
      <c r="C22" s="38" t="s">
        <v>182</v>
      </c>
      <c r="D22" s="38" t="s">
        <v>182</v>
      </c>
      <c r="E22" s="38" t="s">
        <v>278</v>
      </c>
      <c r="F22" s="38">
        <v>53627.8</v>
      </c>
      <c r="G22" s="39">
        <v>53627.8</v>
      </c>
      <c r="H22" s="38" t="s">
        <v>86</v>
      </c>
      <c r="I22" s="39">
        <v>5.9027777777777783E-2</v>
      </c>
      <c r="J22" s="38" t="s">
        <v>88</v>
      </c>
      <c r="K22" s="38">
        <v>-86.17</v>
      </c>
      <c r="L22" s="38" t="s">
        <v>87</v>
      </c>
      <c r="M22" s="38" t="s">
        <v>87</v>
      </c>
      <c r="N22" s="38" t="s">
        <v>221</v>
      </c>
      <c r="O22" s="38">
        <v>37.822099999999999</v>
      </c>
      <c r="P22" s="38">
        <v>41723.599999999999</v>
      </c>
      <c r="Q22" s="38">
        <v>25366.3</v>
      </c>
      <c r="R22" s="38">
        <v>0</v>
      </c>
      <c r="S22" s="38">
        <v>3431.98</v>
      </c>
      <c r="T22" s="38">
        <v>0</v>
      </c>
      <c r="U22" s="38">
        <v>72497.3</v>
      </c>
      <c r="V22" s="38">
        <v>143057</v>
      </c>
      <c r="W22" s="38">
        <v>229701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372759</v>
      </c>
      <c r="AD22" s="38">
        <v>5443.36</v>
      </c>
      <c r="AE22" s="38">
        <v>0</v>
      </c>
      <c r="AF22" s="38">
        <v>0</v>
      </c>
      <c r="AG22" s="38">
        <v>0</v>
      </c>
      <c r="AH22" s="38">
        <v>0</v>
      </c>
      <c r="AI22" s="38">
        <v>797.85500000000002</v>
      </c>
      <c r="AJ22" s="38">
        <v>0</v>
      </c>
      <c r="AK22" s="38">
        <v>6241.22</v>
      </c>
      <c r="AL22" s="38">
        <v>0</v>
      </c>
      <c r="AM22" s="38">
        <v>0</v>
      </c>
      <c r="AN22" s="38">
        <v>0</v>
      </c>
      <c r="AO22" s="38">
        <v>0</v>
      </c>
      <c r="AP22" s="38">
        <v>6241.22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0</v>
      </c>
      <c r="BD22" s="38">
        <v>27.952500000000001</v>
      </c>
      <c r="BE22" s="38">
        <v>18.7636</v>
      </c>
      <c r="BF22" s="38">
        <v>12.670299999999999</v>
      </c>
      <c r="BG22" s="38">
        <v>0</v>
      </c>
      <c r="BH22" s="38">
        <v>2.0914299999999999</v>
      </c>
      <c r="BI22" s="38">
        <v>3.7953100000000002</v>
      </c>
      <c r="BJ22" s="38">
        <v>32.834200000000003</v>
      </c>
      <c r="BK22" s="38">
        <v>98.107399999999998</v>
      </c>
      <c r="BL22" s="38">
        <v>100.32899999999999</v>
      </c>
      <c r="BM22" s="38">
        <v>0</v>
      </c>
      <c r="BN22" s="38">
        <v>0</v>
      </c>
      <c r="BO22" s="38">
        <v>0</v>
      </c>
      <c r="BP22" s="38">
        <v>0</v>
      </c>
      <c r="BQ22" s="38">
        <v>0</v>
      </c>
      <c r="BR22" s="38">
        <v>198.43700000000001</v>
      </c>
      <c r="BS22" s="38">
        <v>166.715</v>
      </c>
      <c r="BT22" s="38">
        <v>31.722000000000001</v>
      </c>
      <c r="BU22" s="38">
        <v>0</v>
      </c>
      <c r="BV22" s="38">
        <v>0</v>
      </c>
      <c r="BX22" s="38">
        <v>0</v>
      </c>
      <c r="BY22" s="38">
        <v>66.5</v>
      </c>
      <c r="BZ22" s="38" t="s">
        <v>199</v>
      </c>
      <c r="CA22" s="38">
        <v>0</v>
      </c>
      <c r="CB22" s="38" t="s">
        <v>87</v>
      </c>
      <c r="CC22" s="38" t="s">
        <v>87</v>
      </c>
      <c r="CD22" s="38" t="s">
        <v>222</v>
      </c>
      <c r="CE22" s="38">
        <v>42.299100000000003</v>
      </c>
      <c r="CF22" s="38">
        <v>41178.6</v>
      </c>
      <c r="CG22" s="38">
        <v>33081.699999999997</v>
      </c>
      <c r="CH22" s="38">
        <v>0</v>
      </c>
      <c r="CI22" s="38">
        <v>547.34</v>
      </c>
      <c r="CJ22" s="38">
        <v>16125.5</v>
      </c>
      <c r="CK22" s="38">
        <v>72497.3</v>
      </c>
      <c r="CL22" s="38">
        <v>-59837.1</v>
      </c>
      <c r="CM22" s="38">
        <v>229701</v>
      </c>
      <c r="CN22" s="38">
        <v>0</v>
      </c>
      <c r="CO22" s="38">
        <v>0</v>
      </c>
      <c r="CP22" s="38">
        <v>0</v>
      </c>
      <c r="CQ22" s="38">
        <v>-225904</v>
      </c>
      <c r="CR22" s="38">
        <v>2594.48</v>
      </c>
      <c r="CS22" s="38">
        <v>169864</v>
      </c>
      <c r="CT22" s="38">
        <v>6118.49</v>
      </c>
      <c r="CU22" s="38">
        <v>0</v>
      </c>
      <c r="CV22" s="38">
        <v>0</v>
      </c>
      <c r="CW22" s="38">
        <v>0</v>
      </c>
      <c r="CX22" s="38">
        <v>0</v>
      </c>
      <c r="CY22" s="38">
        <v>0</v>
      </c>
      <c r="CZ22" s="38">
        <v>0</v>
      </c>
      <c r="DA22" s="38">
        <v>6118.49</v>
      </c>
      <c r="DB22" s="38">
        <v>0</v>
      </c>
      <c r="DC22" s="38">
        <v>0</v>
      </c>
      <c r="DD22" s="38">
        <v>0</v>
      </c>
      <c r="DE22" s="38">
        <v>0</v>
      </c>
      <c r="DF22" s="38">
        <v>6118.49</v>
      </c>
      <c r="DG22" s="38">
        <v>0</v>
      </c>
      <c r="DH22" s="38">
        <v>0</v>
      </c>
      <c r="DI22" s="38">
        <v>0</v>
      </c>
      <c r="DJ22" s="38">
        <v>0</v>
      </c>
      <c r="DK22" s="38">
        <v>0</v>
      </c>
      <c r="DL22" s="38">
        <v>0</v>
      </c>
      <c r="DM22" s="38">
        <v>0</v>
      </c>
      <c r="DN22" s="38">
        <v>0</v>
      </c>
      <c r="DO22" s="38">
        <v>0</v>
      </c>
      <c r="DP22" s="38">
        <v>0</v>
      </c>
      <c r="DQ22" s="38">
        <v>0</v>
      </c>
      <c r="DR22" s="38">
        <v>0</v>
      </c>
      <c r="DS22" s="38">
        <v>0</v>
      </c>
      <c r="DT22" s="38">
        <v>31.470099999999999</v>
      </c>
      <c r="DU22" s="38">
        <v>18.770099999999999</v>
      </c>
      <c r="DV22" s="38">
        <v>15.483599999999999</v>
      </c>
      <c r="DW22" s="38">
        <v>0</v>
      </c>
      <c r="DX22" s="38">
        <v>0.44680799999999998</v>
      </c>
      <c r="DY22" s="38">
        <v>7.3678299999999997</v>
      </c>
      <c r="DZ22" s="38">
        <v>32.834200000000003</v>
      </c>
      <c r="EA22" s="38">
        <v>11.934699999999999</v>
      </c>
      <c r="EB22" s="38">
        <v>100.32899999999999</v>
      </c>
      <c r="EC22" s="38">
        <v>0</v>
      </c>
      <c r="ED22" s="38">
        <v>0</v>
      </c>
      <c r="EE22" s="38">
        <v>0</v>
      </c>
      <c r="EF22" s="38">
        <v>-80.757800000000003</v>
      </c>
      <c r="EG22" s="38">
        <v>-13.680099999999999</v>
      </c>
      <c r="EH22" s="38">
        <v>112.264</v>
      </c>
      <c r="EI22" s="38">
        <v>80.823700000000002</v>
      </c>
      <c r="EJ22" s="38">
        <v>31.440100000000001</v>
      </c>
      <c r="EK22" s="38">
        <v>0</v>
      </c>
      <c r="EL22" s="38">
        <v>0</v>
      </c>
      <c r="EN22" s="38">
        <v>0</v>
      </c>
      <c r="EO22" s="38">
        <v>40.5</v>
      </c>
      <c r="EP22" s="38" t="s">
        <v>220</v>
      </c>
      <c r="EQ22" s="38">
        <v>0</v>
      </c>
      <c r="ER22" s="38">
        <v>5.24494E-5</v>
      </c>
      <c r="ES22" s="38">
        <v>14.5342</v>
      </c>
      <c r="ET22" s="38">
        <v>3.5273500000000002</v>
      </c>
      <c r="EU22" s="38">
        <v>0</v>
      </c>
      <c r="EV22" s="38">
        <v>4.78979E-2</v>
      </c>
      <c r="EW22" s="38">
        <v>0</v>
      </c>
      <c r="EX22" s="38">
        <v>10.330399999999999</v>
      </c>
      <c r="EY22" s="38">
        <v>28.439800000000002</v>
      </c>
      <c r="EZ22" s="38">
        <v>29.569400000000002</v>
      </c>
      <c r="FA22" s="38">
        <v>0</v>
      </c>
      <c r="FB22" s="38">
        <v>0</v>
      </c>
      <c r="FC22" s="38">
        <v>0</v>
      </c>
      <c r="FD22" s="38">
        <v>0</v>
      </c>
      <c r="FE22" s="38">
        <v>0</v>
      </c>
      <c r="FF22" s="38">
        <v>58.0092</v>
      </c>
      <c r="FG22" s="38">
        <v>5.2640099999999998E-5</v>
      </c>
      <c r="FH22" s="38">
        <v>14.161</v>
      </c>
      <c r="FI22" s="38">
        <v>4.6412399999999998</v>
      </c>
      <c r="FJ22" s="38">
        <v>0</v>
      </c>
      <c r="FK22" s="38">
        <v>4.96536E-4</v>
      </c>
      <c r="FL22" s="38">
        <v>1.99966</v>
      </c>
      <c r="FM22" s="38">
        <v>10.330399999999999</v>
      </c>
      <c r="FN22" s="38">
        <v>22.453499999999998</v>
      </c>
      <c r="FO22" s="38">
        <v>29.569400000000002</v>
      </c>
      <c r="FP22" s="38">
        <v>0</v>
      </c>
      <c r="FQ22" s="38">
        <v>0</v>
      </c>
      <c r="FR22" s="38">
        <v>0</v>
      </c>
      <c r="FS22" s="38">
        <v>-5.0967200000000004</v>
      </c>
      <c r="FT22" s="38">
        <v>-3.5826600000000002</v>
      </c>
      <c r="FU22" s="38">
        <v>52.022799999999997</v>
      </c>
      <c r="FV22" s="38" t="s">
        <v>273</v>
      </c>
      <c r="FW22" s="38" t="s">
        <v>274</v>
      </c>
      <c r="FX22" s="38" t="s">
        <v>214</v>
      </c>
      <c r="FY22" s="38" t="s">
        <v>275</v>
      </c>
      <c r="FZ22" s="38" t="s">
        <v>215</v>
      </c>
      <c r="GA22" s="38" t="s">
        <v>276</v>
      </c>
      <c r="GB22" s="38" t="s">
        <v>216</v>
      </c>
      <c r="GC22" s="38" t="s">
        <v>277</v>
      </c>
      <c r="GF22" s="38">
        <v>8.8576899999999997E-3</v>
      </c>
      <c r="GG22" s="38">
        <v>4.7293000000000003</v>
      </c>
      <c r="GH22" s="38">
        <v>3.7369599999999998</v>
      </c>
      <c r="GI22" s="38">
        <v>0</v>
      </c>
      <c r="GJ22" s="38">
        <v>0.738089</v>
      </c>
      <c r="GK22" s="38">
        <v>0</v>
      </c>
      <c r="GL22" s="38">
        <v>8.7410200000000007</v>
      </c>
      <c r="GM22" s="38">
        <v>17.96</v>
      </c>
      <c r="GN22" s="38">
        <v>25.452100000000002</v>
      </c>
      <c r="GO22" s="38">
        <v>0</v>
      </c>
      <c r="GP22" s="38">
        <v>0</v>
      </c>
      <c r="GQ22" s="38">
        <v>0</v>
      </c>
      <c r="GR22" s="38">
        <v>0</v>
      </c>
      <c r="GS22" s="38">
        <v>0</v>
      </c>
      <c r="GT22" s="38">
        <v>43.41</v>
      </c>
      <c r="GU22" s="38">
        <v>30.5061</v>
      </c>
      <c r="GV22" s="38">
        <v>0</v>
      </c>
      <c r="GW22" s="38">
        <v>0</v>
      </c>
      <c r="GX22" s="38">
        <v>0</v>
      </c>
      <c r="GY22" s="38">
        <v>0</v>
      </c>
      <c r="GZ22" s="38">
        <v>4.4714</v>
      </c>
      <c r="HA22" s="38">
        <v>0</v>
      </c>
      <c r="HB22" s="38">
        <v>34.979999999999997</v>
      </c>
      <c r="HC22" s="38">
        <v>0</v>
      </c>
      <c r="HD22" s="38">
        <v>0</v>
      </c>
      <c r="HE22" s="38">
        <v>0</v>
      </c>
      <c r="HF22" s="38">
        <v>0</v>
      </c>
      <c r="HG22" s="38">
        <v>34.979999999999997</v>
      </c>
      <c r="HH22" s="38">
        <v>1.01105E-2</v>
      </c>
      <c r="HI22" s="38">
        <v>4.8432599999999999</v>
      </c>
      <c r="HJ22" s="38">
        <v>4.2581199999999999</v>
      </c>
      <c r="HK22" s="38">
        <v>0</v>
      </c>
      <c r="HL22" s="38">
        <v>0.141573</v>
      </c>
      <c r="HM22" s="38">
        <v>2.0144500000000001</v>
      </c>
      <c r="HN22" s="38">
        <v>8.7410200000000007</v>
      </c>
      <c r="HO22" s="38">
        <v>3.54</v>
      </c>
      <c r="HP22" s="38">
        <v>25.452100000000002</v>
      </c>
      <c r="HQ22" s="38">
        <v>0</v>
      </c>
      <c r="HR22" s="38">
        <v>0</v>
      </c>
      <c r="HS22" s="38">
        <v>0</v>
      </c>
      <c r="HT22" s="38">
        <v>-10.7341</v>
      </c>
      <c r="HU22" s="38">
        <v>-5.7259099999999998</v>
      </c>
      <c r="HV22" s="38">
        <v>28.99</v>
      </c>
      <c r="HW22" s="38">
        <v>34.289700000000003</v>
      </c>
      <c r="HX22" s="38">
        <v>0</v>
      </c>
      <c r="HY22" s="38">
        <v>0</v>
      </c>
      <c r="HZ22" s="38">
        <v>0</v>
      </c>
      <c r="IA22" s="38">
        <v>0</v>
      </c>
      <c r="IB22" s="38">
        <v>0</v>
      </c>
      <c r="IC22" s="38">
        <v>0</v>
      </c>
      <c r="ID22" s="38">
        <v>34.29</v>
      </c>
      <c r="IE22" s="38">
        <v>0</v>
      </c>
      <c r="IF22" s="38">
        <v>0</v>
      </c>
      <c r="IG22" s="38">
        <v>0</v>
      </c>
      <c r="IH22" s="38">
        <v>0</v>
      </c>
      <c r="II22" s="38">
        <v>34.29</v>
      </c>
      <c r="IJ22" s="38">
        <v>9.3229799999999994</v>
      </c>
      <c r="IK22" s="38">
        <v>1.4315500000000001</v>
      </c>
      <c r="IL22" s="38">
        <v>1.1312</v>
      </c>
      <c r="IM22" s="38">
        <v>0</v>
      </c>
      <c r="IN22" s="38">
        <v>0.22342500000000001</v>
      </c>
      <c r="IO22" s="38">
        <v>1.3661099999999999</v>
      </c>
      <c r="IP22" s="38">
        <v>2.6459700000000002</v>
      </c>
      <c r="IQ22" s="38">
        <v>16.121200000000002</v>
      </c>
      <c r="IR22" s="38">
        <v>7.7045199999999996</v>
      </c>
      <c r="IS22" s="38">
        <v>0</v>
      </c>
      <c r="IT22" s="38">
        <v>0</v>
      </c>
      <c r="IU22" s="38">
        <v>0</v>
      </c>
      <c r="IV22" s="38">
        <v>0</v>
      </c>
      <c r="IW22" s="38">
        <v>0</v>
      </c>
      <c r="IX22" s="38">
        <v>23.825800000000001</v>
      </c>
      <c r="IY22" s="38">
        <v>10.4793</v>
      </c>
      <c r="IZ22" s="38">
        <v>1.4660500000000001</v>
      </c>
      <c r="JA22" s="38">
        <v>1.28895</v>
      </c>
      <c r="JB22" s="38">
        <v>0</v>
      </c>
      <c r="JC22" s="38">
        <v>4.28551E-2</v>
      </c>
      <c r="JD22" s="38">
        <v>0.609788</v>
      </c>
      <c r="JE22" s="38">
        <v>2.6459700000000002</v>
      </c>
      <c r="JF22" s="38">
        <v>11.5504</v>
      </c>
      <c r="JG22" s="38">
        <v>7.7045199999999996</v>
      </c>
      <c r="JH22" s="38">
        <v>0</v>
      </c>
      <c r="JI22" s="38">
        <v>0</v>
      </c>
      <c r="JJ22" s="38">
        <v>0</v>
      </c>
      <c r="JK22" s="38">
        <v>-3.2492200000000002</v>
      </c>
      <c r="JL22" s="38">
        <v>-1.7332799999999999</v>
      </c>
      <c r="JM22" s="38">
        <v>19.254999999999999</v>
      </c>
    </row>
    <row r="23" spans="1:273" x14ac:dyDescent="0.3">
      <c r="B23" s="84">
        <v>44855.415509259263</v>
      </c>
      <c r="C23" s="38" t="s">
        <v>185</v>
      </c>
      <c r="D23" s="38" t="s">
        <v>185</v>
      </c>
      <c r="E23" s="38" t="s">
        <v>272</v>
      </c>
      <c r="F23" s="38">
        <v>53627.8</v>
      </c>
      <c r="G23" s="39">
        <v>53627.8</v>
      </c>
      <c r="H23" s="38" t="s">
        <v>86</v>
      </c>
      <c r="I23" s="39">
        <v>3.9583333333333331E-2</v>
      </c>
      <c r="J23" s="38" t="s">
        <v>88</v>
      </c>
      <c r="K23" s="38">
        <v>-110.2</v>
      </c>
      <c r="L23" s="38" t="s">
        <v>87</v>
      </c>
      <c r="M23" s="38" t="s">
        <v>87</v>
      </c>
      <c r="N23" s="38" t="s">
        <v>211</v>
      </c>
      <c r="O23" s="38">
        <v>7.8282400000000001</v>
      </c>
      <c r="P23" s="38">
        <v>91207.7</v>
      </c>
      <c r="Q23" s="38">
        <v>21123.4</v>
      </c>
      <c r="R23" s="38">
        <v>0</v>
      </c>
      <c r="S23" s="38">
        <v>1309.98</v>
      </c>
      <c r="T23" s="38">
        <v>0</v>
      </c>
      <c r="U23" s="38">
        <v>72497.3</v>
      </c>
      <c r="V23" s="38">
        <v>186146</v>
      </c>
      <c r="W23" s="38">
        <v>229701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415848</v>
      </c>
      <c r="AD23" s="38">
        <v>1127.04</v>
      </c>
      <c r="AE23" s="38">
        <v>0</v>
      </c>
      <c r="AF23" s="38">
        <v>0</v>
      </c>
      <c r="AG23" s="38">
        <v>0</v>
      </c>
      <c r="AH23" s="38">
        <v>0</v>
      </c>
      <c r="AI23" s="38">
        <v>701.09</v>
      </c>
      <c r="AJ23" s="38">
        <v>0</v>
      </c>
      <c r="AK23" s="38">
        <v>1828.13</v>
      </c>
      <c r="AL23" s="38">
        <v>0</v>
      </c>
      <c r="AM23" s="38">
        <v>0</v>
      </c>
      <c r="AN23" s="38">
        <v>0</v>
      </c>
      <c r="AO23" s="38">
        <v>0</v>
      </c>
      <c r="AP23" s="38">
        <v>1828.13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8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5.94198</v>
      </c>
      <c r="BE23" s="38">
        <v>53.0777</v>
      </c>
      <c r="BF23" s="38">
        <v>10.798</v>
      </c>
      <c r="BG23" s="38">
        <v>0</v>
      </c>
      <c r="BH23" s="38">
        <v>0.727352</v>
      </c>
      <c r="BI23" s="38">
        <v>3.3296899999999998</v>
      </c>
      <c r="BJ23" s="38">
        <v>35.508000000000003</v>
      </c>
      <c r="BK23" s="38">
        <v>109.383</v>
      </c>
      <c r="BL23" s="38">
        <v>110.642</v>
      </c>
      <c r="BM23" s="38">
        <v>0</v>
      </c>
      <c r="BN23" s="38">
        <v>0</v>
      </c>
      <c r="BO23" s="38">
        <v>0</v>
      </c>
      <c r="BP23" s="38">
        <v>0</v>
      </c>
      <c r="BQ23" s="38">
        <v>0</v>
      </c>
      <c r="BR23" s="38">
        <v>220.024</v>
      </c>
      <c r="BS23" s="38">
        <v>210.75700000000001</v>
      </c>
      <c r="BT23" s="38">
        <v>9.2669499999999996</v>
      </c>
      <c r="BU23" s="38">
        <v>0</v>
      </c>
      <c r="BV23" s="38">
        <v>0</v>
      </c>
      <c r="BX23" s="38">
        <v>0</v>
      </c>
      <c r="BY23" s="38">
        <v>0</v>
      </c>
      <c r="CA23" s="38">
        <v>0</v>
      </c>
      <c r="CB23" s="38" t="s">
        <v>87</v>
      </c>
      <c r="CC23" s="38" t="s">
        <v>87</v>
      </c>
      <c r="CD23" s="38" t="s">
        <v>212</v>
      </c>
      <c r="CE23" s="38">
        <v>7.5593700000000004</v>
      </c>
      <c r="CF23" s="38">
        <v>89533.9</v>
      </c>
      <c r="CG23" s="38">
        <v>29543.200000000001</v>
      </c>
      <c r="CH23" s="38">
        <v>0</v>
      </c>
      <c r="CI23" s="38">
        <v>64.196899999999999</v>
      </c>
      <c r="CJ23" s="38">
        <v>13771.7</v>
      </c>
      <c r="CK23" s="38">
        <v>72497.3</v>
      </c>
      <c r="CL23" s="38">
        <v>-74464</v>
      </c>
      <c r="CM23" s="38">
        <v>229701</v>
      </c>
      <c r="CN23" s="38">
        <v>0</v>
      </c>
      <c r="CO23" s="38">
        <v>0</v>
      </c>
      <c r="CP23" s="38">
        <v>0</v>
      </c>
      <c r="CQ23" s="38">
        <v>-283270</v>
      </c>
      <c r="CR23" s="38">
        <v>3388.53</v>
      </c>
      <c r="CS23" s="38">
        <v>155237</v>
      </c>
      <c r="CT23" s="38">
        <v>1106.55</v>
      </c>
      <c r="CU23" s="38">
        <v>0</v>
      </c>
      <c r="CV23" s="38">
        <v>0</v>
      </c>
      <c r="CW23" s="38">
        <v>0</v>
      </c>
      <c r="CX23" s="38">
        <v>0</v>
      </c>
      <c r="CY23" s="38">
        <v>0</v>
      </c>
      <c r="CZ23" s="38">
        <v>0</v>
      </c>
      <c r="DA23" s="38">
        <v>1106.55</v>
      </c>
      <c r="DB23" s="38">
        <v>0</v>
      </c>
      <c r="DC23" s="38">
        <v>0</v>
      </c>
      <c r="DD23" s="38">
        <v>0</v>
      </c>
      <c r="DE23" s="38">
        <v>0</v>
      </c>
      <c r="DF23" s="38">
        <v>1106.55</v>
      </c>
      <c r="DG23" s="38">
        <v>0</v>
      </c>
      <c r="DH23" s="38">
        <v>0</v>
      </c>
      <c r="DI23" s="38">
        <v>0</v>
      </c>
      <c r="DJ23" s="38">
        <v>0</v>
      </c>
      <c r="DK23" s="38">
        <v>0</v>
      </c>
      <c r="DL23" s="38">
        <v>0</v>
      </c>
      <c r="DM23" s="38">
        <v>0</v>
      </c>
      <c r="DN23" s="38">
        <v>0</v>
      </c>
      <c r="DO23" s="38">
        <v>0</v>
      </c>
      <c r="DP23" s="38">
        <v>0</v>
      </c>
      <c r="DQ23" s="38">
        <v>0</v>
      </c>
      <c r="DR23" s="38">
        <v>0</v>
      </c>
      <c r="DS23" s="38">
        <v>0</v>
      </c>
      <c r="DT23" s="38">
        <v>5.8235099999999997</v>
      </c>
      <c r="DU23" s="38">
        <v>52.196199999999997</v>
      </c>
      <c r="DV23" s="38">
        <v>14.9787</v>
      </c>
      <c r="DW23" s="38">
        <v>0</v>
      </c>
      <c r="DX23" s="38">
        <v>4.0349299999999998E-2</v>
      </c>
      <c r="DY23" s="38">
        <v>6.7051100000000003</v>
      </c>
      <c r="DZ23" s="38">
        <v>35.508000000000003</v>
      </c>
      <c r="EA23" s="38">
        <v>-0.82109900000000002</v>
      </c>
      <c r="EB23" s="38">
        <v>110.642</v>
      </c>
      <c r="EC23" s="38">
        <v>0</v>
      </c>
      <c r="ED23" s="38">
        <v>0</v>
      </c>
      <c r="EE23" s="38">
        <v>0</v>
      </c>
      <c r="EF23" s="38">
        <v>-107.82899999999999</v>
      </c>
      <c r="EG23" s="38">
        <v>-8.2438199999999995</v>
      </c>
      <c r="EH23" s="38">
        <v>109.82</v>
      </c>
      <c r="EI23" s="38">
        <v>104.002</v>
      </c>
      <c r="EJ23" s="38">
        <v>5.8188700000000004</v>
      </c>
      <c r="EK23" s="38">
        <v>0</v>
      </c>
      <c r="EL23" s="38">
        <v>0</v>
      </c>
      <c r="EN23" s="38">
        <v>0</v>
      </c>
      <c r="EO23" s="38">
        <v>1.5</v>
      </c>
      <c r="EP23" s="38" t="s">
        <v>213</v>
      </c>
      <c r="EQ23" s="38">
        <v>0</v>
      </c>
      <c r="ER23" s="38">
        <v>0</v>
      </c>
      <c r="ES23" s="38">
        <v>20.822900000000001</v>
      </c>
      <c r="ET23" s="38">
        <v>2.77704</v>
      </c>
      <c r="EU23" s="38">
        <v>0</v>
      </c>
      <c r="EV23" s="38">
        <v>0</v>
      </c>
      <c r="EW23" s="38">
        <v>0</v>
      </c>
      <c r="EX23" s="38">
        <v>10.330399999999999</v>
      </c>
      <c r="EY23" s="38">
        <v>33.930399999999999</v>
      </c>
      <c r="EZ23" s="38">
        <v>29.569400000000002</v>
      </c>
      <c r="FA23" s="38">
        <v>0</v>
      </c>
      <c r="FB23" s="38">
        <v>0</v>
      </c>
      <c r="FC23" s="38">
        <v>0</v>
      </c>
      <c r="FD23" s="38">
        <v>0</v>
      </c>
      <c r="FE23" s="38">
        <v>0</v>
      </c>
      <c r="FF23" s="38">
        <v>63.499699999999997</v>
      </c>
      <c r="FG23" s="38">
        <v>1.41459E-14</v>
      </c>
      <c r="FH23" s="38">
        <v>22.104199999999999</v>
      </c>
      <c r="FI23" s="38">
        <v>3.5270100000000002</v>
      </c>
      <c r="FJ23" s="38">
        <v>0</v>
      </c>
      <c r="FK23" s="38">
        <v>9.3645599999999994E-13</v>
      </c>
      <c r="FL23" s="38">
        <v>1.7800800000000001</v>
      </c>
      <c r="FM23" s="38">
        <v>10.330399999999999</v>
      </c>
      <c r="FN23" s="38">
        <v>29.279199999999999</v>
      </c>
      <c r="FO23" s="38">
        <v>29.569400000000002</v>
      </c>
      <c r="FP23" s="38">
        <v>0</v>
      </c>
      <c r="FQ23" s="38">
        <v>0</v>
      </c>
      <c r="FR23" s="38">
        <v>0</v>
      </c>
      <c r="FS23" s="38">
        <v>-5.5884200000000002</v>
      </c>
      <c r="FT23" s="38">
        <v>-2.8740299999999999</v>
      </c>
      <c r="FU23" s="38">
        <v>58.848599999999998</v>
      </c>
      <c r="FV23" s="38" t="s">
        <v>273</v>
      </c>
      <c r="FW23" s="38" t="s">
        <v>274</v>
      </c>
      <c r="FX23" s="38" t="s">
        <v>214</v>
      </c>
      <c r="FY23" s="38" t="s">
        <v>275</v>
      </c>
      <c r="FZ23" s="38" t="s">
        <v>215</v>
      </c>
      <c r="GA23" s="38" t="s">
        <v>276</v>
      </c>
      <c r="GB23" s="38" t="s">
        <v>216</v>
      </c>
      <c r="GC23" s="38" t="s">
        <v>277</v>
      </c>
      <c r="GF23" s="38">
        <v>2.30891E-3</v>
      </c>
      <c r="GG23" s="38">
        <v>7.7910199999999996</v>
      </c>
      <c r="GH23" s="38">
        <v>2.6873999999999998</v>
      </c>
      <c r="GI23" s="38">
        <v>0</v>
      </c>
      <c r="GJ23" s="38">
        <v>0.35320800000000002</v>
      </c>
      <c r="GK23" s="38">
        <v>0</v>
      </c>
      <c r="GL23" s="38">
        <v>8.7410200000000007</v>
      </c>
      <c r="GM23" s="38">
        <v>19.57</v>
      </c>
      <c r="GN23" s="38">
        <v>25.452100000000002</v>
      </c>
      <c r="GO23" s="38">
        <v>0</v>
      </c>
      <c r="GP23" s="38">
        <v>0</v>
      </c>
      <c r="GQ23" s="38">
        <v>0</v>
      </c>
      <c r="GR23" s="38">
        <v>0</v>
      </c>
      <c r="GS23" s="38">
        <v>0</v>
      </c>
      <c r="GT23" s="38">
        <v>45.02</v>
      </c>
      <c r="GU23" s="38">
        <v>6.3162799999999999</v>
      </c>
      <c r="GV23" s="38">
        <v>0</v>
      </c>
      <c r="GW23" s="38">
        <v>0</v>
      </c>
      <c r="GX23" s="38">
        <v>0</v>
      </c>
      <c r="GY23" s="38">
        <v>0</v>
      </c>
      <c r="GZ23" s="38">
        <v>3.9291100000000001</v>
      </c>
      <c r="HA23" s="38">
        <v>0</v>
      </c>
      <c r="HB23" s="38">
        <v>10.25</v>
      </c>
      <c r="HC23" s="38">
        <v>0</v>
      </c>
      <c r="HD23" s="38">
        <v>0</v>
      </c>
      <c r="HE23" s="38">
        <v>0</v>
      </c>
      <c r="HF23" s="38">
        <v>0</v>
      </c>
      <c r="HG23" s="38">
        <v>10.25</v>
      </c>
      <c r="HH23" s="38">
        <v>2.2337400000000001E-3</v>
      </c>
      <c r="HI23" s="38">
        <v>8.3169000000000004</v>
      </c>
      <c r="HJ23" s="38">
        <v>3.2760500000000001</v>
      </c>
      <c r="HK23" s="38">
        <v>0</v>
      </c>
      <c r="HL23" s="38">
        <v>1.9214100000000001E-2</v>
      </c>
      <c r="HM23" s="38">
        <v>1.72611</v>
      </c>
      <c r="HN23" s="38">
        <v>8.7410200000000007</v>
      </c>
      <c r="HO23" s="38">
        <v>0.44</v>
      </c>
      <c r="HP23" s="38">
        <v>25.452100000000002</v>
      </c>
      <c r="HQ23" s="38">
        <v>0</v>
      </c>
      <c r="HR23" s="38">
        <v>0</v>
      </c>
      <c r="HS23" s="38">
        <v>0</v>
      </c>
      <c r="HT23" s="38">
        <v>-14.3477</v>
      </c>
      <c r="HU23" s="38">
        <v>-7.3041900000000002</v>
      </c>
      <c r="HV23" s="38">
        <v>25.89</v>
      </c>
      <c r="HW23" s="38">
        <v>6.2014399999999998</v>
      </c>
      <c r="HX23" s="38">
        <v>0</v>
      </c>
      <c r="HY23" s="38">
        <v>0</v>
      </c>
      <c r="HZ23" s="38">
        <v>0</v>
      </c>
      <c r="IA23" s="38">
        <v>0</v>
      </c>
      <c r="IB23" s="38">
        <v>0</v>
      </c>
      <c r="IC23" s="38">
        <v>0</v>
      </c>
      <c r="ID23" s="38">
        <v>6.2</v>
      </c>
      <c r="IE23" s="38">
        <v>0</v>
      </c>
      <c r="IF23" s="38">
        <v>0</v>
      </c>
      <c r="IG23" s="38">
        <v>0</v>
      </c>
      <c r="IH23" s="38">
        <v>0</v>
      </c>
      <c r="II23" s="38">
        <v>6.2</v>
      </c>
      <c r="IJ23" s="38">
        <v>1.9304600000000001</v>
      </c>
      <c r="IK23" s="38">
        <v>2.3583599999999998</v>
      </c>
      <c r="IL23" s="38">
        <v>0.81349499999999997</v>
      </c>
      <c r="IM23" s="38">
        <v>0</v>
      </c>
      <c r="IN23" s="38">
        <v>0.106918</v>
      </c>
      <c r="IO23" s="38">
        <v>1.2004300000000001</v>
      </c>
      <c r="IP23" s="38">
        <v>2.6459700000000002</v>
      </c>
      <c r="IQ23" s="38">
        <v>9.0556300000000007</v>
      </c>
      <c r="IR23" s="38">
        <v>7.7045199999999996</v>
      </c>
      <c r="IS23" s="38">
        <v>0</v>
      </c>
      <c r="IT23" s="38">
        <v>0</v>
      </c>
      <c r="IU23" s="38">
        <v>0</v>
      </c>
      <c r="IV23" s="38">
        <v>0</v>
      </c>
      <c r="IW23" s="38">
        <v>0</v>
      </c>
      <c r="IX23" s="38">
        <v>16.760200000000001</v>
      </c>
      <c r="IY23" s="38">
        <v>1.8953500000000001</v>
      </c>
      <c r="IZ23" s="38">
        <v>2.51755</v>
      </c>
      <c r="JA23" s="38">
        <v>0.99168100000000003</v>
      </c>
      <c r="JB23" s="38">
        <v>0</v>
      </c>
      <c r="JC23" s="38">
        <v>5.8162500000000002E-3</v>
      </c>
      <c r="JD23" s="38">
        <v>0.522505</v>
      </c>
      <c r="JE23" s="38">
        <v>2.6459700000000002</v>
      </c>
      <c r="JF23" s="38">
        <v>2.02474</v>
      </c>
      <c r="JG23" s="38">
        <v>7.7045199999999996</v>
      </c>
      <c r="JH23" s="38">
        <v>0</v>
      </c>
      <c r="JI23" s="38">
        <v>0</v>
      </c>
      <c r="JJ23" s="38">
        <v>0</v>
      </c>
      <c r="JK23" s="38">
        <v>-4.3431100000000002</v>
      </c>
      <c r="JL23" s="38">
        <v>-2.21102</v>
      </c>
      <c r="JM23" s="38">
        <v>9.72926</v>
      </c>
    </row>
    <row r="24" spans="1:273" x14ac:dyDescent="0.3">
      <c r="A24" s="2"/>
      <c r="B24" s="84">
        <v>44855.416759259257</v>
      </c>
      <c r="C24" s="38" t="s">
        <v>143</v>
      </c>
      <c r="D24" s="38" t="s">
        <v>143</v>
      </c>
      <c r="E24" s="38" t="s">
        <v>278</v>
      </c>
      <c r="F24" s="38">
        <v>53627.8</v>
      </c>
      <c r="G24" s="39">
        <v>53627.8</v>
      </c>
      <c r="H24" s="38" t="s">
        <v>86</v>
      </c>
      <c r="I24" s="39">
        <v>6.8749999999999992E-2</v>
      </c>
      <c r="J24" s="38" t="s">
        <v>88</v>
      </c>
      <c r="K24" s="38">
        <v>-88.04</v>
      </c>
      <c r="L24" s="38" t="s">
        <v>87</v>
      </c>
      <c r="M24" s="38" t="s">
        <v>87</v>
      </c>
      <c r="N24" s="38" t="s">
        <v>280</v>
      </c>
      <c r="O24" s="38">
        <v>39.548000000000002</v>
      </c>
      <c r="P24" s="38">
        <v>42701.8</v>
      </c>
      <c r="Q24" s="38">
        <v>25306.6</v>
      </c>
      <c r="R24" s="38">
        <v>0</v>
      </c>
      <c r="S24" s="38">
        <v>3841.72</v>
      </c>
      <c r="T24" s="38">
        <v>0</v>
      </c>
      <c r="U24" s="38">
        <v>72497.3</v>
      </c>
      <c r="V24" s="38">
        <v>144387</v>
      </c>
      <c r="W24" s="38">
        <v>229701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374088</v>
      </c>
      <c r="AD24" s="38">
        <v>5691.7</v>
      </c>
      <c r="AE24" s="38">
        <v>0</v>
      </c>
      <c r="AF24" s="38">
        <v>0</v>
      </c>
      <c r="AG24" s="38">
        <v>0</v>
      </c>
      <c r="AH24" s="38">
        <v>0</v>
      </c>
      <c r="AI24" s="38">
        <v>797.85599999999999</v>
      </c>
      <c r="AJ24" s="38">
        <v>0</v>
      </c>
      <c r="AK24" s="38">
        <v>6489.55</v>
      </c>
      <c r="AL24" s="38">
        <v>0</v>
      </c>
      <c r="AM24" s="38">
        <v>0</v>
      </c>
      <c r="AN24" s="38">
        <v>0</v>
      </c>
      <c r="AO24" s="38">
        <v>0</v>
      </c>
      <c r="AP24" s="38">
        <v>6489.55</v>
      </c>
      <c r="AQ24" s="38">
        <v>0</v>
      </c>
      <c r="AR24" s="38">
        <v>0</v>
      </c>
      <c r="AS24" s="38">
        <v>0</v>
      </c>
      <c r="AT24" s="38">
        <v>0</v>
      </c>
      <c r="AU24" s="38">
        <v>0</v>
      </c>
      <c r="AV24" s="38">
        <v>0</v>
      </c>
      <c r="AW24" s="38">
        <v>0</v>
      </c>
      <c r="AX24" s="38">
        <v>0</v>
      </c>
      <c r="AY24" s="38">
        <v>0</v>
      </c>
      <c r="AZ24" s="38">
        <v>0</v>
      </c>
      <c r="BA24" s="38">
        <v>0</v>
      </c>
      <c r="BB24" s="38">
        <v>0</v>
      </c>
      <c r="BC24" s="38">
        <v>0</v>
      </c>
      <c r="BD24" s="38">
        <v>29.2773</v>
      </c>
      <c r="BE24" s="38">
        <v>19.0595</v>
      </c>
      <c r="BF24" s="38">
        <v>12.5921</v>
      </c>
      <c r="BG24" s="38">
        <v>0</v>
      </c>
      <c r="BH24" s="38">
        <v>2.3483299999999998</v>
      </c>
      <c r="BI24" s="38">
        <v>3.7953100000000002</v>
      </c>
      <c r="BJ24" s="38">
        <v>32.834200000000003</v>
      </c>
      <c r="BK24" s="38">
        <v>99.906700000000001</v>
      </c>
      <c r="BL24" s="38">
        <v>100.32899999999999</v>
      </c>
      <c r="BM24" s="38">
        <v>0</v>
      </c>
      <c r="BN24" s="38">
        <v>0</v>
      </c>
      <c r="BO24" s="38">
        <v>0</v>
      </c>
      <c r="BP24" s="38">
        <v>0</v>
      </c>
      <c r="BQ24" s="38">
        <v>0</v>
      </c>
      <c r="BR24" s="38">
        <v>200.23599999999999</v>
      </c>
      <c r="BS24" s="38">
        <v>167.191</v>
      </c>
      <c r="BT24" s="38">
        <v>33.044600000000003</v>
      </c>
      <c r="BU24" s="38">
        <v>0</v>
      </c>
      <c r="BV24" s="38">
        <v>0</v>
      </c>
      <c r="BX24" s="38">
        <v>0</v>
      </c>
      <c r="BY24" s="38">
        <v>63.25</v>
      </c>
      <c r="BZ24" s="38" t="s">
        <v>218</v>
      </c>
      <c r="CA24" s="38">
        <v>0</v>
      </c>
      <c r="CB24" s="38" t="s">
        <v>87</v>
      </c>
      <c r="CC24" s="38" t="s">
        <v>87</v>
      </c>
      <c r="CD24" s="38" t="s">
        <v>219</v>
      </c>
      <c r="CE24" s="38">
        <v>42.2819</v>
      </c>
      <c r="CF24" s="38">
        <v>41122.1</v>
      </c>
      <c r="CG24" s="38">
        <v>33015.4</v>
      </c>
      <c r="CH24" s="38">
        <v>0</v>
      </c>
      <c r="CI24" s="38">
        <v>547.57899999999995</v>
      </c>
      <c r="CJ24" s="38">
        <v>16125.5</v>
      </c>
      <c r="CK24" s="38">
        <v>72497.3</v>
      </c>
      <c r="CL24" s="38">
        <v>-59959.6</v>
      </c>
      <c r="CM24" s="38">
        <v>229701</v>
      </c>
      <c r="CN24" s="38">
        <v>0</v>
      </c>
      <c r="CO24" s="38">
        <v>0</v>
      </c>
      <c r="CP24" s="38">
        <v>0</v>
      </c>
      <c r="CQ24" s="38">
        <v>-225905</v>
      </c>
      <c r="CR24" s="38">
        <v>2594.73</v>
      </c>
      <c r="CS24" s="38">
        <v>169742</v>
      </c>
      <c r="CT24" s="38">
        <v>6115.92</v>
      </c>
      <c r="CU24" s="38">
        <v>0</v>
      </c>
      <c r="CV24" s="38">
        <v>0</v>
      </c>
      <c r="CW24" s="38">
        <v>0</v>
      </c>
      <c r="CX24" s="38">
        <v>0</v>
      </c>
      <c r="CY24" s="38">
        <v>0</v>
      </c>
      <c r="CZ24" s="38">
        <v>0</v>
      </c>
      <c r="DA24" s="38">
        <v>6115.92</v>
      </c>
      <c r="DB24" s="38">
        <v>0</v>
      </c>
      <c r="DC24" s="38">
        <v>0</v>
      </c>
      <c r="DD24" s="38">
        <v>0</v>
      </c>
      <c r="DE24" s="38">
        <v>0</v>
      </c>
      <c r="DF24" s="38">
        <v>6115.92</v>
      </c>
      <c r="DG24" s="38">
        <v>0</v>
      </c>
      <c r="DH24" s="38">
        <v>0</v>
      </c>
      <c r="DI24" s="38">
        <v>0</v>
      </c>
      <c r="DJ24" s="38">
        <v>0</v>
      </c>
      <c r="DK24" s="38">
        <v>0</v>
      </c>
      <c r="DL24" s="38">
        <v>0</v>
      </c>
      <c r="DM24" s="38">
        <v>0</v>
      </c>
      <c r="DN24" s="38">
        <v>0</v>
      </c>
      <c r="DO24" s="38">
        <v>0</v>
      </c>
      <c r="DP24" s="38">
        <v>0</v>
      </c>
      <c r="DQ24" s="38">
        <v>0</v>
      </c>
      <c r="DR24" s="38">
        <v>0</v>
      </c>
      <c r="DS24" s="38">
        <v>0</v>
      </c>
      <c r="DT24" s="38">
        <v>31.4587</v>
      </c>
      <c r="DU24" s="38">
        <v>18.745200000000001</v>
      </c>
      <c r="DV24" s="38">
        <v>15.453900000000001</v>
      </c>
      <c r="DW24" s="38">
        <v>0</v>
      </c>
      <c r="DX24" s="38">
        <v>0.44758500000000001</v>
      </c>
      <c r="DY24" s="38">
        <v>7.3677900000000003</v>
      </c>
      <c r="DZ24" s="38">
        <v>32.834200000000003</v>
      </c>
      <c r="EA24" s="38">
        <v>11.870100000000001</v>
      </c>
      <c r="EB24" s="38">
        <v>100.32899999999999</v>
      </c>
      <c r="EC24" s="38">
        <v>0</v>
      </c>
      <c r="ED24" s="38">
        <v>0</v>
      </c>
      <c r="EE24" s="38">
        <v>0</v>
      </c>
      <c r="EF24" s="38">
        <v>-80.757800000000003</v>
      </c>
      <c r="EG24" s="38">
        <v>-13.679500000000001</v>
      </c>
      <c r="EH24" s="38">
        <v>112.199</v>
      </c>
      <c r="EI24" s="38">
        <v>80.770399999999995</v>
      </c>
      <c r="EJ24" s="38">
        <v>31.428799999999999</v>
      </c>
      <c r="EK24" s="38">
        <v>0</v>
      </c>
      <c r="EL24" s="38">
        <v>0</v>
      </c>
      <c r="EN24" s="38">
        <v>0</v>
      </c>
      <c r="EO24" s="38">
        <v>39.5</v>
      </c>
      <c r="EP24" s="38" t="s">
        <v>220</v>
      </c>
      <c r="EQ24" s="38">
        <v>0</v>
      </c>
      <c r="ER24" s="38">
        <v>4.6074400000000001E-5</v>
      </c>
      <c r="ES24" s="38">
        <v>13.9175</v>
      </c>
      <c r="ET24" s="38">
        <v>3.4909699999999999</v>
      </c>
      <c r="EU24" s="38">
        <v>0</v>
      </c>
      <c r="EV24" s="38">
        <v>5.0624599999999999E-2</v>
      </c>
      <c r="EW24" s="38">
        <v>0</v>
      </c>
      <c r="EX24" s="38">
        <v>10.330399999999999</v>
      </c>
      <c r="EY24" s="38">
        <v>27.7896</v>
      </c>
      <c r="EZ24" s="38">
        <v>29.569299999999998</v>
      </c>
      <c r="FA24" s="38">
        <v>0</v>
      </c>
      <c r="FB24" s="38">
        <v>0</v>
      </c>
      <c r="FC24" s="38">
        <v>0</v>
      </c>
      <c r="FD24" s="38">
        <v>0</v>
      </c>
      <c r="FE24" s="38">
        <v>0</v>
      </c>
      <c r="FF24" s="38">
        <v>57.358899999999998</v>
      </c>
      <c r="FG24" s="38">
        <v>5.2952799999999999E-5</v>
      </c>
      <c r="FH24" s="38">
        <v>14.154199999999999</v>
      </c>
      <c r="FI24" s="38">
        <v>4.6367799999999999</v>
      </c>
      <c r="FJ24" s="38">
        <v>0</v>
      </c>
      <c r="FK24" s="38">
        <v>4.9756300000000002E-4</v>
      </c>
      <c r="FL24" s="38">
        <v>1.99946</v>
      </c>
      <c r="FM24" s="38">
        <v>10.330399999999999</v>
      </c>
      <c r="FN24" s="38">
        <v>22.444700000000001</v>
      </c>
      <c r="FO24" s="38">
        <v>29.569299999999998</v>
      </c>
      <c r="FP24" s="38">
        <v>0</v>
      </c>
      <c r="FQ24" s="38">
        <v>0</v>
      </c>
      <c r="FR24" s="38">
        <v>0</v>
      </c>
      <c r="FS24" s="38">
        <v>-5.0967200000000004</v>
      </c>
      <c r="FT24" s="38">
        <v>-3.5800299999999998</v>
      </c>
      <c r="FU24" s="38">
        <v>52.014000000000003</v>
      </c>
      <c r="FV24" s="38" t="s">
        <v>273</v>
      </c>
      <c r="FW24" s="38" t="s">
        <v>274</v>
      </c>
      <c r="FX24" s="38" t="s">
        <v>214</v>
      </c>
      <c r="FY24" s="38" t="s">
        <v>275</v>
      </c>
      <c r="FZ24" s="38" t="s">
        <v>215</v>
      </c>
      <c r="GA24" s="38" t="s">
        <v>276</v>
      </c>
      <c r="GB24" s="38" t="s">
        <v>216</v>
      </c>
      <c r="GC24" s="38" t="s">
        <v>277</v>
      </c>
      <c r="GF24" s="38">
        <v>9.45615E-3</v>
      </c>
      <c r="GG24" s="38">
        <v>4.7253400000000001</v>
      </c>
      <c r="GH24" s="38">
        <v>3.7349899999999998</v>
      </c>
      <c r="GI24" s="38">
        <v>0</v>
      </c>
      <c r="GJ24" s="38">
        <v>0.83237000000000005</v>
      </c>
      <c r="GK24" s="38">
        <v>0</v>
      </c>
      <c r="GL24" s="38">
        <v>8.7410200000000007</v>
      </c>
      <c r="GM24" s="38">
        <v>18.04</v>
      </c>
      <c r="GN24" s="38">
        <v>25.452100000000002</v>
      </c>
      <c r="GO24" s="38">
        <v>0</v>
      </c>
      <c r="GP24" s="38">
        <v>0</v>
      </c>
      <c r="GQ24" s="38">
        <v>0</v>
      </c>
      <c r="GR24" s="38">
        <v>0</v>
      </c>
      <c r="GS24" s="38">
        <v>0</v>
      </c>
      <c r="GT24" s="38">
        <v>43.49</v>
      </c>
      <c r="GU24" s="38">
        <v>31.8979</v>
      </c>
      <c r="GV24" s="38">
        <v>0</v>
      </c>
      <c r="GW24" s="38">
        <v>0</v>
      </c>
      <c r="GX24" s="38">
        <v>0</v>
      </c>
      <c r="GY24" s="38">
        <v>0</v>
      </c>
      <c r="GZ24" s="38">
        <v>4.4714099999999997</v>
      </c>
      <c r="HA24" s="38">
        <v>0</v>
      </c>
      <c r="HB24" s="38">
        <v>36.369999999999997</v>
      </c>
      <c r="HC24" s="38">
        <v>0</v>
      </c>
      <c r="HD24" s="38">
        <v>0</v>
      </c>
      <c r="HE24" s="38">
        <v>0</v>
      </c>
      <c r="HF24" s="38">
        <v>0</v>
      </c>
      <c r="HG24" s="38">
        <v>36.369999999999997</v>
      </c>
      <c r="HH24" s="38">
        <v>1.01023E-2</v>
      </c>
      <c r="HI24" s="38">
        <v>4.8289400000000002</v>
      </c>
      <c r="HJ24" s="38">
        <v>4.2424499999999998</v>
      </c>
      <c r="HK24" s="38">
        <v>0</v>
      </c>
      <c r="HL24" s="38">
        <v>0.14150399999999999</v>
      </c>
      <c r="HM24" s="38">
        <v>2.0144500000000001</v>
      </c>
      <c r="HN24" s="38">
        <v>8.7410200000000007</v>
      </c>
      <c r="HO24" s="38">
        <v>3.51</v>
      </c>
      <c r="HP24" s="38">
        <v>25.452100000000002</v>
      </c>
      <c r="HQ24" s="38">
        <v>0</v>
      </c>
      <c r="HR24" s="38">
        <v>0</v>
      </c>
      <c r="HS24" s="38">
        <v>0</v>
      </c>
      <c r="HT24" s="38">
        <v>-10.7341</v>
      </c>
      <c r="HU24" s="38">
        <v>-5.7263000000000002</v>
      </c>
      <c r="HV24" s="38">
        <v>28.96</v>
      </c>
      <c r="HW24" s="38">
        <v>34.275399999999998</v>
      </c>
      <c r="HX24" s="38">
        <v>0</v>
      </c>
      <c r="HY24" s="38">
        <v>0</v>
      </c>
      <c r="HZ24" s="38">
        <v>0</v>
      </c>
      <c r="IA24" s="38">
        <v>0</v>
      </c>
      <c r="IB24" s="38">
        <v>0</v>
      </c>
      <c r="IC24" s="38">
        <v>0</v>
      </c>
      <c r="ID24" s="38">
        <v>34.28</v>
      </c>
      <c r="IE24" s="38">
        <v>0</v>
      </c>
      <c r="IF24" s="38">
        <v>0</v>
      </c>
      <c r="IG24" s="38">
        <v>0</v>
      </c>
      <c r="IH24" s="38">
        <v>0</v>
      </c>
      <c r="II24" s="38">
        <v>34.28</v>
      </c>
      <c r="IJ24" s="38">
        <v>9.7483599999999999</v>
      </c>
      <c r="IK24" s="38">
        <v>1.43035</v>
      </c>
      <c r="IL24" s="38">
        <v>1.1306</v>
      </c>
      <c r="IM24" s="38">
        <v>0</v>
      </c>
      <c r="IN24" s="38">
        <v>0.25196499999999999</v>
      </c>
      <c r="IO24" s="38">
        <v>1.3661099999999999</v>
      </c>
      <c r="IP24" s="38">
        <v>2.6459700000000002</v>
      </c>
      <c r="IQ24" s="38">
        <v>16.573399999999999</v>
      </c>
      <c r="IR24" s="38">
        <v>7.70451</v>
      </c>
      <c r="IS24" s="38">
        <v>0</v>
      </c>
      <c r="IT24" s="38">
        <v>0</v>
      </c>
      <c r="IU24" s="38">
        <v>0</v>
      </c>
      <c r="IV24" s="38">
        <v>0</v>
      </c>
      <c r="IW24" s="38">
        <v>0</v>
      </c>
      <c r="IX24" s="38">
        <v>24.277899999999999</v>
      </c>
      <c r="IY24" s="38">
        <v>10.4749</v>
      </c>
      <c r="IZ24" s="38">
        <v>1.4617100000000001</v>
      </c>
      <c r="JA24" s="38">
        <v>1.2842100000000001</v>
      </c>
      <c r="JB24" s="38">
        <v>0</v>
      </c>
      <c r="JC24" s="38">
        <v>4.28341E-2</v>
      </c>
      <c r="JD24" s="38">
        <v>0.60978600000000005</v>
      </c>
      <c r="JE24" s="38">
        <v>2.6459700000000002</v>
      </c>
      <c r="JF24" s="38">
        <v>11.536799999999999</v>
      </c>
      <c r="JG24" s="38">
        <v>7.70451</v>
      </c>
      <c r="JH24" s="38">
        <v>0</v>
      </c>
      <c r="JI24" s="38">
        <v>0</v>
      </c>
      <c r="JJ24" s="38">
        <v>0</v>
      </c>
      <c r="JK24" s="38">
        <v>-3.2492200000000002</v>
      </c>
      <c r="JL24" s="38">
        <v>-1.73339</v>
      </c>
      <c r="JM24" s="38">
        <v>19.241299999999999</v>
      </c>
    </row>
    <row r="25" spans="1:273" x14ac:dyDescent="0.3">
      <c r="B25" s="84">
        <v>44855.417511574073</v>
      </c>
      <c r="C25" s="38" t="s">
        <v>151</v>
      </c>
      <c r="D25" s="38" t="s">
        <v>151</v>
      </c>
      <c r="E25" s="38" t="s">
        <v>272</v>
      </c>
      <c r="F25" s="38">
        <v>53627.8</v>
      </c>
      <c r="G25" s="39">
        <v>53627.8</v>
      </c>
      <c r="H25" s="38" t="s">
        <v>86</v>
      </c>
      <c r="I25" s="39">
        <v>3.888888888888889E-2</v>
      </c>
      <c r="J25" s="38" t="s">
        <v>88</v>
      </c>
      <c r="K25" s="38">
        <v>-111.28</v>
      </c>
      <c r="L25" s="38" t="s">
        <v>87</v>
      </c>
      <c r="M25" s="38" t="s">
        <v>87</v>
      </c>
      <c r="N25" s="38" t="s">
        <v>211</v>
      </c>
      <c r="O25" s="38">
        <v>7.1004899999999997</v>
      </c>
      <c r="P25" s="38">
        <v>94942.5</v>
      </c>
      <c r="Q25" s="38">
        <v>20782.7</v>
      </c>
      <c r="R25" s="38">
        <v>0</v>
      </c>
      <c r="S25" s="38">
        <v>1213.1199999999999</v>
      </c>
      <c r="T25" s="38">
        <v>0</v>
      </c>
      <c r="U25" s="38">
        <v>72497.3</v>
      </c>
      <c r="V25" s="38">
        <v>189443</v>
      </c>
      <c r="W25" s="38">
        <v>229701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419144</v>
      </c>
      <c r="AD25" s="38">
        <v>1022.2</v>
      </c>
      <c r="AE25" s="38">
        <v>0</v>
      </c>
      <c r="AF25" s="38">
        <v>0</v>
      </c>
      <c r="AG25" s="38">
        <v>0</v>
      </c>
      <c r="AH25" s="38">
        <v>0</v>
      </c>
      <c r="AI25" s="38">
        <v>701.09100000000001</v>
      </c>
      <c r="AJ25" s="38">
        <v>0</v>
      </c>
      <c r="AK25" s="38">
        <v>1723.29</v>
      </c>
      <c r="AL25" s="38">
        <v>0</v>
      </c>
      <c r="AM25" s="38">
        <v>0</v>
      </c>
      <c r="AN25" s="38">
        <v>0</v>
      </c>
      <c r="AO25" s="38">
        <v>0</v>
      </c>
      <c r="AP25" s="38">
        <v>1723.29</v>
      </c>
      <c r="AQ25" s="38">
        <v>0</v>
      </c>
      <c r="AR25" s="38">
        <v>0</v>
      </c>
      <c r="AS25" s="38">
        <v>0</v>
      </c>
      <c r="AT25" s="38">
        <v>0</v>
      </c>
      <c r="AU25" s="38">
        <v>0</v>
      </c>
      <c r="AV25" s="38">
        <v>0</v>
      </c>
      <c r="AW25" s="38">
        <v>0</v>
      </c>
      <c r="AX25" s="38">
        <v>0</v>
      </c>
      <c r="AY25" s="38">
        <v>0</v>
      </c>
      <c r="AZ25" s="38">
        <v>0</v>
      </c>
      <c r="BA25" s="38">
        <v>0</v>
      </c>
      <c r="BB25" s="38">
        <v>0</v>
      </c>
      <c r="BC25" s="38">
        <v>0</v>
      </c>
      <c r="BD25" s="38">
        <v>5.3959200000000003</v>
      </c>
      <c r="BE25" s="38">
        <v>54.838700000000003</v>
      </c>
      <c r="BF25" s="38">
        <v>10.549300000000001</v>
      </c>
      <c r="BG25" s="38">
        <v>0</v>
      </c>
      <c r="BH25" s="38">
        <v>0.68028</v>
      </c>
      <c r="BI25" s="38">
        <v>3.3296899999999998</v>
      </c>
      <c r="BJ25" s="38">
        <v>35.508000000000003</v>
      </c>
      <c r="BK25" s="38">
        <v>110.30200000000001</v>
      </c>
      <c r="BL25" s="38">
        <v>110.64100000000001</v>
      </c>
      <c r="BM25" s="38">
        <v>0</v>
      </c>
      <c r="BN25" s="38">
        <v>0</v>
      </c>
      <c r="BO25" s="38">
        <v>0</v>
      </c>
      <c r="BP25" s="38">
        <v>0</v>
      </c>
      <c r="BQ25" s="38">
        <v>0</v>
      </c>
      <c r="BR25" s="38">
        <v>220.94300000000001</v>
      </c>
      <c r="BS25" s="38">
        <v>212.22200000000001</v>
      </c>
      <c r="BT25" s="38">
        <v>8.7212599999999991</v>
      </c>
      <c r="BU25" s="38">
        <v>0</v>
      </c>
      <c r="BV25" s="38">
        <v>0</v>
      </c>
      <c r="BX25" s="38">
        <v>0</v>
      </c>
      <c r="BY25" s="38">
        <v>0</v>
      </c>
      <c r="CA25" s="38">
        <v>0</v>
      </c>
      <c r="CB25" s="38" t="s">
        <v>87</v>
      </c>
      <c r="CC25" s="38" t="s">
        <v>87</v>
      </c>
      <c r="CD25" s="38" t="s">
        <v>212</v>
      </c>
      <c r="CE25" s="38">
        <v>7.3738599999999996</v>
      </c>
      <c r="CF25" s="38">
        <v>89685.2</v>
      </c>
      <c r="CG25" s="38">
        <v>29416</v>
      </c>
      <c r="CH25" s="38">
        <v>0</v>
      </c>
      <c r="CI25" s="38">
        <v>62.252400000000002</v>
      </c>
      <c r="CJ25" s="38">
        <v>13771.7</v>
      </c>
      <c r="CK25" s="38">
        <v>72497.3</v>
      </c>
      <c r="CL25" s="38">
        <v>-74444</v>
      </c>
      <c r="CM25" s="38">
        <v>229701</v>
      </c>
      <c r="CN25" s="38">
        <v>0</v>
      </c>
      <c r="CO25" s="38">
        <v>0</v>
      </c>
      <c r="CP25" s="38">
        <v>0</v>
      </c>
      <c r="CQ25" s="38">
        <v>-283271</v>
      </c>
      <c r="CR25" s="38">
        <v>3386.87</v>
      </c>
      <c r="CS25" s="38">
        <v>155257</v>
      </c>
      <c r="CT25" s="38">
        <v>1079.17</v>
      </c>
      <c r="CU25" s="38">
        <v>0</v>
      </c>
      <c r="CV25" s="38">
        <v>0</v>
      </c>
      <c r="CW25" s="38">
        <v>0</v>
      </c>
      <c r="CX25" s="38">
        <v>0</v>
      </c>
      <c r="CY25" s="38">
        <v>0</v>
      </c>
      <c r="CZ25" s="38">
        <v>0</v>
      </c>
      <c r="DA25" s="38">
        <v>1079.17</v>
      </c>
      <c r="DB25" s="38">
        <v>0</v>
      </c>
      <c r="DC25" s="38">
        <v>0</v>
      </c>
      <c r="DD25" s="38">
        <v>0</v>
      </c>
      <c r="DE25" s="38">
        <v>0</v>
      </c>
      <c r="DF25" s="38">
        <v>1079.17</v>
      </c>
      <c r="DG25" s="38">
        <v>0</v>
      </c>
      <c r="DH25" s="38">
        <v>0</v>
      </c>
      <c r="DI25" s="38">
        <v>0</v>
      </c>
      <c r="DJ25" s="38">
        <v>0</v>
      </c>
      <c r="DK25" s="38">
        <v>0</v>
      </c>
      <c r="DL25" s="38">
        <v>0</v>
      </c>
      <c r="DM25" s="38">
        <v>0</v>
      </c>
      <c r="DN25" s="38">
        <v>0</v>
      </c>
      <c r="DO25" s="38">
        <v>0</v>
      </c>
      <c r="DP25" s="38">
        <v>0</v>
      </c>
      <c r="DQ25" s="38">
        <v>0</v>
      </c>
      <c r="DR25" s="38">
        <v>0</v>
      </c>
      <c r="DS25" s="38">
        <v>0</v>
      </c>
      <c r="DT25" s="38">
        <v>5.6822900000000001</v>
      </c>
      <c r="DU25" s="38">
        <v>52.261299999999999</v>
      </c>
      <c r="DV25" s="38">
        <v>14.9024</v>
      </c>
      <c r="DW25" s="38">
        <v>0</v>
      </c>
      <c r="DX25" s="38">
        <v>3.9284100000000002E-2</v>
      </c>
      <c r="DY25" s="38">
        <v>6.7051400000000001</v>
      </c>
      <c r="DZ25" s="38">
        <v>35.508000000000003</v>
      </c>
      <c r="EA25" s="38">
        <v>-0.97091799999999995</v>
      </c>
      <c r="EB25" s="38">
        <v>110.64100000000001</v>
      </c>
      <c r="EC25" s="38">
        <v>0</v>
      </c>
      <c r="ED25" s="38">
        <v>0</v>
      </c>
      <c r="EE25" s="38">
        <v>0</v>
      </c>
      <c r="EF25" s="38">
        <v>-107.82899999999999</v>
      </c>
      <c r="EG25" s="38">
        <v>-8.2401700000000009</v>
      </c>
      <c r="EH25" s="38">
        <v>109.67</v>
      </c>
      <c r="EI25" s="38">
        <v>103.99299999999999</v>
      </c>
      <c r="EJ25" s="38">
        <v>5.6777600000000001</v>
      </c>
      <c r="EK25" s="38">
        <v>0</v>
      </c>
      <c r="EL25" s="38">
        <v>0</v>
      </c>
      <c r="EN25" s="38">
        <v>0</v>
      </c>
      <c r="EO25" s="38">
        <v>1.25</v>
      </c>
      <c r="EP25" s="38" t="s">
        <v>101</v>
      </c>
      <c r="EQ25" s="38">
        <v>0</v>
      </c>
      <c r="ER25" s="38">
        <v>0</v>
      </c>
      <c r="ES25" s="38">
        <v>20.508500000000002</v>
      </c>
      <c r="ET25" s="38">
        <v>2.7119599999999999</v>
      </c>
      <c r="EU25" s="38">
        <v>0</v>
      </c>
      <c r="EV25" s="38">
        <v>1.21214E-10</v>
      </c>
      <c r="EW25" s="38">
        <v>0</v>
      </c>
      <c r="EX25" s="38">
        <v>10.330399999999999</v>
      </c>
      <c r="EY25" s="38">
        <v>33.550800000000002</v>
      </c>
      <c r="EZ25" s="38">
        <v>29.569299999999998</v>
      </c>
      <c r="FA25" s="38">
        <v>0</v>
      </c>
      <c r="FB25" s="38">
        <v>0</v>
      </c>
      <c r="FC25" s="38">
        <v>0</v>
      </c>
      <c r="FD25" s="38">
        <v>0</v>
      </c>
      <c r="FE25" s="38">
        <v>0</v>
      </c>
      <c r="FF25" s="38">
        <v>63.120199999999997</v>
      </c>
      <c r="FG25" s="38">
        <v>1.41621E-14</v>
      </c>
      <c r="FH25" s="38">
        <v>22.077100000000002</v>
      </c>
      <c r="FI25" s="38">
        <v>3.5223499999999999</v>
      </c>
      <c r="FJ25" s="38">
        <v>0</v>
      </c>
      <c r="FK25" s="38">
        <v>9.3471400000000005E-13</v>
      </c>
      <c r="FL25" s="38">
        <v>1.78016</v>
      </c>
      <c r="FM25" s="38">
        <v>10.330399999999999</v>
      </c>
      <c r="FN25" s="38">
        <v>29.247599999999998</v>
      </c>
      <c r="FO25" s="38">
        <v>29.569299999999998</v>
      </c>
      <c r="FP25" s="38">
        <v>0</v>
      </c>
      <c r="FQ25" s="38">
        <v>0</v>
      </c>
      <c r="FR25" s="38">
        <v>0</v>
      </c>
      <c r="FS25" s="38">
        <v>-5.5884200000000002</v>
      </c>
      <c r="FT25" s="38">
        <v>-2.8740299999999999</v>
      </c>
      <c r="FU25" s="38">
        <v>58.816899999999997</v>
      </c>
      <c r="FV25" s="38" t="s">
        <v>273</v>
      </c>
      <c r="FW25" s="38" t="s">
        <v>274</v>
      </c>
      <c r="FX25" s="38" t="s">
        <v>214</v>
      </c>
      <c r="FY25" s="38" t="s">
        <v>275</v>
      </c>
      <c r="FZ25" s="38" t="s">
        <v>215</v>
      </c>
      <c r="GA25" s="38" t="s">
        <v>276</v>
      </c>
      <c r="GB25" s="38" t="s">
        <v>216</v>
      </c>
      <c r="GC25" s="38" t="s">
        <v>277</v>
      </c>
      <c r="GF25" s="38">
        <v>2.1142999999999999E-3</v>
      </c>
      <c r="GG25" s="38">
        <v>7.9472199999999997</v>
      </c>
      <c r="GH25" s="38">
        <v>2.6511100000000001</v>
      </c>
      <c r="GI25" s="38">
        <v>0</v>
      </c>
      <c r="GJ25" s="38">
        <v>0.32890399999999997</v>
      </c>
      <c r="GK25" s="38">
        <v>0</v>
      </c>
      <c r="GL25" s="38">
        <v>8.7410200000000007</v>
      </c>
      <c r="GM25" s="38">
        <v>19.670000000000002</v>
      </c>
      <c r="GN25" s="38">
        <v>25.452100000000002</v>
      </c>
      <c r="GO25" s="38">
        <v>0</v>
      </c>
      <c r="GP25" s="38">
        <v>0</v>
      </c>
      <c r="GQ25" s="38">
        <v>0</v>
      </c>
      <c r="GR25" s="38">
        <v>0</v>
      </c>
      <c r="GS25" s="38">
        <v>0</v>
      </c>
      <c r="GT25" s="38">
        <v>45.12</v>
      </c>
      <c r="GU25" s="38">
        <v>5.7286900000000003</v>
      </c>
      <c r="GV25" s="38">
        <v>0</v>
      </c>
      <c r="GW25" s="38">
        <v>0</v>
      </c>
      <c r="GX25" s="38">
        <v>0</v>
      </c>
      <c r="GY25" s="38">
        <v>0</v>
      </c>
      <c r="GZ25" s="38">
        <v>3.9291100000000001</v>
      </c>
      <c r="HA25" s="38">
        <v>0</v>
      </c>
      <c r="HB25" s="38">
        <v>9.66</v>
      </c>
      <c r="HC25" s="38">
        <v>0</v>
      </c>
      <c r="HD25" s="38">
        <v>0</v>
      </c>
      <c r="HE25" s="38">
        <v>0</v>
      </c>
      <c r="HF25" s="38">
        <v>0</v>
      </c>
      <c r="HG25" s="38">
        <v>9.66</v>
      </c>
      <c r="HH25" s="38">
        <v>2.1816399999999999E-3</v>
      </c>
      <c r="HI25" s="38">
        <v>8.3366699999999998</v>
      </c>
      <c r="HJ25" s="38">
        <v>3.23048</v>
      </c>
      <c r="HK25" s="38">
        <v>0</v>
      </c>
      <c r="HL25" s="38">
        <v>1.8711100000000001E-2</v>
      </c>
      <c r="HM25" s="38">
        <v>1.7260800000000001</v>
      </c>
      <c r="HN25" s="38">
        <v>8.7410200000000007</v>
      </c>
      <c r="HO25" s="38">
        <v>0.41</v>
      </c>
      <c r="HP25" s="38">
        <v>25.452100000000002</v>
      </c>
      <c r="HQ25" s="38">
        <v>0</v>
      </c>
      <c r="HR25" s="38">
        <v>0</v>
      </c>
      <c r="HS25" s="38">
        <v>0</v>
      </c>
      <c r="HT25" s="38">
        <v>-14.3477</v>
      </c>
      <c r="HU25" s="38">
        <v>-7.30098</v>
      </c>
      <c r="HV25" s="38">
        <v>25.86</v>
      </c>
      <c r="HW25" s="38">
        <v>6.048</v>
      </c>
      <c r="HX25" s="38">
        <v>0</v>
      </c>
      <c r="HY25" s="38">
        <v>0</v>
      </c>
      <c r="HZ25" s="38">
        <v>0</v>
      </c>
      <c r="IA25" s="38">
        <v>0</v>
      </c>
      <c r="IB25" s="38">
        <v>0</v>
      </c>
      <c r="IC25" s="38">
        <v>0</v>
      </c>
      <c r="ID25" s="38">
        <v>6.05</v>
      </c>
      <c r="IE25" s="38">
        <v>0</v>
      </c>
      <c r="IF25" s="38">
        <v>0</v>
      </c>
      <c r="IG25" s="38">
        <v>0</v>
      </c>
      <c r="IH25" s="38">
        <v>0</v>
      </c>
      <c r="II25" s="38">
        <v>6.05</v>
      </c>
      <c r="IJ25" s="38">
        <v>1.75088</v>
      </c>
      <c r="IK25" s="38">
        <v>2.40564</v>
      </c>
      <c r="IL25" s="38">
        <v>0.802508</v>
      </c>
      <c r="IM25" s="38">
        <v>0</v>
      </c>
      <c r="IN25" s="38">
        <v>9.9561200000000002E-2</v>
      </c>
      <c r="IO25" s="38">
        <v>1.2004300000000001</v>
      </c>
      <c r="IP25" s="38">
        <v>2.6459700000000002</v>
      </c>
      <c r="IQ25" s="38">
        <v>8.9049899999999997</v>
      </c>
      <c r="IR25" s="38">
        <v>7.70451</v>
      </c>
      <c r="IS25" s="38">
        <v>0</v>
      </c>
      <c r="IT25" s="38">
        <v>0</v>
      </c>
      <c r="IU25" s="38">
        <v>0</v>
      </c>
      <c r="IV25" s="38">
        <v>0</v>
      </c>
      <c r="IW25" s="38">
        <v>0</v>
      </c>
      <c r="IX25" s="38">
        <v>16.609500000000001</v>
      </c>
      <c r="IY25" s="38">
        <v>1.84846</v>
      </c>
      <c r="IZ25" s="38">
        <v>2.5235300000000001</v>
      </c>
      <c r="JA25" s="38">
        <v>0.97788699999999995</v>
      </c>
      <c r="JB25" s="38">
        <v>0</v>
      </c>
      <c r="JC25" s="38">
        <v>5.6639799999999999E-3</v>
      </c>
      <c r="JD25" s="38">
        <v>0.52249599999999996</v>
      </c>
      <c r="JE25" s="38">
        <v>2.6459700000000002</v>
      </c>
      <c r="JF25" s="38">
        <v>1.9708399999999999</v>
      </c>
      <c r="JG25" s="38">
        <v>7.70451</v>
      </c>
      <c r="JH25" s="38">
        <v>0</v>
      </c>
      <c r="JI25" s="38">
        <v>0</v>
      </c>
      <c r="JJ25" s="38">
        <v>0</v>
      </c>
      <c r="JK25" s="38">
        <v>-4.3431100000000002</v>
      </c>
      <c r="JL25" s="38">
        <v>-2.2100499999999998</v>
      </c>
      <c r="JM25" s="38">
        <v>9.6753499999999999</v>
      </c>
    </row>
    <row r="26" spans="1:273" x14ac:dyDescent="0.3">
      <c r="B26" s="84">
        <v>44855.418935185182</v>
      </c>
      <c r="C26" s="38" t="s">
        <v>153</v>
      </c>
      <c r="D26" s="38" t="s">
        <v>153</v>
      </c>
      <c r="E26" s="38" t="s">
        <v>278</v>
      </c>
      <c r="F26" s="38">
        <v>53627.8</v>
      </c>
      <c r="G26" s="39">
        <v>53627.8</v>
      </c>
      <c r="H26" s="38" t="s">
        <v>86</v>
      </c>
      <c r="I26" s="39">
        <v>7.9861111111111105E-2</v>
      </c>
      <c r="J26" s="38" t="s">
        <v>88</v>
      </c>
      <c r="K26" s="38">
        <v>-140.94</v>
      </c>
      <c r="L26" s="38" t="s">
        <v>87</v>
      </c>
      <c r="M26" s="38" t="s">
        <v>87</v>
      </c>
      <c r="N26" s="38" t="s">
        <v>225</v>
      </c>
      <c r="O26" s="38">
        <v>107.773</v>
      </c>
      <c r="P26" s="38">
        <v>47204.9</v>
      </c>
      <c r="Q26" s="38">
        <v>191710</v>
      </c>
      <c r="R26" s="38">
        <v>0</v>
      </c>
      <c r="S26" s="38">
        <v>8011.66</v>
      </c>
      <c r="T26" s="38">
        <v>0</v>
      </c>
      <c r="U26" s="38">
        <v>93489.8</v>
      </c>
      <c r="V26" s="38">
        <v>340524</v>
      </c>
      <c r="W26" s="38">
        <v>235375</v>
      </c>
      <c r="X26" s="38">
        <v>23370.400000000001</v>
      </c>
      <c r="Y26" s="38">
        <v>0</v>
      </c>
      <c r="Z26" s="38">
        <v>0</v>
      </c>
      <c r="AA26" s="38">
        <v>0</v>
      </c>
      <c r="AB26" s="38">
        <v>0</v>
      </c>
      <c r="AC26" s="38">
        <v>599270</v>
      </c>
      <c r="AD26" s="38">
        <v>15509.6</v>
      </c>
      <c r="AE26" s="38">
        <v>0</v>
      </c>
      <c r="AF26" s="38">
        <v>0</v>
      </c>
      <c r="AG26" s="38">
        <v>0</v>
      </c>
      <c r="AH26" s="38">
        <v>0</v>
      </c>
      <c r="AI26" s="38">
        <v>805.23599999999999</v>
      </c>
      <c r="AJ26" s="38">
        <v>0</v>
      </c>
      <c r="AK26" s="38">
        <v>16314.9</v>
      </c>
      <c r="AL26" s="38">
        <v>2888.07</v>
      </c>
      <c r="AM26" s="38">
        <v>0</v>
      </c>
      <c r="AN26" s="38">
        <v>0</v>
      </c>
      <c r="AO26" s="38">
        <v>0</v>
      </c>
      <c r="AP26" s="38">
        <v>19202.900000000001</v>
      </c>
      <c r="AQ26" s="38">
        <v>0</v>
      </c>
      <c r="AR26" s="38">
        <v>0</v>
      </c>
      <c r="AS26" s="38">
        <v>0</v>
      </c>
      <c r="AT26" s="38">
        <v>0</v>
      </c>
      <c r="AU26" s="38">
        <v>0</v>
      </c>
      <c r="AV26" s="38">
        <v>0</v>
      </c>
      <c r="AW26" s="38">
        <v>0</v>
      </c>
      <c r="AX26" s="38">
        <v>0</v>
      </c>
      <c r="AY26" s="38">
        <v>0</v>
      </c>
      <c r="AZ26" s="38">
        <v>0</v>
      </c>
      <c r="BA26" s="38">
        <v>0</v>
      </c>
      <c r="BB26" s="38">
        <v>0</v>
      </c>
      <c r="BC26" s="38">
        <v>0</v>
      </c>
      <c r="BD26" s="38">
        <v>79.132999999999996</v>
      </c>
      <c r="BE26" s="38">
        <v>21.7606</v>
      </c>
      <c r="BF26" s="38">
        <v>101.913</v>
      </c>
      <c r="BG26" s="38">
        <v>0</v>
      </c>
      <c r="BH26" s="38">
        <v>4.5033300000000001</v>
      </c>
      <c r="BI26" s="38">
        <v>3.8307899999999999</v>
      </c>
      <c r="BJ26" s="38">
        <v>42.914499999999997</v>
      </c>
      <c r="BK26" s="38">
        <v>254.05500000000001</v>
      </c>
      <c r="BL26" s="38">
        <v>117.39400000000001</v>
      </c>
      <c r="BM26" s="38">
        <v>12.4878</v>
      </c>
      <c r="BN26" s="38">
        <v>0</v>
      </c>
      <c r="BO26" s="38">
        <v>0</v>
      </c>
      <c r="BP26" s="38">
        <v>0</v>
      </c>
      <c r="BQ26" s="38">
        <v>0</v>
      </c>
      <c r="BR26" s="38">
        <v>383.93700000000001</v>
      </c>
      <c r="BS26" s="38">
        <v>287.351</v>
      </c>
      <c r="BT26" s="38">
        <v>96.586500000000001</v>
      </c>
      <c r="BU26" s="38">
        <v>0</v>
      </c>
      <c r="BV26" s="38">
        <v>0</v>
      </c>
      <c r="BX26" s="38">
        <v>0</v>
      </c>
      <c r="BY26" s="38">
        <v>78.25</v>
      </c>
      <c r="BZ26" s="38" t="s">
        <v>218</v>
      </c>
      <c r="CA26" s="38">
        <v>0</v>
      </c>
      <c r="CB26" s="38" t="s">
        <v>87</v>
      </c>
      <c r="CC26" s="38" t="s">
        <v>87</v>
      </c>
      <c r="CD26" s="38" t="s">
        <v>281</v>
      </c>
      <c r="CE26" s="38">
        <v>97.3155</v>
      </c>
      <c r="CF26" s="38">
        <v>49289.2</v>
      </c>
      <c r="CG26" s="38">
        <v>82741</v>
      </c>
      <c r="CH26" s="38">
        <v>0</v>
      </c>
      <c r="CI26" s="38">
        <v>979.82100000000003</v>
      </c>
      <c r="CJ26" s="38">
        <v>12982.5</v>
      </c>
      <c r="CK26" s="38">
        <v>93489.8</v>
      </c>
      <c r="CL26" s="38">
        <v>59924.5</v>
      </c>
      <c r="CM26" s="38">
        <v>235375</v>
      </c>
      <c r="CN26" s="38">
        <v>23370.400000000001</v>
      </c>
      <c r="CO26" s="38">
        <v>0</v>
      </c>
      <c r="CP26" s="38">
        <v>0</v>
      </c>
      <c r="CQ26" s="38">
        <v>-181309</v>
      </c>
      <c r="CR26" s="38">
        <v>1653.48</v>
      </c>
      <c r="CS26" s="38">
        <v>318670</v>
      </c>
      <c r="CT26" s="38">
        <v>13994.2</v>
      </c>
      <c r="CU26" s="38">
        <v>0</v>
      </c>
      <c r="CV26" s="38">
        <v>0</v>
      </c>
      <c r="CW26" s="38">
        <v>0</v>
      </c>
      <c r="CX26" s="38">
        <v>0</v>
      </c>
      <c r="CY26" s="38">
        <v>205.61500000000001</v>
      </c>
      <c r="CZ26" s="38">
        <v>0</v>
      </c>
      <c r="DA26" s="38">
        <v>14199.8</v>
      </c>
      <c r="DB26" s="38">
        <v>2888.07</v>
      </c>
      <c r="DC26" s="38">
        <v>0</v>
      </c>
      <c r="DD26" s="38">
        <v>0</v>
      </c>
      <c r="DE26" s="38">
        <v>0</v>
      </c>
      <c r="DF26" s="38">
        <v>17087.900000000001</v>
      </c>
      <c r="DG26" s="38">
        <v>0</v>
      </c>
      <c r="DH26" s="38">
        <v>0</v>
      </c>
      <c r="DI26" s="38">
        <v>0</v>
      </c>
      <c r="DJ26" s="38">
        <v>0</v>
      </c>
      <c r="DK26" s="38">
        <v>0</v>
      </c>
      <c r="DL26" s="38">
        <v>0</v>
      </c>
      <c r="DM26" s="38">
        <v>0</v>
      </c>
      <c r="DN26" s="38">
        <v>0</v>
      </c>
      <c r="DO26" s="38">
        <v>0</v>
      </c>
      <c r="DP26" s="38">
        <v>0</v>
      </c>
      <c r="DQ26" s="38">
        <v>0</v>
      </c>
      <c r="DR26" s="38">
        <v>0</v>
      </c>
      <c r="DS26" s="38">
        <v>0</v>
      </c>
      <c r="DT26" s="38">
        <v>71.084199999999996</v>
      </c>
      <c r="DU26" s="38">
        <v>23.238700000000001</v>
      </c>
      <c r="DV26" s="38">
        <v>42.197899999999997</v>
      </c>
      <c r="DW26" s="38">
        <v>0</v>
      </c>
      <c r="DX26" s="38">
        <v>0.79857199999999995</v>
      </c>
      <c r="DY26" s="38">
        <v>6.9091399999999998</v>
      </c>
      <c r="DZ26" s="38">
        <v>42.914499999999997</v>
      </c>
      <c r="EA26" s="38">
        <v>113.10599999999999</v>
      </c>
      <c r="EB26" s="38">
        <v>117.39400000000001</v>
      </c>
      <c r="EC26" s="38">
        <v>12.4878</v>
      </c>
      <c r="ED26" s="38">
        <v>0</v>
      </c>
      <c r="EE26" s="38">
        <v>0</v>
      </c>
      <c r="EF26" s="38">
        <v>-64.815299999999993</v>
      </c>
      <c r="EG26" s="38">
        <v>-9.22194</v>
      </c>
      <c r="EH26" s="38">
        <v>242.988</v>
      </c>
      <c r="EI26" s="38">
        <v>157.29599999999999</v>
      </c>
      <c r="EJ26" s="38">
        <v>85.691400000000002</v>
      </c>
      <c r="EK26" s="38">
        <v>0</v>
      </c>
      <c r="EL26" s="38">
        <v>0</v>
      </c>
      <c r="EN26" s="38">
        <v>0</v>
      </c>
      <c r="EO26" s="38">
        <v>77.25</v>
      </c>
      <c r="EP26" s="38" t="s">
        <v>91</v>
      </c>
      <c r="EQ26" s="38">
        <v>0</v>
      </c>
      <c r="ER26" s="38">
        <v>8.9423800000000003E-5</v>
      </c>
      <c r="ES26" s="38">
        <v>16.645800000000001</v>
      </c>
      <c r="ET26" s="38">
        <v>22.3187</v>
      </c>
      <c r="EU26" s="38">
        <v>0</v>
      </c>
      <c r="EV26" s="38">
        <v>6.0130900000000001E-2</v>
      </c>
      <c r="EW26" s="38">
        <v>0</v>
      </c>
      <c r="EX26" s="38">
        <v>13.907</v>
      </c>
      <c r="EY26" s="38">
        <v>52.931600000000003</v>
      </c>
      <c r="EZ26" s="38">
        <v>30.176600000000001</v>
      </c>
      <c r="FA26" s="38">
        <v>2.6678500000000001</v>
      </c>
      <c r="FB26" s="38">
        <v>0</v>
      </c>
      <c r="FC26" s="38">
        <v>0</v>
      </c>
      <c r="FD26" s="38">
        <v>0</v>
      </c>
      <c r="FE26" s="38">
        <v>0</v>
      </c>
      <c r="FF26" s="38">
        <v>85.775999999999996</v>
      </c>
      <c r="FG26" s="38">
        <v>2.46285E-4</v>
      </c>
      <c r="FH26" s="38">
        <v>16.712399999999999</v>
      </c>
      <c r="FI26" s="38">
        <v>10.2934</v>
      </c>
      <c r="FJ26" s="38">
        <v>0</v>
      </c>
      <c r="FK26" s="38">
        <v>2.4137300000000002E-3</v>
      </c>
      <c r="FL26" s="38">
        <v>1.61802</v>
      </c>
      <c r="FM26" s="38">
        <v>13.907</v>
      </c>
      <c r="FN26" s="38">
        <v>36.534100000000002</v>
      </c>
      <c r="FO26" s="38">
        <v>30.176600000000001</v>
      </c>
      <c r="FP26" s="38">
        <v>2.6678500000000001</v>
      </c>
      <c r="FQ26" s="38">
        <v>0</v>
      </c>
      <c r="FR26" s="38">
        <v>0</v>
      </c>
      <c r="FS26" s="38">
        <v>-4.0905699999999996</v>
      </c>
      <c r="FT26" s="38">
        <v>-1.90882</v>
      </c>
      <c r="FU26" s="38">
        <v>69.378500000000003</v>
      </c>
      <c r="FV26" s="38" t="s">
        <v>273</v>
      </c>
      <c r="FW26" s="38" t="s">
        <v>274</v>
      </c>
      <c r="FX26" s="38" t="s">
        <v>214</v>
      </c>
      <c r="FY26" s="38" t="s">
        <v>275</v>
      </c>
      <c r="FZ26" s="38" t="s">
        <v>215</v>
      </c>
      <c r="GA26" s="38" t="s">
        <v>276</v>
      </c>
      <c r="GB26" s="38" t="s">
        <v>216</v>
      </c>
      <c r="GC26" s="38" t="s">
        <v>277</v>
      </c>
      <c r="GF26" s="38">
        <v>2.4402099999999999E-2</v>
      </c>
      <c r="GG26" s="38">
        <v>5.6033799999999996</v>
      </c>
      <c r="GH26" s="38">
        <v>35.7547</v>
      </c>
      <c r="GI26" s="38">
        <v>0</v>
      </c>
      <c r="GJ26" s="38">
        <v>1.6753</v>
      </c>
      <c r="GK26" s="38">
        <v>0</v>
      </c>
      <c r="GL26" s="38">
        <v>11.913</v>
      </c>
      <c r="GM26" s="38">
        <v>54.96</v>
      </c>
      <c r="GN26" s="38">
        <v>27.235499999999998</v>
      </c>
      <c r="GO26" s="38">
        <v>4.4629899999999996</v>
      </c>
      <c r="GP26" s="38">
        <v>0</v>
      </c>
      <c r="GQ26" s="38">
        <v>0</v>
      </c>
      <c r="GR26" s="38">
        <v>0</v>
      </c>
      <c r="GS26" s="38">
        <v>0</v>
      </c>
      <c r="GT26" s="38">
        <v>86.66</v>
      </c>
      <c r="GU26" s="38">
        <v>86.920400000000001</v>
      </c>
      <c r="GV26" s="38">
        <v>0</v>
      </c>
      <c r="GW26" s="38">
        <v>0</v>
      </c>
      <c r="GX26" s="38">
        <v>0</v>
      </c>
      <c r="GY26" s="38">
        <v>0</v>
      </c>
      <c r="GZ26" s="38">
        <v>4.5127699999999997</v>
      </c>
      <c r="HA26" s="38">
        <v>0</v>
      </c>
      <c r="HB26" s="38">
        <v>91.43</v>
      </c>
      <c r="HC26" s="38">
        <v>16.185600000000001</v>
      </c>
      <c r="HD26" s="38">
        <v>0</v>
      </c>
      <c r="HE26" s="38">
        <v>0</v>
      </c>
      <c r="HF26" s="38">
        <v>0</v>
      </c>
      <c r="HG26" s="38">
        <v>107.62</v>
      </c>
      <c r="HH26" s="38">
        <v>2.2249100000000001E-2</v>
      </c>
      <c r="HI26" s="38">
        <v>6.5111400000000001</v>
      </c>
      <c r="HJ26" s="38">
        <v>13.9498</v>
      </c>
      <c r="HK26" s="38">
        <v>0</v>
      </c>
      <c r="HL26" s="38">
        <v>0.24155699999999999</v>
      </c>
      <c r="HM26" s="38">
        <v>1.6263000000000001</v>
      </c>
      <c r="HN26" s="38">
        <v>11.913</v>
      </c>
      <c r="HO26" s="38">
        <v>21.74</v>
      </c>
      <c r="HP26" s="38">
        <v>27.235499999999998</v>
      </c>
      <c r="HQ26" s="38">
        <v>4.4629899999999996</v>
      </c>
      <c r="HR26" s="38">
        <v>0</v>
      </c>
      <c r="HS26" s="38">
        <v>0</v>
      </c>
      <c r="HT26" s="38">
        <v>-8.6150500000000001</v>
      </c>
      <c r="HU26" s="38">
        <v>-3.8984899999999998</v>
      </c>
      <c r="HV26" s="38">
        <v>53.44</v>
      </c>
      <c r="HW26" s="38">
        <v>78.427400000000006</v>
      </c>
      <c r="HX26" s="38">
        <v>0</v>
      </c>
      <c r="HY26" s="38">
        <v>0</v>
      </c>
      <c r="HZ26" s="38">
        <v>0</v>
      </c>
      <c r="IA26" s="38">
        <v>0</v>
      </c>
      <c r="IB26" s="38">
        <v>1.1523300000000001</v>
      </c>
      <c r="IC26" s="38">
        <v>0</v>
      </c>
      <c r="ID26" s="38">
        <v>79.58</v>
      </c>
      <c r="IE26" s="38">
        <v>16.185600000000001</v>
      </c>
      <c r="IF26" s="38">
        <v>0</v>
      </c>
      <c r="IG26" s="38">
        <v>0</v>
      </c>
      <c r="IH26" s="38">
        <v>0</v>
      </c>
      <c r="II26" s="38">
        <v>95.77</v>
      </c>
      <c r="IJ26" s="38">
        <v>26.563500000000001</v>
      </c>
      <c r="IK26" s="38">
        <v>1.69614</v>
      </c>
      <c r="IL26" s="38">
        <v>10.8232</v>
      </c>
      <c r="IM26" s="38">
        <v>0</v>
      </c>
      <c r="IN26" s="38">
        <v>0.50712599999999997</v>
      </c>
      <c r="IO26" s="38">
        <v>1.3787499999999999</v>
      </c>
      <c r="IP26" s="38">
        <v>3.60615</v>
      </c>
      <c r="IQ26" s="38">
        <v>44.574800000000003</v>
      </c>
      <c r="IR26" s="38">
        <v>13.189399999999999</v>
      </c>
      <c r="IS26" s="38">
        <v>1.3509800000000001</v>
      </c>
      <c r="IT26" s="38">
        <v>0</v>
      </c>
      <c r="IU26" s="38">
        <v>0</v>
      </c>
      <c r="IV26" s="38">
        <v>0</v>
      </c>
      <c r="IW26" s="38">
        <v>0</v>
      </c>
      <c r="IX26" s="38">
        <v>59.115200000000002</v>
      </c>
      <c r="IY26" s="38">
        <v>23.968</v>
      </c>
      <c r="IZ26" s="38">
        <v>1.9709300000000001</v>
      </c>
      <c r="JA26" s="38">
        <v>4.2226900000000001</v>
      </c>
      <c r="JB26" s="38">
        <v>0</v>
      </c>
      <c r="JC26" s="38">
        <v>7.3121000000000005E-2</v>
      </c>
      <c r="JD26" s="38">
        <v>0.84435300000000002</v>
      </c>
      <c r="JE26" s="38">
        <v>3.60615</v>
      </c>
      <c r="JF26" s="38">
        <v>30.897400000000001</v>
      </c>
      <c r="JG26" s="38">
        <v>13.189399999999999</v>
      </c>
      <c r="JH26" s="38">
        <v>1.3509800000000001</v>
      </c>
      <c r="JI26" s="38">
        <v>0</v>
      </c>
      <c r="JJ26" s="38">
        <v>0</v>
      </c>
      <c r="JK26" s="38">
        <v>-2.6077900000000001</v>
      </c>
      <c r="JL26" s="38">
        <v>-1.1800999999999999</v>
      </c>
      <c r="JM26" s="38">
        <v>45.437800000000003</v>
      </c>
    </row>
    <row r="27" spans="1:273" x14ac:dyDescent="0.3">
      <c r="B27" s="84">
        <v>44855.419791666667</v>
      </c>
      <c r="C27" s="38" t="s">
        <v>155</v>
      </c>
      <c r="D27" s="38" t="s">
        <v>155</v>
      </c>
      <c r="E27" s="38" t="s">
        <v>272</v>
      </c>
      <c r="F27" s="38">
        <v>53627.8</v>
      </c>
      <c r="G27" s="39">
        <v>53627.8</v>
      </c>
      <c r="H27" s="38" t="s">
        <v>86</v>
      </c>
      <c r="I27" s="39">
        <v>4.5138888888888888E-2</v>
      </c>
      <c r="J27" s="38" t="s">
        <v>88</v>
      </c>
      <c r="K27" s="38">
        <v>-131.66</v>
      </c>
      <c r="L27" s="38" t="s">
        <v>87</v>
      </c>
      <c r="M27" s="38" t="s">
        <v>87</v>
      </c>
      <c r="N27" s="38" t="s">
        <v>226</v>
      </c>
      <c r="O27" s="38">
        <v>28.238499999999998</v>
      </c>
      <c r="P27" s="38">
        <v>98498.7</v>
      </c>
      <c r="Q27" s="38">
        <v>187197</v>
      </c>
      <c r="R27" s="38">
        <v>0</v>
      </c>
      <c r="S27" s="38">
        <v>4174.26</v>
      </c>
      <c r="T27" s="38">
        <v>0</v>
      </c>
      <c r="U27" s="38">
        <v>93489.8</v>
      </c>
      <c r="V27" s="38">
        <v>383388</v>
      </c>
      <c r="W27" s="38">
        <v>235375</v>
      </c>
      <c r="X27" s="38">
        <v>23370.400000000001</v>
      </c>
      <c r="Y27" s="38">
        <v>0</v>
      </c>
      <c r="Z27" s="38">
        <v>0</v>
      </c>
      <c r="AA27" s="38">
        <v>0</v>
      </c>
      <c r="AB27" s="38">
        <v>0</v>
      </c>
      <c r="AC27" s="38">
        <v>642133</v>
      </c>
      <c r="AD27" s="38">
        <v>4065.32</v>
      </c>
      <c r="AE27" s="38">
        <v>0</v>
      </c>
      <c r="AF27" s="38">
        <v>0</v>
      </c>
      <c r="AG27" s="38">
        <v>0</v>
      </c>
      <c r="AH27" s="38">
        <v>0</v>
      </c>
      <c r="AI27" s="38">
        <v>707.37699999999995</v>
      </c>
      <c r="AJ27" s="38">
        <v>0</v>
      </c>
      <c r="AK27" s="38">
        <v>4772.7</v>
      </c>
      <c r="AL27" s="38">
        <v>2888.07</v>
      </c>
      <c r="AM27" s="38">
        <v>0</v>
      </c>
      <c r="AN27" s="38">
        <v>0</v>
      </c>
      <c r="AO27" s="38">
        <v>0</v>
      </c>
      <c r="AP27" s="38">
        <v>7660.77</v>
      </c>
      <c r="AQ27" s="38">
        <v>0</v>
      </c>
      <c r="AR27" s="38">
        <v>0</v>
      </c>
      <c r="AS27" s="38">
        <v>0</v>
      </c>
      <c r="AT27" s="38">
        <v>0</v>
      </c>
      <c r="AU27" s="38">
        <v>0</v>
      </c>
      <c r="AV27" s="38">
        <v>0</v>
      </c>
      <c r="AW27" s="38">
        <v>0</v>
      </c>
      <c r="AX27" s="38">
        <v>0</v>
      </c>
      <c r="AY27" s="38">
        <v>0</v>
      </c>
      <c r="AZ27" s="38">
        <v>0</v>
      </c>
      <c r="BA27" s="38">
        <v>0</v>
      </c>
      <c r="BB27" s="38">
        <v>0</v>
      </c>
      <c r="BC27" s="38">
        <v>0</v>
      </c>
      <c r="BD27" s="38">
        <v>21.307700000000001</v>
      </c>
      <c r="BE27" s="38">
        <v>61.538899999999998</v>
      </c>
      <c r="BF27" s="38">
        <v>97.895600000000002</v>
      </c>
      <c r="BG27" s="38">
        <v>0</v>
      </c>
      <c r="BH27" s="38">
        <v>2.1768800000000001</v>
      </c>
      <c r="BI27" s="38">
        <v>3.3598400000000002</v>
      </c>
      <c r="BJ27" s="38">
        <v>46.4148</v>
      </c>
      <c r="BK27" s="38">
        <v>232.69399999999999</v>
      </c>
      <c r="BL27" s="38">
        <v>127.877</v>
      </c>
      <c r="BM27" s="38">
        <v>12.2517</v>
      </c>
      <c r="BN27" s="38">
        <v>0</v>
      </c>
      <c r="BO27" s="38">
        <v>0</v>
      </c>
      <c r="BP27" s="38">
        <v>0</v>
      </c>
      <c r="BQ27" s="38">
        <v>0</v>
      </c>
      <c r="BR27" s="38">
        <v>372.822</v>
      </c>
      <c r="BS27" s="38">
        <v>334.47699999999998</v>
      </c>
      <c r="BT27" s="38">
        <v>38.345399999999998</v>
      </c>
      <c r="BU27" s="38">
        <v>0</v>
      </c>
      <c r="BV27" s="38">
        <v>0</v>
      </c>
      <c r="BX27" s="38">
        <v>0</v>
      </c>
      <c r="BY27" s="38">
        <v>0</v>
      </c>
      <c r="CA27" s="38">
        <v>0</v>
      </c>
      <c r="CB27" s="38" t="s">
        <v>87</v>
      </c>
      <c r="CC27" s="38" t="s">
        <v>87</v>
      </c>
      <c r="CD27" s="38" t="s">
        <v>227</v>
      </c>
      <c r="CE27" s="38">
        <v>36.551000000000002</v>
      </c>
      <c r="CF27" s="38">
        <v>123030</v>
      </c>
      <c r="CG27" s="38">
        <v>79482.7</v>
      </c>
      <c r="CH27" s="38">
        <v>0</v>
      </c>
      <c r="CI27" s="38">
        <v>160.506</v>
      </c>
      <c r="CJ27" s="38">
        <v>11093.5</v>
      </c>
      <c r="CK27" s="38">
        <v>93489.8</v>
      </c>
      <c r="CL27" s="38">
        <v>82021.3</v>
      </c>
      <c r="CM27" s="38">
        <v>235375</v>
      </c>
      <c r="CN27" s="38">
        <v>23370.400000000001</v>
      </c>
      <c r="CO27" s="38">
        <v>0</v>
      </c>
      <c r="CP27" s="38">
        <v>0</v>
      </c>
      <c r="CQ27" s="38">
        <v>-227350</v>
      </c>
      <c r="CR27" s="38">
        <v>2078.3200000000002</v>
      </c>
      <c r="CS27" s="38">
        <v>340767</v>
      </c>
      <c r="CT27" s="38">
        <v>5159.37</v>
      </c>
      <c r="CU27" s="38">
        <v>0</v>
      </c>
      <c r="CV27" s="38">
        <v>0</v>
      </c>
      <c r="CW27" s="38">
        <v>0</v>
      </c>
      <c r="CX27" s="38">
        <v>0</v>
      </c>
      <c r="CY27" s="38">
        <v>184.65700000000001</v>
      </c>
      <c r="CZ27" s="38">
        <v>0</v>
      </c>
      <c r="DA27" s="38">
        <v>5344.03</v>
      </c>
      <c r="DB27" s="38">
        <v>2888.07</v>
      </c>
      <c r="DC27" s="38">
        <v>0</v>
      </c>
      <c r="DD27" s="38">
        <v>0</v>
      </c>
      <c r="DE27" s="38">
        <v>0</v>
      </c>
      <c r="DF27" s="38">
        <v>8232.11</v>
      </c>
      <c r="DG27" s="38">
        <v>0</v>
      </c>
      <c r="DH27" s="38">
        <v>0</v>
      </c>
      <c r="DI27" s="38">
        <v>0</v>
      </c>
      <c r="DJ27" s="38">
        <v>0</v>
      </c>
      <c r="DK27" s="38">
        <v>0</v>
      </c>
      <c r="DL27" s="38">
        <v>0</v>
      </c>
      <c r="DM27" s="38">
        <v>0</v>
      </c>
      <c r="DN27" s="38">
        <v>0</v>
      </c>
      <c r="DO27" s="38">
        <v>0</v>
      </c>
      <c r="DP27" s="38">
        <v>0</v>
      </c>
      <c r="DQ27" s="38">
        <v>0</v>
      </c>
      <c r="DR27" s="38">
        <v>0</v>
      </c>
      <c r="DS27" s="38">
        <v>0</v>
      </c>
      <c r="DT27" s="38">
        <v>25.7761</v>
      </c>
      <c r="DU27" s="38">
        <v>72.251400000000004</v>
      </c>
      <c r="DV27" s="38">
        <v>41.290999999999997</v>
      </c>
      <c r="DW27" s="38">
        <v>0</v>
      </c>
      <c r="DX27" s="38">
        <v>9.5536899999999994E-2</v>
      </c>
      <c r="DY27" s="38">
        <v>6.2794299999999996</v>
      </c>
      <c r="DZ27" s="38">
        <v>46.4148</v>
      </c>
      <c r="EA27" s="38">
        <v>101.036</v>
      </c>
      <c r="EB27" s="38">
        <v>127.877</v>
      </c>
      <c r="EC27" s="38">
        <v>12.2517</v>
      </c>
      <c r="ED27" s="38">
        <v>0</v>
      </c>
      <c r="EE27" s="38">
        <v>0</v>
      </c>
      <c r="EF27" s="38">
        <v>-86.542500000000004</v>
      </c>
      <c r="EG27" s="38">
        <v>-4.5293999999999999</v>
      </c>
      <c r="EH27" s="38">
        <v>241.16499999999999</v>
      </c>
      <c r="EI27" s="38">
        <v>200.83799999999999</v>
      </c>
      <c r="EJ27" s="38">
        <v>40.327100000000002</v>
      </c>
      <c r="EK27" s="38">
        <v>0</v>
      </c>
      <c r="EL27" s="38">
        <v>0</v>
      </c>
      <c r="EN27" s="38">
        <v>0</v>
      </c>
      <c r="EO27" s="38">
        <v>4.25</v>
      </c>
      <c r="EP27" s="38" t="s">
        <v>282</v>
      </c>
      <c r="EQ27" s="38">
        <v>0</v>
      </c>
      <c r="ER27" s="38">
        <v>3.04778E-13</v>
      </c>
      <c r="ES27" s="38">
        <v>23.415400000000002</v>
      </c>
      <c r="ET27" s="38">
        <v>21.5763</v>
      </c>
      <c r="EU27" s="38">
        <v>0</v>
      </c>
      <c r="EV27" s="38">
        <v>3.4207300000000001E-10</v>
      </c>
      <c r="EW27" s="38">
        <v>0</v>
      </c>
      <c r="EX27" s="38">
        <v>13.907</v>
      </c>
      <c r="EY27" s="38">
        <v>58.898600000000002</v>
      </c>
      <c r="EZ27" s="38">
        <v>30.176600000000001</v>
      </c>
      <c r="FA27" s="38">
        <v>2.6678500000000001</v>
      </c>
      <c r="FB27" s="38">
        <v>0</v>
      </c>
      <c r="FC27" s="38">
        <v>0</v>
      </c>
      <c r="FD27" s="38">
        <v>0</v>
      </c>
      <c r="FE27" s="38">
        <v>0</v>
      </c>
      <c r="FF27" s="38">
        <v>91.742999999999995</v>
      </c>
      <c r="FG27" s="38">
        <v>6.6445000000000002E-4</v>
      </c>
      <c r="FH27" s="38">
        <v>30.046099999999999</v>
      </c>
      <c r="FI27" s="38">
        <v>9.2579999999999991</v>
      </c>
      <c r="FJ27" s="38">
        <v>0</v>
      </c>
      <c r="FK27" s="38">
        <v>6.55851E-3</v>
      </c>
      <c r="FL27" s="38">
        <v>1.42814</v>
      </c>
      <c r="FM27" s="38">
        <v>13.907</v>
      </c>
      <c r="FN27" s="38">
        <v>47.854799999999997</v>
      </c>
      <c r="FO27" s="38">
        <v>30.176600000000001</v>
      </c>
      <c r="FP27" s="38">
        <v>2.6678500000000001</v>
      </c>
      <c r="FQ27" s="38">
        <v>0</v>
      </c>
      <c r="FR27" s="38">
        <v>0</v>
      </c>
      <c r="FS27" s="38">
        <v>-4.4851999999999999</v>
      </c>
      <c r="FT27" s="38">
        <v>-2.3064200000000001</v>
      </c>
      <c r="FU27" s="38">
        <v>80.699200000000005</v>
      </c>
      <c r="FV27" s="38" t="s">
        <v>273</v>
      </c>
      <c r="FW27" s="38" t="s">
        <v>274</v>
      </c>
      <c r="FX27" s="38" t="s">
        <v>214</v>
      </c>
      <c r="FY27" s="38" t="s">
        <v>275</v>
      </c>
      <c r="FZ27" s="38" t="s">
        <v>215</v>
      </c>
      <c r="GA27" s="38" t="s">
        <v>276</v>
      </c>
      <c r="GB27" s="38" t="s">
        <v>216</v>
      </c>
      <c r="GC27" s="38" t="s">
        <v>277</v>
      </c>
      <c r="GF27" s="38">
        <v>8.0648200000000003E-3</v>
      </c>
      <c r="GG27" s="38">
        <v>8.1429899999999993</v>
      </c>
      <c r="GH27" s="38">
        <v>34.562600000000003</v>
      </c>
      <c r="GI27" s="38">
        <v>0</v>
      </c>
      <c r="GJ27" s="38">
        <v>1.0657399999999999</v>
      </c>
      <c r="GK27" s="38">
        <v>0</v>
      </c>
      <c r="GL27" s="38">
        <v>11.913</v>
      </c>
      <c r="GM27" s="38">
        <v>55.69</v>
      </c>
      <c r="GN27" s="38">
        <v>27.235499999999998</v>
      </c>
      <c r="GO27" s="38">
        <v>4.4629899999999996</v>
      </c>
      <c r="GP27" s="38">
        <v>0</v>
      </c>
      <c r="GQ27" s="38">
        <v>0</v>
      </c>
      <c r="GR27" s="38">
        <v>0</v>
      </c>
      <c r="GS27" s="38">
        <v>0</v>
      </c>
      <c r="GT27" s="38">
        <v>87.39</v>
      </c>
      <c r="GU27" s="38">
        <v>22.783200000000001</v>
      </c>
      <c r="GV27" s="38">
        <v>0</v>
      </c>
      <c r="GW27" s="38">
        <v>0</v>
      </c>
      <c r="GX27" s="38">
        <v>0</v>
      </c>
      <c r="GY27" s="38">
        <v>0</v>
      </c>
      <c r="GZ27" s="38">
        <v>3.96434</v>
      </c>
      <c r="HA27" s="38">
        <v>0</v>
      </c>
      <c r="HB27" s="38">
        <v>26.74</v>
      </c>
      <c r="HC27" s="38">
        <v>16.185600000000001</v>
      </c>
      <c r="HD27" s="38">
        <v>0</v>
      </c>
      <c r="HE27" s="38">
        <v>0</v>
      </c>
      <c r="HF27" s="38">
        <v>0</v>
      </c>
      <c r="HG27" s="38">
        <v>42.93</v>
      </c>
      <c r="HH27" s="38">
        <v>9.3801900000000001E-3</v>
      </c>
      <c r="HI27" s="38">
        <v>14.2019</v>
      </c>
      <c r="HJ27" s="38">
        <v>13.1594</v>
      </c>
      <c r="HK27" s="38">
        <v>0</v>
      </c>
      <c r="HL27" s="38">
        <v>4.4463799999999998E-2</v>
      </c>
      <c r="HM27" s="38">
        <v>1.3934200000000001</v>
      </c>
      <c r="HN27" s="38">
        <v>11.913</v>
      </c>
      <c r="HO27" s="38">
        <v>24.54</v>
      </c>
      <c r="HP27" s="38">
        <v>27.235499999999998</v>
      </c>
      <c r="HQ27" s="38">
        <v>4.4629899999999996</v>
      </c>
      <c r="HR27" s="38">
        <v>0</v>
      </c>
      <c r="HS27" s="38">
        <v>0</v>
      </c>
      <c r="HT27" s="38">
        <v>-11.5153</v>
      </c>
      <c r="HU27" s="38">
        <v>-4.6531500000000001</v>
      </c>
      <c r="HV27" s="38">
        <v>56.24</v>
      </c>
      <c r="HW27" s="38">
        <v>28.9146</v>
      </c>
      <c r="HX27" s="38">
        <v>0</v>
      </c>
      <c r="HY27" s="38">
        <v>0</v>
      </c>
      <c r="HZ27" s="38">
        <v>0</v>
      </c>
      <c r="IA27" s="38">
        <v>0</v>
      </c>
      <c r="IB27" s="38">
        <v>1.03487</v>
      </c>
      <c r="IC27" s="38">
        <v>0</v>
      </c>
      <c r="ID27" s="38">
        <v>29.94</v>
      </c>
      <c r="IE27" s="38">
        <v>16.185600000000001</v>
      </c>
      <c r="IF27" s="38">
        <v>0</v>
      </c>
      <c r="IG27" s="38">
        <v>0</v>
      </c>
      <c r="IH27" s="38">
        <v>0</v>
      </c>
      <c r="II27" s="38">
        <v>46.13</v>
      </c>
      <c r="IJ27" s="38">
        <v>6.9632100000000001</v>
      </c>
      <c r="IK27" s="38">
        <v>2.46489</v>
      </c>
      <c r="IL27" s="38">
        <v>10.462300000000001</v>
      </c>
      <c r="IM27" s="38">
        <v>0</v>
      </c>
      <c r="IN27" s="38">
        <v>0.32260499999999998</v>
      </c>
      <c r="IO27" s="38">
        <v>1.21119</v>
      </c>
      <c r="IP27" s="38">
        <v>3.60615</v>
      </c>
      <c r="IQ27" s="38">
        <v>25.0304</v>
      </c>
      <c r="IR27" s="38">
        <v>13.189399999999999</v>
      </c>
      <c r="IS27" s="38">
        <v>1.3509800000000001</v>
      </c>
      <c r="IT27" s="38">
        <v>0</v>
      </c>
      <c r="IU27" s="38">
        <v>0</v>
      </c>
      <c r="IV27" s="38">
        <v>0</v>
      </c>
      <c r="IW27" s="38">
        <v>0</v>
      </c>
      <c r="IX27" s="38">
        <v>39.570799999999998</v>
      </c>
      <c r="IY27" s="38">
        <v>8.8368800000000007</v>
      </c>
      <c r="IZ27" s="38">
        <v>4.2989600000000001</v>
      </c>
      <c r="JA27" s="38">
        <v>3.9834200000000002</v>
      </c>
      <c r="JB27" s="38">
        <v>0</v>
      </c>
      <c r="JC27" s="38">
        <v>1.3459499999999999E-2</v>
      </c>
      <c r="JD27" s="38">
        <v>0.73797299999999999</v>
      </c>
      <c r="JE27" s="38">
        <v>3.60615</v>
      </c>
      <c r="JF27" s="38">
        <v>16.582599999999999</v>
      </c>
      <c r="JG27" s="38">
        <v>13.189399999999999</v>
      </c>
      <c r="JH27" s="38">
        <v>1.3509800000000001</v>
      </c>
      <c r="JI27" s="38">
        <v>0</v>
      </c>
      <c r="JJ27" s="38">
        <v>0</v>
      </c>
      <c r="JK27" s="38">
        <v>-3.4857399999999998</v>
      </c>
      <c r="JL27" s="38">
        <v>-1.4085399999999999</v>
      </c>
      <c r="JM27" s="38">
        <v>31.123000000000001</v>
      </c>
    </row>
    <row r="28" spans="1:273" x14ac:dyDescent="0.3">
      <c r="A28" s="20"/>
      <c r="B28" s="84">
        <v>44855.421087962961</v>
      </c>
      <c r="C28" s="38" t="s">
        <v>142</v>
      </c>
      <c r="D28" s="38" t="s">
        <v>142</v>
      </c>
      <c r="E28" s="38" t="s">
        <v>278</v>
      </c>
      <c r="F28" s="38">
        <v>53627.8</v>
      </c>
      <c r="G28" s="39">
        <v>53627.8</v>
      </c>
      <c r="H28" s="38" t="s">
        <v>86</v>
      </c>
      <c r="I28" s="39">
        <v>7.1527777777777787E-2</v>
      </c>
      <c r="J28" s="38" t="s">
        <v>88</v>
      </c>
      <c r="K28" s="38">
        <v>-120.14</v>
      </c>
      <c r="L28" s="38" t="s">
        <v>87</v>
      </c>
      <c r="M28" s="38" t="s">
        <v>87</v>
      </c>
      <c r="N28" s="38" t="s">
        <v>228</v>
      </c>
      <c r="O28" s="38">
        <v>31.4133</v>
      </c>
      <c r="P28" s="38">
        <v>48619.8</v>
      </c>
      <c r="Q28" s="38">
        <v>92893.5</v>
      </c>
      <c r="R28" s="38">
        <v>0</v>
      </c>
      <c r="S28" s="38">
        <v>2266.3200000000002</v>
      </c>
      <c r="T28" s="38">
        <v>0</v>
      </c>
      <c r="U28" s="38">
        <v>72497.3</v>
      </c>
      <c r="V28" s="38">
        <v>216308</v>
      </c>
      <c r="W28" s="38">
        <v>229701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446010</v>
      </c>
      <c r="AD28" s="38">
        <v>4520.5</v>
      </c>
      <c r="AE28" s="38">
        <v>0</v>
      </c>
      <c r="AF28" s="38">
        <v>0</v>
      </c>
      <c r="AG28" s="38">
        <v>0</v>
      </c>
      <c r="AH28" s="38">
        <v>0</v>
      </c>
      <c r="AI28" s="38">
        <v>797.85699999999997</v>
      </c>
      <c r="AJ28" s="38">
        <v>0</v>
      </c>
      <c r="AK28" s="38">
        <v>5318.35</v>
      </c>
      <c r="AL28" s="38">
        <v>0</v>
      </c>
      <c r="AM28" s="38">
        <v>0</v>
      </c>
      <c r="AN28" s="38">
        <v>0</v>
      </c>
      <c r="AO28" s="38">
        <v>0</v>
      </c>
      <c r="AP28" s="38">
        <v>5318.35</v>
      </c>
      <c r="AQ28" s="38">
        <v>0</v>
      </c>
      <c r="AR28" s="38">
        <v>0</v>
      </c>
      <c r="AS28" s="38">
        <v>0</v>
      </c>
      <c r="AT28" s="38">
        <v>0</v>
      </c>
      <c r="AU28" s="38">
        <v>0</v>
      </c>
      <c r="AV28" s="38">
        <v>0</v>
      </c>
      <c r="AW28" s="38">
        <v>0</v>
      </c>
      <c r="AX28" s="38">
        <v>0</v>
      </c>
      <c r="AY28" s="38">
        <v>0</v>
      </c>
      <c r="AZ28" s="38">
        <v>0</v>
      </c>
      <c r="BA28" s="38">
        <v>0</v>
      </c>
      <c r="BB28" s="38">
        <v>0</v>
      </c>
      <c r="BC28" s="38">
        <v>0</v>
      </c>
      <c r="BD28" s="38">
        <v>23.191299999999998</v>
      </c>
      <c r="BE28" s="38">
        <v>22.0044</v>
      </c>
      <c r="BF28" s="38">
        <v>48.795299999999997</v>
      </c>
      <c r="BG28" s="38">
        <v>0</v>
      </c>
      <c r="BH28" s="38">
        <v>1.3888100000000001</v>
      </c>
      <c r="BI28" s="38">
        <v>3.7953199999999998</v>
      </c>
      <c r="BJ28" s="38">
        <v>32.834200000000003</v>
      </c>
      <c r="BK28" s="38">
        <v>132.00899999999999</v>
      </c>
      <c r="BL28" s="38">
        <v>100.32899999999999</v>
      </c>
      <c r="BM28" s="38">
        <v>0</v>
      </c>
      <c r="BN28" s="38">
        <v>0</v>
      </c>
      <c r="BO28" s="38">
        <v>0</v>
      </c>
      <c r="BP28" s="38">
        <v>0</v>
      </c>
      <c r="BQ28" s="38">
        <v>0</v>
      </c>
      <c r="BR28" s="38">
        <v>232.33799999999999</v>
      </c>
      <c r="BS28" s="38">
        <v>205.37</v>
      </c>
      <c r="BT28" s="38">
        <v>26.968</v>
      </c>
      <c r="BU28" s="38">
        <v>0</v>
      </c>
      <c r="BV28" s="38">
        <v>0</v>
      </c>
      <c r="BW28" s="38" t="s">
        <v>199</v>
      </c>
      <c r="BX28" s="38">
        <v>0</v>
      </c>
      <c r="BY28" s="38">
        <v>170.5</v>
      </c>
      <c r="BZ28" s="38" t="s">
        <v>199</v>
      </c>
      <c r="CA28" s="38">
        <v>3</v>
      </c>
      <c r="CB28" s="38" t="s">
        <v>87</v>
      </c>
      <c r="CC28" s="38" t="s">
        <v>87</v>
      </c>
      <c r="CD28" s="38" t="s">
        <v>219</v>
      </c>
      <c r="CE28" s="38">
        <v>42.2819</v>
      </c>
      <c r="CF28" s="38">
        <v>41122.1</v>
      </c>
      <c r="CG28" s="38">
        <v>33015.4</v>
      </c>
      <c r="CH28" s="38">
        <v>0</v>
      </c>
      <c r="CI28" s="38">
        <v>547.57899999999995</v>
      </c>
      <c r="CJ28" s="38">
        <v>16125.5</v>
      </c>
      <c r="CK28" s="38">
        <v>72497.3</v>
      </c>
      <c r="CL28" s="38">
        <v>-59959.6</v>
      </c>
      <c r="CM28" s="38">
        <v>229701</v>
      </c>
      <c r="CN28" s="38">
        <v>0</v>
      </c>
      <c r="CO28" s="38">
        <v>0</v>
      </c>
      <c r="CP28" s="38">
        <v>0</v>
      </c>
      <c r="CQ28" s="38">
        <v>-225905</v>
      </c>
      <c r="CR28" s="38">
        <v>2594.73</v>
      </c>
      <c r="CS28" s="38">
        <v>169742</v>
      </c>
      <c r="CT28" s="38">
        <v>6115.92</v>
      </c>
      <c r="CU28" s="38">
        <v>0</v>
      </c>
      <c r="CV28" s="38">
        <v>0</v>
      </c>
      <c r="CW28" s="38">
        <v>0</v>
      </c>
      <c r="CX28" s="38">
        <v>0</v>
      </c>
      <c r="CY28" s="38">
        <v>0</v>
      </c>
      <c r="CZ28" s="38">
        <v>0</v>
      </c>
      <c r="DA28" s="38">
        <v>6115.92</v>
      </c>
      <c r="DB28" s="38">
        <v>0</v>
      </c>
      <c r="DC28" s="38">
        <v>0</v>
      </c>
      <c r="DD28" s="38">
        <v>0</v>
      </c>
      <c r="DE28" s="38">
        <v>0</v>
      </c>
      <c r="DF28" s="38">
        <v>6115.92</v>
      </c>
      <c r="DG28" s="38">
        <v>0</v>
      </c>
      <c r="DH28" s="38">
        <v>0</v>
      </c>
      <c r="DI28" s="38">
        <v>0</v>
      </c>
      <c r="DJ28" s="38">
        <v>0</v>
      </c>
      <c r="DK28" s="38">
        <v>0</v>
      </c>
      <c r="DL28" s="38">
        <v>0</v>
      </c>
      <c r="DM28" s="38">
        <v>0</v>
      </c>
      <c r="DN28" s="38">
        <v>0</v>
      </c>
      <c r="DO28" s="38">
        <v>0</v>
      </c>
      <c r="DP28" s="38">
        <v>0</v>
      </c>
      <c r="DQ28" s="38">
        <v>0</v>
      </c>
      <c r="DR28" s="38">
        <v>0</v>
      </c>
      <c r="DS28" s="38">
        <v>0</v>
      </c>
      <c r="DT28" s="38">
        <v>31.4587</v>
      </c>
      <c r="DU28" s="38">
        <v>18.745200000000001</v>
      </c>
      <c r="DV28" s="38">
        <v>15.453900000000001</v>
      </c>
      <c r="DW28" s="38">
        <v>0</v>
      </c>
      <c r="DX28" s="38">
        <v>0.44758500000000001</v>
      </c>
      <c r="DY28" s="38">
        <v>7.3677900000000003</v>
      </c>
      <c r="DZ28" s="38">
        <v>32.834200000000003</v>
      </c>
      <c r="EA28" s="38">
        <v>11.870100000000001</v>
      </c>
      <c r="EB28" s="38">
        <v>100.32899999999999</v>
      </c>
      <c r="EC28" s="38">
        <v>0</v>
      </c>
      <c r="ED28" s="38">
        <v>0</v>
      </c>
      <c r="EE28" s="38">
        <v>0</v>
      </c>
      <c r="EF28" s="38">
        <v>-80.757800000000003</v>
      </c>
      <c r="EG28" s="38">
        <v>-13.679500000000001</v>
      </c>
      <c r="EH28" s="38">
        <v>112.199</v>
      </c>
      <c r="EI28" s="38">
        <v>80.770399999999995</v>
      </c>
      <c r="EJ28" s="38">
        <v>31.428799999999999</v>
      </c>
      <c r="EK28" s="38">
        <v>0</v>
      </c>
      <c r="EL28" s="38">
        <v>0</v>
      </c>
      <c r="EN28" s="38">
        <v>0</v>
      </c>
      <c r="EO28" s="38">
        <v>39.5</v>
      </c>
      <c r="EP28" s="38" t="s">
        <v>220</v>
      </c>
      <c r="EQ28" s="38">
        <v>0</v>
      </c>
      <c r="ER28" s="38">
        <v>2.8319100000000001E-5</v>
      </c>
      <c r="ES28" s="38">
        <v>17.289300000000001</v>
      </c>
      <c r="ET28" s="38">
        <v>12.827299999999999</v>
      </c>
      <c r="EU28" s="38">
        <v>0</v>
      </c>
      <c r="EV28" s="38">
        <v>2.3788799999999999E-2</v>
      </c>
      <c r="EW28" s="38">
        <v>0</v>
      </c>
      <c r="EX28" s="38">
        <v>10.330399999999999</v>
      </c>
      <c r="EY28" s="38">
        <v>40.470799999999997</v>
      </c>
      <c r="EZ28" s="38">
        <v>29.569299999999998</v>
      </c>
      <c r="FA28" s="38">
        <v>0</v>
      </c>
      <c r="FB28" s="38">
        <v>0</v>
      </c>
      <c r="FC28" s="38">
        <v>0</v>
      </c>
      <c r="FD28" s="38">
        <v>0</v>
      </c>
      <c r="FE28" s="38">
        <v>0</v>
      </c>
      <c r="FF28" s="38">
        <v>70.040199999999999</v>
      </c>
      <c r="FG28" s="38">
        <v>5.2952799999999999E-5</v>
      </c>
      <c r="FH28" s="38">
        <v>14.154199999999999</v>
      </c>
      <c r="FI28" s="38">
        <v>4.6367799999999999</v>
      </c>
      <c r="FJ28" s="38">
        <v>0</v>
      </c>
      <c r="FK28" s="38">
        <v>4.9756300000000002E-4</v>
      </c>
      <c r="FL28" s="38">
        <v>1.99946</v>
      </c>
      <c r="FM28" s="38">
        <v>10.330399999999999</v>
      </c>
      <c r="FN28" s="38">
        <v>22.444700000000001</v>
      </c>
      <c r="FO28" s="38">
        <v>29.569299999999998</v>
      </c>
      <c r="FP28" s="38">
        <v>0</v>
      </c>
      <c r="FQ28" s="38">
        <v>0</v>
      </c>
      <c r="FR28" s="38">
        <v>0</v>
      </c>
      <c r="FS28" s="38">
        <v>-5.0967200000000004</v>
      </c>
      <c r="FT28" s="38">
        <v>-3.5800299999999998</v>
      </c>
      <c r="FU28" s="38">
        <v>52.014000000000003</v>
      </c>
      <c r="FV28" s="38" t="s">
        <v>273</v>
      </c>
      <c r="FW28" s="38" t="s">
        <v>274</v>
      </c>
      <c r="FX28" s="38" t="s">
        <v>214</v>
      </c>
      <c r="FY28" s="38" t="s">
        <v>275</v>
      </c>
      <c r="FZ28" s="38" t="s">
        <v>215</v>
      </c>
      <c r="GA28" s="38" t="s">
        <v>276</v>
      </c>
      <c r="GB28" s="38" t="s">
        <v>216</v>
      </c>
      <c r="GC28" s="38" t="s">
        <v>277</v>
      </c>
      <c r="GF28" s="38">
        <v>7.3815E-3</v>
      </c>
      <c r="GG28" s="38">
        <v>5.6161399999999997</v>
      </c>
      <c r="GH28" s="38">
        <v>15.847</v>
      </c>
      <c r="GI28" s="38">
        <v>0</v>
      </c>
      <c r="GJ28" s="38">
        <v>0.49808599999999997</v>
      </c>
      <c r="GK28" s="38">
        <v>0</v>
      </c>
      <c r="GL28" s="38">
        <v>8.7410200000000007</v>
      </c>
      <c r="GM28" s="38">
        <v>30.72</v>
      </c>
      <c r="GN28" s="38">
        <v>25.452100000000002</v>
      </c>
      <c r="GO28" s="38">
        <v>0</v>
      </c>
      <c r="GP28" s="38">
        <v>0</v>
      </c>
      <c r="GQ28" s="38">
        <v>0</v>
      </c>
      <c r="GR28" s="38">
        <v>0</v>
      </c>
      <c r="GS28" s="38">
        <v>0</v>
      </c>
      <c r="GT28" s="38">
        <v>56.17</v>
      </c>
      <c r="GU28" s="38">
        <v>25.334199999999999</v>
      </c>
      <c r="GV28" s="38">
        <v>0</v>
      </c>
      <c r="GW28" s="38">
        <v>0</v>
      </c>
      <c r="GX28" s="38">
        <v>0</v>
      </c>
      <c r="GY28" s="38">
        <v>0</v>
      </c>
      <c r="GZ28" s="38">
        <v>4.4714200000000002</v>
      </c>
      <c r="HA28" s="38">
        <v>0</v>
      </c>
      <c r="HB28" s="38">
        <v>29.8</v>
      </c>
      <c r="HC28" s="38">
        <v>0</v>
      </c>
      <c r="HD28" s="38">
        <v>0</v>
      </c>
      <c r="HE28" s="38">
        <v>0</v>
      </c>
      <c r="HF28" s="38">
        <v>0</v>
      </c>
      <c r="HG28" s="38">
        <v>29.8</v>
      </c>
      <c r="HH28" s="38">
        <v>1.01023E-2</v>
      </c>
      <c r="HI28" s="38">
        <v>4.8289400000000002</v>
      </c>
      <c r="HJ28" s="38">
        <v>4.2424499999999998</v>
      </c>
      <c r="HK28" s="38">
        <v>0</v>
      </c>
      <c r="HL28" s="38">
        <v>0.14150399999999999</v>
      </c>
      <c r="HM28" s="38">
        <v>2.0144500000000001</v>
      </c>
      <c r="HN28" s="38">
        <v>8.7410200000000007</v>
      </c>
      <c r="HO28" s="38">
        <v>3.51</v>
      </c>
      <c r="HP28" s="38">
        <v>25.452100000000002</v>
      </c>
      <c r="HQ28" s="38">
        <v>0</v>
      </c>
      <c r="HR28" s="38">
        <v>0</v>
      </c>
      <c r="HS28" s="38">
        <v>0</v>
      </c>
      <c r="HT28" s="38">
        <v>-10.7341</v>
      </c>
      <c r="HU28" s="38">
        <v>-5.7263000000000002</v>
      </c>
      <c r="HV28" s="38">
        <v>28.96</v>
      </c>
      <c r="HW28" s="38">
        <v>34.275399999999998</v>
      </c>
      <c r="HX28" s="38">
        <v>0</v>
      </c>
      <c r="HY28" s="38">
        <v>0</v>
      </c>
      <c r="HZ28" s="38">
        <v>0</v>
      </c>
      <c r="IA28" s="38">
        <v>0</v>
      </c>
      <c r="IB28" s="38">
        <v>0</v>
      </c>
      <c r="IC28" s="38">
        <v>0</v>
      </c>
      <c r="ID28" s="38">
        <v>34.28</v>
      </c>
      <c r="IE28" s="38">
        <v>0</v>
      </c>
      <c r="IF28" s="38">
        <v>0</v>
      </c>
      <c r="IG28" s="38">
        <v>0</v>
      </c>
      <c r="IH28" s="38">
        <v>0</v>
      </c>
      <c r="II28" s="38">
        <v>34.28</v>
      </c>
      <c r="IJ28" s="38">
        <v>7.7423700000000002</v>
      </c>
      <c r="IK28" s="38">
        <v>1.7</v>
      </c>
      <c r="IL28" s="38">
        <v>4.79697</v>
      </c>
      <c r="IM28" s="38">
        <v>0</v>
      </c>
      <c r="IN28" s="38">
        <v>0.15077399999999999</v>
      </c>
      <c r="IO28" s="38">
        <v>1.3661099999999999</v>
      </c>
      <c r="IP28" s="38">
        <v>2.6459700000000002</v>
      </c>
      <c r="IQ28" s="38">
        <v>18.402200000000001</v>
      </c>
      <c r="IR28" s="38">
        <v>7.70451</v>
      </c>
      <c r="IS28" s="38">
        <v>0</v>
      </c>
      <c r="IT28" s="38">
        <v>0</v>
      </c>
      <c r="IU28" s="38">
        <v>0</v>
      </c>
      <c r="IV28" s="38">
        <v>0</v>
      </c>
      <c r="IW28" s="38">
        <v>0</v>
      </c>
      <c r="IX28" s="38">
        <v>26.1067</v>
      </c>
      <c r="IY28" s="38">
        <v>10.4749</v>
      </c>
      <c r="IZ28" s="38">
        <v>1.4617100000000001</v>
      </c>
      <c r="JA28" s="38">
        <v>1.2842100000000001</v>
      </c>
      <c r="JB28" s="38">
        <v>0</v>
      </c>
      <c r="JC28" s="38">
        <v>4.28341E-2</v>
      </c>
      <c r="JD28" s="38">
        <v>0.60978600000000005</v>
      </c>
      <c r="JE28" s="38">
        <v>2.6459700000000002</v>
      </c>
      <c r="JF28" s="38">
        <v>11.536799999999999</v>
      </c>
      <c r="JG28" s="38">
        <v>7.70451</v>
      </c>
      <c r="JH28" s="38">
        <v>0</v>
      </c>
      <c r="JI28" s="38">
        <v>0</v>
      </c>
      <c r="JJ28" s="38">
        <v>0</v>
      </c>
      <c r="JK28" s="38">
        <v>-3.2492200000000002</v>
      </c>
      <c r="JL28" s="38">
        <v>-1.73339</v>
      </c>
      <c r="JM28" s="38">
        <v>19.241299999999999</v>
      </c>
    </row>
    <row r="29" spans="1:273" x14ac:dyDescent="0.3">
      <c r="A29" s="20"/>
      <c r="B29" s="84">
        <v>44855.421875</v>
      </c>
      <c r="C29" s="38" t="s">
        <v>150</v>
      </c>
      <c r="D29" s="38" t="s">
        <v>150</v>
      </c>
      <c r="E29" s="38" t="s">
        <v>272</v>
      </c>
      <c r="F29" s="38">
        <v>53627.8</v>
      </c>
      <c r="G29" s="39">
        <v>53627.8</v>
      </c>
      <c r="H29" s="38" t="s">
        <v>86</v>
      </c>
      <c r="I29" s="39">
        <v>4.0972222222222222E-2</v>
      </c>
      <c r="J29" s="38" t="s">
        <v>88</v>
      </c>
      <c r="K29" s="38">
        <v>-138.34</v>
      </c>
      <c r="L29" s="38" t="s">
        <v>87</v>
      </c>
      <c r="M29" s="38" t="s">
        <v>87</v>
      </c>
      <c r="N29" s="38" t="s">
        <v>229</v>
      </c>
      <c r="O29" s="38">
        <v>5.6232600000000001</v>
      </c>
      <c r="P29" s="38">
        <v>102377</v>
      </c>
      <c r="Q29" s="38">
        <v>66146.8</v>
      </c>
      <c r="R29" s="38">
        <v>0</v>
      </c>
      <c r="S29" s="38">
        <v>681.899</v>
      </c>
      <c r="T29" s="38">
        <v>0</v>
      </c>
      <c r="U29" s="38">
        <v>72497.3</v>
      </c>
      <c r="V29" s="38">
        <v>241709</v>
      </c>
      <c r="W29" s="38">
        <v>229701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471410</v>
      </c>
      <c r="AD29" s="38">
        <v>809.38499999999999</v>
      </c>
      <c r="AE29" s="38">
        <v>0</v>
      </c>
      <c r="AF29" s="38">
        <v>0</v>
      </c>
      <c r="AG29" s="38">
        <v>0</v>
      </c>
      <c r="AH29" s="38">
        <v>0</v>
      </c>
      <c r="AI29" s="38">
        <v>701.09199999999998</v>
      </c>
      <c r="AJ29" s="38">
        <v>0</v>
      </c>
      <c r="AK29" s="38">
        <v>1510.48</v>
      </c>
      <c r="AL29" s="38">
        <v>0</v>
      </c>
      <c r="AM29" s="38">
        <v>0</v>
      </c>
      <c r="AN29" s="38">
        <v>0</v>
      </c>
      <c r="AO29" s="38">
        <v>0</v>
      </c>
      <c r="AP29" s="38">
        <v>1510.48</v>
      </c>
      <c r="AQ29" s="38">
        <v>0</v>
      </c>
      <c r="AR29" s="38">
        <v>0</v>
      </c>
      <c r="AS29" s="38">
        <v>0</v>
      </c>
      <c r="AT29" s="38">
        <v>0</v>
      </c>
      <c r="AU29" s="38">
        <v>0</v>
      </c>
      <c r="AV29" s="38">
        <v>0</v>
      </c>
      <c r="AW29" s="38">
        <v>0</v>
      </c>
      <c r="AX29" s="38">
        <v>0</v>
      </c>
      <c r="AY29" s="38">
        <v>0</v>
      </c>
      <c r="AZ29" s="38">
        <v>0</v>
      </c>
      <c r="BA29" s="38">
        <v>0</v>
      </c>
      <c r="BB29" s="38">
        <v>0</v>
      </c>
      <c r="BC29" s="38">
        <v>0</v>
      </c>
      <c r="BD29" s="38">
        <v>4.2855400000000001</v>
      </c>
      <c r="BE29" s="38">
        <v>59.178400000000003</v>
      </c>
      <c r="BF29" s="38">
        <v>34.673999999999999</v>
      </c>
      <c r="BG29" s="38">
        <v>0</v>
      </c>
      <c r="BH29" s="38">
        <v>0.39027000000000001</v>
      </c>
      <c r="BI29" s="38">
        <v>3.3296899999999998</v>
      </c>
      <c r="BJ29" s="38">
        <v>35.508000000000003</v>
      </c>
      <c r="BK29" s="38">
        <v>137.36600000000001</v>
      </c>
      <c r="BL29" s="38">
        <v>110.64100000000001</v>
      </c>
      <c r="BM29" s="38">
        <v>0</v>
      </c>
      <c r="BN29" s="38">
        <v>0</v>
      </c>
      <c r="BO29" s="38">
        <v>0</v>
      </c>
      <c r="BP29" s="38">
        <v>0</v>
      </c>
      <c r="BQ29" s="38">
        <v>0</v>
      </c>
      <c r="BR29" s="38">
        <v>248.00700000000001</v>
      </c>
      <c r="BS29" s="38">
        <v>240.39599999999999</v>
      </c>
      <c r="BT29" s="38">
        <v>7.6117600000000003</v>
      </c>
      <c r="BU29" s="38">
        <v>0</v>
      </c>
      <c r="BV29" s="38">
        <v>0.5</v>
      </c>
      <c r="BW29" s="38" t="s">
        <v>90</v>
      </c>
      <c r="BX29" s="38">
        <v>0</v>
      </c>
      <c r="BY29" s="38">
        <v>0</v>
      </c>
      <c r="CA29" s="38">
        <v>0</v>
      </c>
      <c r="CB29" s="38" t="s">
        <v>87</v>
      </c>
      <c r="CC29" s="38" t="s">
        <v>87</v>
      </c>
      <c r="CD29" s="38" t="s">
        <v>212</v>
      </c>
      <c r="CE29" s="38">
        <v>7.3738599999999996</v>
      </c>
      <c r="CF29" s="38">
        <v>89685.2</v>
      </c>
      <c r="CG29" s="38">
        <v>29416</v>
      </c>
      <c r="CH29" s="38">
        <v>0</v>
      </c>
      <c r="CI29" s="38">
        <v>62.252400000000002</v>
      </c>
      <c r="CJ29" s="38">
        <v>13771.7</v>
      </c>
      <c r="CK29" s="38">
        <v>72497.3</v>
      </c>
      <c r="CL29" s="38">
        <v>-74444</v>
      </c>
      <c r="CM29" s="38">
        <v>229701</v>
      </c>
      <c r="CN29" s="38">
        <v>0</v>
      </c>
      <c r="CO29" s="38">
        <v>0</v>
      </c>
      <c r="CP29" s="38">
        <v>0</v>
      </c>
      <c r="CQ29" s="38">
        <v>-283271</v>
      </c>
      <c r="CR29" s="38">
        <v>3386.87</v>
      </c>
      <c r="CS29" s="38">
        <v>155257</v>
      </c>
      <c r="CT29" s="38">
        <v>1079.17</v>
      </c>
      <c r="CU29" s="38">
        <v>0</v>
      </c>
      <c r="CV29" s="38">
        <v>0</v>
      </c>
      <c r="CW29" s="38">
        <v>0</v>
      </c>
      <c r="CX29" s="38">
        <v>0</v>
      </c>
      <c r="CY29" s="38">
        <v>0</v>
      </c>
      <c r="CZ29" s="38">
        <v>0</v>
      </c>
      <c r="DA29" s="38">
        <v>1079.17</v>
      </c>
      <c r="DB29" s="38">
        <v>0</v>
      </c>
      <c r="DC29" s="38">
        <v>0</v>
      </c>
      <c r="DD29" s="38">
        <v>0</v>
      </c>
      <c r="DE29" s="38">
        <v>0</v>
      </c>
      <c r="DF29" s="38">
        <v>1079.17</v>
      </c>
      <c r="DG29" s="38">
        <v>0</v>
      </c>
      <c r="DH29" s="38">
        <v>0</v>
      </c>
      <c r="DI29" s="38">
        <v>0</v>
      </c>
      <c r="DJ29" s="38">
        <v>0</v>
      </c>
      <c r="DK29" s="38">
        <v>0</v>
      </c>
      <c r="DL29" s="38">
        <v>0</v>
      </c>
      <c r="DM29" s="38">
        <v>0</v>
      </c>
      <c r="DN29" s="38">
        <v>0</v>
      </c>
      <c r="DO29" s="38">
        <v>0</v>
      </c>
      <c r="DP29" s="38">
        <v>0</v>
      </c>
      <c r="DQ29" s="38">
        <v>0</v>
      </c>
      <c r="DR29" s="38">
        <v>0</v>
      </c>
      <c r="DS29" s="38">
        <v>0</v>
      </c>
      <c r="DT29" s="38">
        <v>5.6822900000000001</v>
      </c>
      <c r="DU29" s="38">
        <v>52.261299999999999</v>
      </c>
      <c r="DV29" s="38">
        <v>14.9024</v>
      </c>
      <c r="DW29" s="38">
        <v>0</v>
      </c>
      <c r="DX29" s="38">
        <v>3.9284100000000002E-2</v>
      </c>
      <c r="DY29" s="38">
        <v>6.7051400000000001</v>
      </c>
      <c r="DZ29" s="38">
        <v>35.508000000000003</v>
      </c>
      <c r="EA29" s="38">
        <v>-0.97091799999999995</v>
      </c>
      <c r="EB29" s="38">
        <v>110.64100000000001</v>
      </c>
      <c r="EC29" s="38">
        <v>0</v>
      </c>
      <c r="ED29" s="38">
        <v>0</v>
      </c>
      <c r="EE29" s="38">
        <v>0</v>
      </c>
      <c r="EF29" s="38">
        <v>-107.82899999999999</v>
      </c>
      <c r="EG29" s="38">
        <v>-8.2401700000000009</v>
      </c>
      <c r="EH29" s="38">
        <v>109.67</v>
      </c>
      <c r="EI29" s="38">
        <v>103.99299999999999</v>
      </c>
      <c r="EJ29" s="38">
        <v>5.6777600000000001</v>
      </c>
      <c r="EK29" s="38">
        <v>0</v>
      </c>
      <c r="EL29" s="38">
        <v>0</v>
      </c>
      <c r="EN29" s="38">
        <v>0</v>
      </c>
      <c r="EO29" s="38">
        <v>1.25</v>
      </c>
      <c r="EP29" s="38" t="s">
        <v>101</v>
      </c>
      <c r="EQ29" s="38">
        <v>0</v>
      </c>
      <c r="ER29" s="38">
        <v>0</v>
      </c>
      <c r="ES29" s="38">
        <v>24.244299999999999</v>
      </c>
      <c r="ET29" s="38">
        <v>9.5854700000000008</v>
      </c>
      <c r="EU29" s="38">
        <v>0</v>
      </c>
      <c r="EV29" s="38">
        <v>7.6780800000000002E-11</v>
      </c>
      <c r="EW29" s="38">
        <v>0</v>
      </c>
      <c r="EX29" s="38">
        <v>10.330399999999999</v>
      </c>
      <c r="EY29" s="38">
        <v>44.1601</v>
      </c>
      <c r="EZ29" s="38">
        <v>29.569299999999998</v>
      </c>
      <c r="FA29" s="38">
        <v>0</v>
      </c>
      <c r="FB29" s="38">
        <v>0</v>
      </c>
      <c r="FC29" s="38">
        <v>0</v>
      </c>
      <c r="FD29" s="38">
        <v>0</v>
      </c>
      <c r="FE29" s="38">
        <v>0</v>
      </c>
      <c r="FF29" s="38">
        <v>73.729500000000002</v>
      </c>
      <c r="FG29" s="38">
        <v>1.41621E-14</v>
      </c>
      <c r="FH29" s="38">
        <v>22.077100000000002</v>
      </c>
      <c r="FI29" s="38">
        <v>3.5223499999999999</v>
      </c>
      <c r="FJ29" s="38">
        <v>0</v>
      </c>
      <c r="FK29" s="38">
        <v>9.3471400000000005E-13</v>
      </c>
      <c r="FL29" s="38">
        <v>1.78016</v>
      </c>
      <c r="FM29" s="38">
        <v>10.330399999999999</v>
      </c>
      <c r="FN29" s="38">
        <v>29.247599999999998</v>
      </c>
      <c r="FO29" s="38">
        <v>29.569299999999998</v>
      </c>
      <c r="FP29" s="38">
        <v>0</v>
      </c>
      <c r="FQ29" s="38">
        <v>0</v>
      </c>
      <c r="FR29" s="38">
        <v>0</v>
      </c>
      <c r="FS29" s="38">
        <v>-5.5884200000000002</v>
      </c>
      <c r="FT29" s="38">
        <v>-2.8740299999999999</v>
      </c>
      <c r="FU29" s="38">
        <v>58.816899999999997</v>
      </c>
      <c r="FV29" s="38" t="s">
        <v>273</v>
      </c>
      <c r="FW29" s="38" t="s">
        <v>274</v>
      </c>
      <c r="FX29" s="38" t="s">
        <v>214</v>
      </c>
      <c r="FY29" s="38" t="s">
        <v>275</v>
      </c>
      <c r="FZ29" s="38" t="s">
        <v>215</v>
      </c>
      <c r="GA29" s="38" t="s">
        <v>276</v>
      </c>
      <c r="GB29" s="38" t="s">
        <v>216</v>
      </c>
      <c r="GC29" s="38" t="s">
        <v>277</v>
      </c>
      <c r="GF29" s="38">
        <v>1.6881999999999999E-3</v>
      </c>
      <c r="GG29" s="38">
        <v>8.7955000000000005</v>
      </c>
      <c r="GH29" s="38">
        <v>10.4596</v>
      </c>
      <c r="GI29" s="38">
        <v>0</v>
      </c>
      <c r="GJ29" s="38">
        <v>0.19048899999999999</v>
      </c>
      <c r="GK29" s="38">
        <v>0</v>
      </c>
      <c r="GL29" s="38">
        <v>8.7410200000000007</v>
      </c>
      <c r="GM29" s="38">
        <v>28.19</v>
      </c>
      <c r="GN29" s="38">
        <v>25.452100000000002</v>
      </c>
      <c r="GO29" s="38">
        <v>0</v>
      </c>
      <c r="GP29" s="38">
        <v>0</v>
      </c>
      <c r="GQ29" s="38">
        <v>0</v>
      </c>
      <c r="GR29" s="38">
        <v>0</v>
      </c>
      <c r="GS29" s="38">
        <v>0</v>
      </c>
      <c r="GT29" s="38">
        <v>53.64</v>
      </c>
      <c r="GU29" s="38">
        <v>4.5360300000000002</v>
      </c>
      <c r="GV29" s="38">
        <v>0</v>
      </c>
      <c r="GW29" s="38">
        <v>0</v>
      </c>
      <c r="GX29" s="38">
        <v>0</v>
      </c>
      <c r="GY29" s="38">
        <v>0</v>
      </c>
      <c r="GZ29" s="38">
        <v>3.9291200000000002</v>
      </c>
      <c r="HA29" s="38">
        <v>0</v>
      </c>
      <c r="HB29" s="38">
        <v>8.4700000000000006</v>
      </c>
      <c r="HC29" s="38">
        <v>0</v>
      </c>
      <c r="HD29" s="38">
        <v>0</v>
      </c>
      <c r="HE29" s="38">
        <v>0</v>
      </c>
      <c r="HF29" s="38">
        <v>0</v>
      </c>
      <c r="HG29" s="38">
        <v>8.4700000000000006</v>
      </c>
      <c r="HH29" s="38">
        <v>2.1816399999999999E-3</v>
      </c>
      <c r="HI29" s="38">
        <v>8.3366699999999998</v>
      </c>
      <c r="HJ29" s="38">
        <v>3.23048</v>
      </c>
      <c r="HK29" s="38">
        <v>0</v>
      </c>
      <c r="HL29" s="38">
        <v>1.8711100000000001E-2</v>
      </c>
      <c r="HM29" s="38">
        <v>1.7260800000000001</v>
      </c>
      <c r="HN29" s="38">
        <v>8.7410200000000007</v>
      </c>
      <c r="HO29" s="38">
        <v>0.41</v>
      </c>
      <c r="HP29" s="38">
        <v>25.452100000000002</v>
      </c>
      <c r="HQ29" s="38">
        <v>0</v>
      </c>
      <c r="HR29" s="38">
        <v>0</v>
      </c>
      <c r="HS29" s="38">
        <v>0</v>
      </c>
      <c r="HT29" s="38">
        <v>-14.3477</v>
      </c>
      <c r="HU29" s="38">
        <v>-7.30098</v>
      </c>
      <c r="HV29" s="38">
        <v>25.86</v>
      </c>
      <c r="HW29" s="38">
        <v>6.048</v>
      </c>
      <c r="HX29" s="38">
        <v>0</v>
      </c>
      <c r="HY29" s="38">
        <v>0</v>
      </c>
      <c r="HZ29" s="38">
        <v>0</v>
      </c>
      <c r="IA29" s="38">
        <v>0</v>
      </c>
      <c r="IB29" s="38">
        <v>0</v>
      </c>
      <c r="IC29" s="38">
        <v>0</v>
      </c>
      <c r="ID29" s="38">
        <v>6.05</v>
      </c>
      <c r="IE29" s="38">
        <v>0</v>
      </c>
      <c r="IF29" s="38">
        <v>0</v>
      </c>
      <c r="IG29" s="38">
        <v>0</v>
      </c>
      <c r="IH29" s="38">
        <v>0</v>
      </c>
      <c r="II29" s="38">
        <v>6.05</v>
      </c>
      <c r="IJ29" s="38">
        <v>1.3863700000000001</v>
      </c>
      <c r="IK29" s="38">
        <v>2.6624099999999999</v>
      </c>
      <c r="IL29" s="38">
        <v>3.1661899999999998</v>
      </c>
      <c r="IM29" s="38">
        <v>0</v>
      </c>
      <c r="IN29" s="38">
        <v>5.7662199999999997E-2</v>
      </c>
      <c r="IO29" s="38">
        <v>1.2004300000000001</v>
      </c>
      <c r="IP29" s="38">
        <v>2.6459700000000002</v>
      </c>
      <c r="IQ29" s="38">
        <v>11.119</v>
      </c>
      <c r="IR29" s="38">
        <v>7.70451</v>
      </c>
      <c r="IS29" s="38">
        <v>0</v>
      </c>
      <c r="IT29" s="38">
        <v>0</v>
      </c>
      <c r="IU29" s="38">
        <v>0</v>
      </c>
      <c r="IV29" s="38">
        <v>0</v>
      </c>
      <c r="IW29" s="38">
        <v>0</v>
      </c>
      <c r="IX29" s="38">
        <v>18.823499999999999</v>
      </c>
      <c r="IY29" s="38">
        <v>1.84846</v>
      </c>
      <c r="IZ29" s="38">
        <v>2.5235300000000001</v>
      </c>
      <c r="JA29" s="38">
        <v>0.97788699999999995</v>
      </c>
      <c r="JB29" s="38">
        <v>0</v>
      </c>
      <c r="JC29" s="38">
        <v>5.6639799999999999E-3</v>
      </c>
      <c r="JD29" s="38">
        <v>0.52249599999999996</v>
      </c>
      <c r="JE29" s="38">
        <v>2.6459700000000002</v>
      </c>
      <c r="JF29" s="38">
        <v>1.9708399999999999</v>
      </c>
      <c r="JG29" s="38">
        <v>7.70451</v>
      </c>
      <c r="JH29" s="38">
        <v>0</v>
      </c>
      <c r="JI29" s="38">
        <v>0</v>
      </c>
      <c r="JJ29" s="38">
        <v>0</v>
      </c>
      <c r="JK29" s="38">
        <v>-4.3431100000000002</v>
      </c>
      <c r="JL29" s="38">
        <v>-2.2100499999999998</v>
      </c>
      <c r="JM29" s="38">
        <v>9.6753499999999999</v>
      </c>
    </row>
    <row r="30" spans="1:273" x14ac:dyDescent="0.3">
      <c r="A30" s="20"/>
      <c r="B30" s="84">
        <v>44855.423067129632</v>
      </c>
      <c r="C30" s="38" t="s">
        <v>152</v>
      </c>
      <c r="D30" s="38" t="s">
        <v>152</v>
      </c>
      <c r="E30" s="38" t="s">
        <v>278</v>
      </c>
      <c r="F30" s="38">
        <v>53627.8</v>
      </c>
      <c r="G30" s="39">
        <v>53627.8</v>
      </c>
      <c r="H30" s="38" t="s">
        <v>86</v>
      </c>
      <c r="I30" s="39">
        <v>6.5972222222222224E-2</v>
      </c>
      <c r="J30" s="38" t="s">
        <v>88</v>
      </c>
      <c r="K30" s="38">
        <v>-79.72</v>
      </c>
      <c r="L30" s="38" t="s">
        <v>87</v>
      </c>
      <c r="M30" s="38" t="s">
        <v>87</v>
      </c>
      <c r="N30" s="38" t="s">
        <v>230</v>
      </c>
      <c r="O30" s="38">
        <v>100.628</v>
      </c>
      <c r="P30" s="38">
        <v>50750.1</v>
      </c>
      <c r="Q30" s="38">
        <v>84752.3</v>
      </c>
      <c r="R30" s="38">
        <v>0</v>
      </c>
      <c r="S30" s="38">
        <v>8584.2900000000009</v>
      </c>
      <c r="T30" s="38">
        <v>0</v>
      </c>
      <c r="U30" s="38">
        <v>93489.8</v>
      </c>
      <c r="V30" s="38">
        <v>237677</v>
      </c>
      <c r="W30" s="38">
        <v>235375</v>
      </c>
      <c r="X30" s="38">
        <v>23370.400000000001</v>
      </c>
      <c r="Y30" s="38">
        <v>0</v>
      </c>
      <c r="Z30" s="38">
        <v>0</v>
      </c>
      <c r="AA30" s="38">
        <v>0</v>
      </c>
      <c r="AB30" s="38">
        <v>0</v>
      </c>
      <c r="AC30" s="38">
        <v>496423</v>
      </c>
      <c r="AD30" s="38">
        <v>14482</v>
      </c>
      <c r="AE30" s="38">
        <v>0</v>
      </c>
      <c r="AF30" s="38">
        <v>0</v>
      </c>
      <c r="AG30" s="38">
        <v>0</v>
      </c>
      <c r="AH30" s="38">
        <v>0</v>
      </c>
      <c r="AI30" s="38">
        <v>805.23599999999999</v>
      </c>
      <c r="AJ30" s="38">
        <v>0</v>
      </c>
      <c r="AK30" s="38">
        <v>15287.2</v>
      </c>
      <c r="AL30" s="38">
        <v>2888.07</v>
      </c>
      <c r="AM30" s="38">
        <v>0</v>
      </c>
      <c r="AN30" s="38">
        <v>0</v>
      </c>
      <c r="AO30" s="38">
        <v>0</v>
      </c>
      <c r="AP30" s="38">
        <v>18175.3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73.0381</v>
      </c>
      <c r="BE30" s="38">
        <v>23.8385</v>
      </c>
      <c r="BF30" s="38">
        <v>44.546399999999998</v>
      </c>
      <c r="BG30" s="38">
        <v>0</v>
      </c>
      <c r="BH30" s="38">
        <v>4.6499800000000002</v>
      </c>
      <c r="BI30" s="38">
        <v>3.8307899999999999</v>
      </c>
      <c r="BJ30" s="38">
        <v>42.914499999999997</v>
      </c>
      <c r="BK30" s="38">
        <v>192.81800000000001</v>
      </c>
      <c r="BL30" s="38">
        <v>117.39400000000001</v>
      </c>
      <c r="BM30" s="38">
        <v>12.4878</v>
      </c>
      <c r="BN30" s="38">
        <v>0</v>
      </c>
      <c r="BO30" s="38">
        <v>0</v>
      </c>
      <c r="BP30" s="38">
        <v>0</v>
      </c>
      <c r="BQ30" s="38">
        <v>0</v>
      </c>
      <c r="BR30" s="38">
        <v>322.7</v>
      </c>
      <c r="BS30" s="38">
        <v>232.19399999999999</v>
      </c>
      <c r="BT30" s="38">
        <v>90.505899999999997</v>
      </c>
      <c r="BU30" s="38">
        <v>0</v>
      </c>
      <c r="BV30" s="38">
        <v>0</v>
      </c>
      <c r="BW30" s="38" t="s">
        <v>91</v>
      </c>
      <c r="BX30" s="38">
        <v>0</v>
      </c>
      <c r="BY30" s="38">
        <v>348</v>
      </c>
      <c r="BZ30" s="38" t="s">
        <v>91</v>
      </c>
      <c r="CA30" s="38">
        <v>1</v>
      </c>
      <c r="CB30" s="38" t="s">
        <v>87</v>
      </c>
      <c r="CC30" s="38" t="s">
        <v>87</v>
      </c>
      <c r="CD30" s="38" t="s">
        <v>281</v>
      </c>
      <c r="CE30" s="38">
        <v>97.3155</v>
      </c>
      <c r="CF30" s="38">
        <v>49289.2</v>
      </c>
      <c r="CG30" s="38">
        <v>82741</v>
      </c>
      <c r="CH30" s="38">
        <v>0</v>
      </c>
      <c r="CI30" s="38">
        <v>979.82100000000003</v>
      </c>
      <c r="CJ30" s="38">
        <v>12982.5</v>
      </c>
      <c r="CK30" s="38">
        <v>93489.8</v>
      </c>
      <c r="CL30" s="38">
        <v>59924.5</v>
      </c>
      <c r="CM30" s="38">
        <v>235375</v>
      </c>
      <c r="CN30" s="38">
        <v>23370.400000000001</v>
      </c>
      <c r="CO30" s="38">
        <v>0</v>
      </c>
      <c r="CP30" s="38">
        <v>0</v>
      </c>
      <c r="CQ30" s="38">
        <v>-181309</v>
      </c>
      <c r="CR30" s="38">
        <v>1653.48</v>
      </c>
      <c r="CS30" s="38">
        <v>318670</v>
      </c>
      <c r="CT30" s="38">
        <v>13994.2</v>
      </c>
      <c r="CU30" s="38">
        <v>0</v>
      </c>
      <c r="CV30" s="38">
        <v>0</v>
      </c>
      <c r="CW30" s="38">
        <v>0</v>
      </c>
      <c r="CX30" s="38">
        <v>0</v>
      </c>
      <c r="CY30" s="38">
        <v>205.61500000000001</v>
      </c>
      <c r="CZ30" s="38">
        <v>0</v>
      </c>
      <c r="DA30" s="38">
        <v>14199.8</v>
      </c>
      <c r="DB30" s="38">
        <v>2888.07</v>
      </c>
      <c r="DC30" s="38">
        <v>0</v>
      </c>
      <c r="DD30" s="38">
        <v>0</v>
      </c>
      <c r="DE30" s="38">
        <v>0</v>
      </c>
      <c r="DF30" s="38">
        <v>17087.900000000001</v>
      </c>
      <c r="DG30" s="38">
        <v>0</v>
      </c>
      <c r="DH30" s="38">
        <v>0</v>
      </c>
      <c r="DI30" s="38">
        <v>0</v>
      </c>
      <c r="DJ30" s="38">
        <v>0</v>
      </c>
      <c r="DK30" s="38">
        <v>0</v>
      </c>
      <c r="DL30" s="38">
        <v>0</v>
      </c>
      <c r="DM30" s="38">
        <v>0</v>
      </c>
      <c r="DN30" s="38">
        <v>0</v>
      </c>
      <c r="DO30" s="38">
        <v>0</v>
      </c>
      <c r="DP30" s="38">
        <v>0</v>
      </c>
      <c r="DQ30" s="38">
        <v>0</v>
      </c>
      <c r="DR30" s="38">
        <v>0</v>
      </c>
      <c r="DS30" s="38">
        <v>0</v>
      </c>
      <c r="DT30" s="38">
        <v>71.084199999999996</v>
      </c>
      <c r="DU30" s="38">
        <v>23.238700000000001</v>
      </c>
      <c r="DV30" s="38">
        <v>42.197899999999997</v>
      </c>
      <c r="DW30" s="38">
        <v>0</v>
      </c>
      <c r="DX30" s="38">
        <v>0.79857199999999995</v>
      </c>
      <c r="DY30" s="38">
        <v>6.9091399999999998</v>
      </c>
      <c r="DZ30" s="38">
        <v>42.914499999999997</v>
      </c>
      <c r="EA30" s="38">
        <v>113.10599999999999</v>
      </c>
      <c r="EB30" s="38">
        <v>117.39400000000001</v>
      </c>
      <c r="EC30" s="38">
        <v>12.4878</v>
      </c>
      <c r="ED30" s="38">
        <v>0</v>
      </c>
      <c r="EE30" s="38">
        <v>0</v>
      </c>
      <c r="EF30" s="38">
        <v>-64.815299999999993</v>
      </c>
      <c r="EG30" s="38">
        <v>-9.22194</v>
      </c>
      <c r="EH30" s="38">
        <v>242.988</v>
      </c>
      <c r="EI30" s="38">
        <v>157.29599999999999</v>
      </c>
      <c r="EJ30" s="38">
        <v>85.691400000000002</v>
      </c>
      <c r="EK30" s="38">
        <v>0</v>
      </c>
      <c r="EL30" s="38">
        <v>0</v>
      </c>
      <c r="EN30" s="38">
        <v>0</v>
      </c>
      <c r="EO30" s="38">
        <v>77.25</v>
      </c>
      <c r="EP30" s="38" t="s">
        <v>91</v>
      </c>
      <c r="EQ30" s="38">
        <v>0</v>
      </c>
      <c r="ER30" s="38">
        <v>4.1630299999999997E-4</v>
      </c>
      <c r="ES30" s="38">
        <v>17.327100000000002</v>
      </c>
      <c r="ET30" s="38">
        <v>10.196</v>
      </c>
      <c r="EU30" s="38">
        <v>0</v>
      </c>
      <c r="EV30" s="38">
        <v>0.20868300000000001</v>
      </c>
      <c r="EW30" s="38">
        <v>0</v>
      </c>
      <c r="EX30" s="38">
        <v>13.907</v>
      </c>
      <c r="EY30" s="38">
        <v>41.639099999999999</v>
      </c>
      <c r="EZ30" s="38">
        <v>30.176600000000001</v>
      </c>
      <c r="FA30" s="38">
        <v>2.6678500000000001</v>
      </c>
      <c r="FB30" s="38">
        <v>0</v>
      </c>
      <c r="FC30" s="38">
        <v>0</v>
      </c>
      <c r="FD30" s="38">
        <v>0</v>
      </c>
      <c r="FE30" s="38">
        <v>0</v>
      </c>
      <c r="FF30" s="38">
        <v>74.483500000000006</v>
      </c>
      <c r="FG30" s="38">
        <v>2.46285E-4</v>
      </c>
      <c r="FH30" s="38">
        <v>16.712399999999999</v>
      </c>
      <c r="FI30" s="38">
        <v>10.2934</v>
      </c>
      <c r="FJ30" s="38">
        <v>0</v>
      </c>
      <c r="FK30" s="38">
        <v>2.4137300000000002E-3</v>
      </c>
      <c r="FL30" s="38">
        <v>1.61802</v>
      </c>
      <c r="FM30" s="38">
        <v>13.907</v>
      </c>
      <c r="FN30" s="38">
        <v>36.534100000000002</v>
      </c>
      <c r="FO30" s="38">
        <v>30.176600000000001</v>
      </c>
      <c r="FP30" s="38">
        <v>2.6678500000000001</v>
      </c>
      <c r="FQ30" s="38">
        <v>0</v>
      </c>
      <c r="FR30" s="38">
        <v>0</v>
      </c>
      <c r="FS30" s="38">
        <v>-4.0905699999999996</v>
      </c>
      <c r="FT30" s="38">
        <v>-1.90882</v>
      </c>
      <c r="FU30" s="38">
        <v>69.378500000000003</v>
      </c>
      <c r="FV30" s="38" t="s">
        <v>273</v>
      </c>
      <c r="FW30" s="38" t="s">
        <v>274</v>
      </c>
      <c r="FX30" s="38" t="s">
        <v>214</v>
      </c>
      <c r="FY30" s="38" t="s">
        <v>275</v>
      </c>
      <c r="FZ30" s="38" t="s">
        <v>215</v>
      </c>
      <c r="GA30" s="38" t="s">
        <v>276</v>
      </c>
      <c r="GB30" s="38" t="s">
        <v>216</v>
      </c>
      <c r="GC30" s="38" t="s">
        <v>277</v>
      </c>
      <c r="GF30" s="38">
        <v>2.1392600000000001E-2</v>
      </c>
      <c r="GG30" s="38">
        <v>6.5111999999999997</v>
      </c>
      <c r="GH30" s="38">
        <v>15.214700000000001</v>
      </c>
      <c r="GI30" s="38">
        <v>0</v>
      </c>
      <c r="GJ30" s="38">
        <v>1.70567</v>
      </c>
      <c r="GK30" s="38">
        <v>0</v>
      </c>
      <c r="GL30" s="38">
        <v>11.913</v>
      </c>
      <c r="GM30" s="38">
        <v>35.36</v>
      </c>
      <c r="GN30" s="38">
        <v>27.235499999999998</v>
      </c>
      <c r="GO30" s="38">
        <v>4.4629899999999996</v>
      </c>
      <c r="GP30" s="38">
        <v>0</v>
      </c>
      <c r="GQ30" s="38">
        <v>0</v>
      </c>
      <c r="GR30" s="38">
        <v>0</v>
      </c>
      <c r="GS30" s="38">
        <v>0</v>
      </c>
      <c r="GT30" s="38">
        <v>67.06</v>
      </c>
      <c r="GU30" s="38">
        <v>81.161000000000001</v>
      </c>
      <c r="GV30" s="38">
        <v>0</v>
      </c>
      <c r="GW30" s="38">
        <v>0</v>
      </c>
      <c r="GX30" s="38">
        <v>0</v>
      </c>
      <c r="GY30" s="38">
        <v>0</v>
      </c>
      <c r="GZ30" s="38">
        <v>4.5127699999999997</v>
      </c>
      <c r="HA30" s="38">
        <v>0</v>
      </c>
      <c r="HB30" s="38">
        <v>85.67</v>
      </c>
      <c r="HC30" s="38">
        <v>16.185600000000001</v>
      </c>
      <c r="HD30" s="38">
        <v>0</v>
      </c>
      <c r="HE30" s="38">
        <v>0</v>
      </c>
      <c r="HF30" s="38">
        <v>0</v>
      </c>
      <c r="HG30" s="38">
        <v>101.86</v>
      </c>
      <c r="HH30" s="38">
        <v>2.2249100000000001E-2</v>
      </c>
      <c r="HI30" s="38">
        <v>6.5111400000000001</v>
      </c>
      <c r="HJ30" s="38">
        <v>13.9498</v>
      </c>
      <c r="HK30" s="38">
        <v>0</v>
      </c>
      <c r="HL30" s="38">
        <v>0.24155699999999999</v>
      </c>
      <c r="HM30" s="38">
        <v>1.6263000000000001</v>
      </c>
      <c r="HN30" s="38">
        <v>11.913</v>
      </c>
      <c r="HO30" s="38">
        <v>21.74</v>
      </c>
      <c r="HP30" s="38">
        <v>27.235499999999998</v>
      </c>
      <c r="HQ30" s="38">
        <v>4.4629899999999996</v>
      </c>
      <c r="HR30" s="38">
        <v>0</v>
      </c>
      <c r="HS30" s="38">
        <v>0</v>
      </c>
      <c r="HT30" s="38">
        <v>-8.6150500000000001</v>
      </c>
      <c r="HU30" s="38">
        <v>-3.8984899999999998</v>
      </c>
      <c r="HV30" s="38">
        <v>53.44</v>
      </c>
      <c r="HW30" s="38">
        <v>78.427400000000006</v>
      </c>
      <c r="HX30" s="38">
        <v>0</v>
      </c>
      <c r="HY30" s="38">
        <v>0</v>
      </c>
      <c r="HZ30" s="38">
        <v>0</v>
      </c>
      <c r="IA30" s="38">
        <v>0</v>
      </c>
      <c r="IB30" s="38">
        <v>1.1523300000000001</v>
      </c>
      <c r="IC30" s="38">
        <v>0</v>
      </c>
      <c r="ID30" s="38">
        <v>79.58</v>
      </c>
      <c r="IE30" s="38">
        <v>16.185600000000001</v>
      </c>
      <c r="IF30" s="38">
        <v>0</v>
      </c>
      <c r="IG30" s="38">
        <v>0</v>
      </c>
      <c r="IH30" s="38">
        <v>0</v>
      </c>
      <c r="II30" s="38">
        <v>95.77</v>
      </c>
      <c r="IJ30" s="38">
        <v>24.802900000000001</v>
      </c>
      <c r="IK30" s="38">
        <v>1.9709399999999999</v>
      </c>
      <c r="IL30" s="38">
        <v>4.6055799999999998</v>
      </c>
      <c r="IM30" s="38">
        <v>0</v>
      </c>
      <c r="IN30" s="38">
        <v>0.51631899999999997</v>
      </c>
      <c r="IO30" s="38">
        <v>1.3787499999999999</v>
      </c>
      <c r="IP30" s="38">
        <v>3.60615</v>
      </c>
      <c r="IQ30" s="38">
        <v>36.880699999999997</v>
      </c>
      <c r="IR30" s="38">
        <v>13.189399999999999</v>
      </c>
      <c r="IS30" s="38">
        <v>1.3509800000000001</v>
      </c>
      <c r="IT30" s="38">
        <v>0</v>
      </c>
      <c r="IU30" s="38">
        <v>0</v>
      </c>
      <c r="IV30" s="38">
        <v>0</v>
      </c>
      <c r="IW30" s="38">
        <v>0</v>
      </c>
      <c r="IX30" s="38">
        <v>51.421100000000003</v>
      </c>
      <c r="IY30" s="38">
        <v>23.968</v>
      </c>
      <c r="IZ30" s="38">
        <v>1.9709300000000001</v>
      </c>
      <c r="JA30" s="38">
        <v>4.2226900000000001</v>
      </c>
      <c r="JB30" s="38">
        <v>0</v>
      </c>
      <c r="JC30" s="38">
        <v>7.3121000000000005E-2</v>
      </c>
      <c r="JD30" s="38">
        <v>0.84435300000000002</v>
      </c>
      <c r="JE30" s="38">
        <v>3.60615</v>
      </c>
      <c r="JF30" s="38">
        <v>30.897400000000001</v>
      </c>
      <c r="JG30" s="38">
        <v>13.189399999999999</v>
      </c>
      <c r="JH30" s="38">
        <v>1.3509800000000001</v>
      </c>
      <c r="JI30" s="38">
        <v>0</v>
      </c>
      <c r="JJ30" s="38">
        <v>0</v>
      </c>
      <c r="JK30" s="38">
        <v>-2.6077900000000001</v>
      </c>
      <c r="JL30" s="38">
        <v>-1.1800999999999999</v>
      </c>
      <c r="JM30" s="38">
        <v>45.437800000000003</v>
      </c>
    </row>
    <row r="31" spans="1:273" x14ac:dyDescent="0.3">
      <c r="A31" s="20"/>
      <c r="B31" s="84">
        <v>44855.42392361111</v>
      </c>
      <c r="C31" s="38" t="s">
        <v>154</v>
      </c>
      <c r="D31" s="38" t="s">
        <v>154</v>
      </c>
      <c r="E31" s="38" t="s">
        <v>272</v>
      </c>
      <c r="F31" s="38">
        <v>53627.8</v>
      </c>
      <c r="G31" s="39">
        <v>53627.8</v>
      </c>
      <c r="H31" s="38" t="s">
        <v>86</v>
      </c>
      <c r="I31" s="39">
        <v>4.5138888888888888E-2</v>
      </c>
      <c r="J31" s="38" t="s">
        <v>88</v>
      </c>
      <c r="K31" s="38">
        <v>-93.84</v>
      </c>
      <c r="L31" s="38" t="s">
        <v>87</v>
      </c>
      <c r="M31" s="38" t="s">
        <v>87</v>
      </c>
      <c r="N31" s="38" t="s">
        <v>231</v>
      </c>
      <c r="O31" s="38">
        <v>40.9621</v>
      </c>
      <c r="P31" s="38">
        <v>115850</v>
      </c>
      <c r="Q31" s="38">
        <v>80008.7</v>
      </c>
      <c r="R31" s="38">
        <v>0</v>
      </c>
      <c r="S31" s="38">
        <v>6902.08</v>
      </c>
      <c r="T31" s="38">
        <v>0</v>
      </c>
      <c r="U31" s="38">
        <v>93489.8</v>
      </c>
      <c r="V31" s="38">
        <v>296292</v>
      </c>
      <c r="W31" s="38">
        <v>235375</v>
      </c>
      <c r="X31" s="38">
        <v>23370.400000000001</v>
      </c>
      <c r="Y31" s="38">
        <v>0</v>
      </c>
      <c r="Z31" s="38">
        <v>0</v>
      </c>
      <c r="AA31" s="38">
        <v>0</v>
      </c>
      <c r="AB31" s="38">
        <v>0</v>
      </c>
      <c r="AC31" s="38">
        <v>555037</v>
      </c>
      <c r="AD31" s="38">
        <v>5897.54</v>
      </c>
      <c r="AE31" s="38">
        <v>0</v>
      </c>
      <c r="AF31" s="38">
        <v>0</v>
      </c>
      <c r="AG31" s="38">
        <v>0</v>
      </c>
      <c r="AH31" s="38">
        <v>0</v>
      </c>
      <c r="AI31" s="38">
        <v>707.37699999999995</v>
      </c>
      <c r="AJ31" s="38">
        <v>0</v>
      </c>
      <c r="AK31" s="38">
        <v>6604.92</v>
      </c>
      <c r="AL31" s="38">
        <v>2888.07</v>
      </c>
      <c r="AM31" s="38">
        <v>0</v>
      </c>
      <c r="AN31" s="38">
        <v>0</v>
      </c>
      <c r="AO31" s="38">
        <v>0</v>
      </c>
      <c r="AP31" s="38">
        <v>9492.99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30.2469</v>
      </c>
      <c r="BE31" s="38">
        <v>69.638499999999993</v>
      </c>
      <c r="BF31" s="38">
        <v>41.691299999999998</v>
      </c>
      <c r="BG31" s="38">
        <v>0</v>
      </c>
      <c r="BH31" s="38">
        <v>3.5276299999999998</v>
      </c>
      <c r="BI31" s="38">
        <v>3.3598400000000002</v>
      </c>
      <c r="BJ31" s="38">
        <v>46.4148</v>
      </c>
      <c r="BK31" s="38">
        <v>194.87899999999999</v>
      </c>
      <c r="BL31" s="38">
        <v>127.877</v>
      </c>
      <c r="BM31" s="38">
        <v>12.2517</v>
      </c>
      <c r="BN31" s="38">
        <v>0</v>
      </c>
      <c r="BO31" s="38">
        <v>0</v>
      </c>
      <c r="BP31" s="38">
        <v>0</v>
      </c>
      <c r="BQ31" s="38">
        <v>0</v>
      </c>
      <c r="BR31" s="38">
        <v>335.00700000000001</v>
      </c>
      <c r="BS31" s="38">
        <v>287.72899999999998</v>
      </c>
      <c r="BT31" s="38">
        <v>47.278199999999998</v>
      </c>
      <c r="BU31" s="38">
        <v>0</v>
      </c>
      <c r="BV31" s="38">
        <v>0</v>
      </c>
      <c r="BX31" s="38">
        <v>0</v>
      </c>
      <c r="BY31" s="38">
        <v>0</v>
      </c>
      <c r="CA31" s="38">
        <v>0</v>
      </c>
      <c r="CB31" s="38" t="s">
        <v>87</v>
      </c>
      <c r="CC31" s="38" t="s">
        <v>87</v>
      </c>
      <c r="CD31" s="38" t="s">
        <v>227</v>
      </c>
      <c r="CE31" s="38">
        <v>36.551000000000002</v>
      </c>
      <c r="CF31" s="38">
        <v>123030</v>
      </c>
      <c r="CG31" s="38">
        <v>79482.7</v>
      </c>
      <c r="CH31" s="38">
        <v>0</v>
      </c>
      <c r="CI31" s="38">
        <v>160.506</v>
      </c>
      <c r="CJ31" s="38">
        <v>11093.5</v>
      </c>
      <c r="CK31" s="38">
        <v>93489.8</v>
      </c>
      <c r="CL31" s="38">
        <v>82021.3</v>
      </c>
      <c r="CM31" s="38">
        <v>235375</v>
      </c>
      <c r="CN31" s="38">
        <v>23370.400000000001</v>
      </c>
      <c r="CO31" s="38">
        <v>0</v>
      </c>
      <c r="CP31" s="38">
        <v>0</v>
      </c>
      <c r="CQ31" s="38">
        <v>-227350</v>
      </c>
      <c r="CR31" s="38">
        <v>2078.3200000000002</v>
      </c>
      <c r="CS31" s="38">
        <v>340767</v>
      </c>
      <c r="CT31" s="38">
        <v>5159.37</v>
      </c>
      <c r="CU31" s="38">
        <v>0</v>
      </c>
      <c r="CV31" s="38">
        <v>0</v>
      </c>
      <c r="CW31" s="38">
        <v>0</v>
      </c>
      <c r="CX31" s="38">
        <v>0</v>
      </c>
      <c r="CY31" s="38">
        <v>184.65700000000001</v>
      </c>
      <c r="CZ31" s="38">
        <v>0</v>
      </c>
      <c r="DA31" s="38">
        <v>5344.03</v>
      </c>
      <c r="DB31" s="38">
        <v>2888.07</v>
      </c>
      <c r="DC31" s="38">
        <v>0</v>
      </c>
      <c r="DD31" s="38">
        <v>0</v>
      </c>
      <c r="DE31" s="38">
        <v>0</v>
      </c>
      <c r="DF31" s="38">
        <v>8232.11</v>
      </c>
      <c r="DG31" s="38">
        <v>0</v>
      </c>
      <c r="DH31" s="38">
        <v>0</v>
      </c>
      <c r="DI31" s="38">
        <v>0</v>
      </c>
      <c r="DJ31" s="38">
        <v>0</v>
      </c>
      <c r="DK31" s="38">
        <v>0</v>
      </c>
      <c r="DL31" s="38">
        <v>0</v>
      </c>
      <c r="DM31" s="38">
        <v>0</v>
      </c>
      <c r="DN31" s="38">
        <v>0</v>
      </c>
      <c r="DO31" s="38">
        <v>0</v>
      </c>
      <c r="DP31" s="38">
        <v>0</v>
      </c>
      <c r="DQ31" s="38">
        <v>0</v>
      </c>
      <c r="DR31" s="38">
        <v>0</v>
      </c>
      <c r="DS31" s="38">
        <v>0</v>
      </c>
      <c r="DT31" s="38">
        <v>25.7761</v>
      </c>
      <c r="DU31" s="38">
        <v>72.251400000000004</v>
      </c>
      <c r="DV31" s="38">
        <v>41.290999999999997</v>
      </c>
      <c r="DW31" s="38">
        <v>0</v>
      </c>
      <c r="DX31" s="38">
        <v>9.5536899999999994E-2</v>
      </c>
      <c r="DY31" s="38">
        <v>6.2794299999999996</v>
      </c>
      <c r="DZ31" s="38">
        <v>46.4148</v>
      </c>
      <c r="EA31" s="38">
        <v>101.036</v>
      </c>
      <c r="EB31" s="38">
        <v>127.877</v>
      </c>
      <c r="EC31" s="38">
        <v>12.2517</v>
      </c>
      <c r="ED31" s="38">
        <v>0</v>
      </c>
      <c r="EE31" s="38">
        <v>0</v>
      </c>
      <c r="EF31" s="38">
        <v>-86.542500000000004</v>
      </c>
      <c r="EG31" s="38">
        <v>-4.5293999999999999</v>
      </c>
      <c r="EH31" s="38">
        <v>241.16499999999999</v>
      </c>
      <c r="EI31" s="38">
        <v>200.83799999999999</v>
      </c>
      <c r="EJ31" s="38">
        <v>40.327100000000002</v>
      </c>
      <c r="EK31" s="38">
        <v>0</v>
      </c>
      <c r="EL31" s="38">
        <v>0</v>
      </c>
      <c r="EN31" s="38">
        <v>0</v>
      </c>
      <c r="EO31" s="38">
        <v>4.25</v>
      </c>
      <c r="EP31" s="38" t="s">
        <v>282</v>
      </c>
      <c r="EQ31" s="38">
        <v>0</v>
      </c>
      <c r="ER31" s="38">
        <v>9.0892599999999998E-5</v>
      </c>
      <c r="ES31" s="38">
        <v>28.476800000000001</v>
      </c>
      <c r="ET31" s="38">
        <v>9.4205699999999997</v>
      </c>
      <c r="EU31" s="38">
        <v>0</v>
      </c>
      <c r="EV31" s="38">
        <v>7.9560599999999995E-2</v>
      </c>
      <c r="EW31" s="38">
        <v>0</v>
      </c>
      <c r="EX31" s="38">
        <v>13.907</v>
      </c>
      <c r="EY31" s="38">
        <v>51.884</v>
      </c>
      <c r="EZ31" s="38">
        <v>30.176600000000001</v>
      </c>
      <c r="FA31" s="38">
        <v>2.6678500000000001</v>
      </c>
      <c r="FB31" s="38">
        <v>0</v>
      </c>
      <c r="FC31" s="38">
        <v>0</v>
      </c>
      <c r="FD31" s="38">
        <v>0</v>
      </c>
      <c r="FE31" s="38">
        <v>0</v>
      </c>
      <c r="FF31" s="38">
        <v>84.728399999999993</v>
      </c>
      <c r="FG31" s="38">
        <v>6.6445000000000002E-4</v>
      </c>
      <c r="FH31" s="38">
        <v>30.046099999999999</v>
      </c>
      <c r="FI31" s="38">
        <v>9.2579999999999991</v>
      </c>
      <c r="FJ31" s="38">
        <v>0</v>
      </c>
      <c r="FK31" s="38">
        <v>6.55851E-3</v>
      </c>
      <c r="FL31" s="38">
        <v>1.42814</v>
      </c>
      <c r="FM31" s="38">
        <v>13.907</v>
      </c>
      <c r="FN31" s="38">
        <v>47.854799999999997</v>
      </c>
      <c r="FO31" s="38">
        <v>30.176600000000001</v>
      </c>
      <c r="FP31" s="38">
        <v>2.6678500000000001</v>
      </c>
      <c r="FQ31" s="38">
        <v>0</v>
      </c>
      <c r="FR31" s="38">
        <v>0</v>
      </c>
      <c r="FS31" s="38">
        <v>-4.4851999999999999</v>
      </c>
      <c r="FT31" s="38">
        <v>-2.3064200000000001</v>
      </c>
      <c r="FU31" s="38">
        <v>80.699200000000005</v>
      </c>
      <c r="FV31" s="38" t="s">
        <v>273</v>
      </c>
      <c r="FW31" s="38" t="s">
        <v>274</v>
      </c>
      <c r="FX31" s="38" t="s">
        <v>214</v>
      </c>
      <c r="FY31" s="38" t="s">
        <v>275</v>
      </c>
      <c r="FZ31" s="38" t="s">
        <v>215</v>
      </c>
      <c r="GA31" s="38" t="s">
        <v>276</v>
      </c>
      <c r="GB31" s="38" t="s">
        <v>216</v>
      </c>
      <c r="GC31" s="38" t="s">
        <v>277</v>
      </c>
      <c r="GF31" s="38">
        <v>1.0896599999999999E-2</v>
      </c>
      <c r="GG31" s="38">
        <v>11.4902</v>
      </c>
      <c r="GH31" s="38">
        <v>14.0611</v>
      </c>
      <c r="GI31" s="38">
        <v>0</v>
      </c>
      <c r="GJ31" s="38">
        <v>1.5622400000000001</v>
      </c>
      <c r="GK31" s="38">
        <v>0</v>
      </c>
      <c r="GL31" s="38">
        <v>11.913</v>
      </c>
      <c r="GM31" s="38">
        <v>39.03</v>
      </c>
      <c r="GN31" s="38">
        <v>27.235499999999998</v>
      </c>
      <c r="GO31" s="38">
        <v>4.4629899999999996</v>
      </c>
      <c r="GP31" s="38">
        <v>0</v>
      </c>
      <c r="GQ31" s="38">
        <v>0</v>
      </c>
      <c r="GR31" s="38">
        <v>0</v>
      </c>
      <c r="GS31" s="38">
        <v>0</v>
      </c>
      <c r="GT31" s="38">
        <v>70.73</v>
      </c>
      <c r="GU31" s="38">
        <v>33.051499999999997</v>
      </c>
      <c r="GV31" s="38">
        <v>0</v>
      </c>
      <c r="GW31" s="38">
        <v>0</v>
      </c>
      <c r="GX31" s="38">
        <v>0</v>
      </c>
      <c r="GY31" s="38">
        <v>0</v>
      </c>
      <c r="GZ31" s="38">
        <v>3.96434</v>
      </c>
      <c r="HA31" s="38">
        <v>0</v>
      </c>
      <c r="HB31" s="38">
        <v>37.01</v>
      </c>
      <c r="HC31" s="38">
        <v>16.185600000000001</v>
      </c>
      <c r="HD31" s="38">
        <v>0</v>
      </c>
      <c r="HE31" s="38">
        <v>0</v>
      </c>
      <c r="HF31" s="38">
        <v>0</v>
      </c>
      <c r="HG31" s="38">
        <v>53.2</v>
      </c>
      <c r="HH31" s="38">
        <v>9.3801900000000001E-3</v>
      </c>
      <c r="HI31" s="38">
        <v>14.2019</v>
      </c>
      <c r="HJ31" s="38">
        <v>13.1594</v>
      </c>
      <c r="HK31" s="38">
        <v>0</v>
      </c>
      <c r="HL31" s="38">
        <v>4.4463799999999998E-2</v>
      </c>
      <c r="HM31" s="38">
        <v>1.3934200000000001</v>
      </c>
      <c r="HN31" s="38">
        <v>11.913</v>
      </c>
      <c r="HO31" s="38">
        <v>24.54</v>
      </c>
      <c r="HP31" s="38">
        <v>27.235499999999998</v>
      </c>
      <c r="HQ31" s="38">
        <v>4.4629899999999996</v>
      </c>
      <c r="HR31" s="38">
        <v>0</v>
      </c>
      <c r="HS31" s="38">
        <v>0</v>
      </c>
      <c r="HT31" s="38">
        <v>-11.5153</v>
      </c>
      <c r="HU31" s="38">
        <v>-4.6531500000000001</v>
      </c>
      <c r="HV31" s="38">
        <v>56.24</v>
      </c>
      <c r="HW31" s="38">
        <v>28.9146</v>
      </c>
      <c r="HX31" s="38">
        <v>0</v>
      </c>
      <c r="HY31" s="38">
        <v>0</v>
      </c>
      <c r="HZ31" s="38">
        <v>0</v>
      </c>
      <c r="IA31" s="38">
        <v>0</v>
      </c>
      <c r="IB31" s="38">
        <v>1.03487</v>
      </c>
      <c r="IC31" s="38">
        <v>0</v>
      </c>
      <c r="ID31" s="38">
        <v>29.94</v>
      </c>
      <c r="IE31" s="38">
        <v>16.185600000000001</v>
      </c>
      <c r="IF31" s="38">
        <v>0</v>
      </c>
      <c r="IG31" s="38">
        <v>0</v>
      </c>
      <c r="IH31" s="38">
        <v>0</v>
      </c>
      <c r="II31" s="38">
        <v>46.13</v>
      </c>
      <c r="IJ31" s="38">
        <v>10.1012</v>
      </c>
      <c r="IK31" s="38">
        <v>3.4781</v>
      </c>
      <c r="IL31" s="38">
        <v>4.2564000000000002</v>
      </c>
      <c r="IM31" s="38">
        <v>0</v>
      </c>
      <c r="IN31" s="38">
        <v>0.47290199999999999</v>
      </c>
      <c r="IO31" s="38">
        <v>1.21119</v>
      </c>
      <c r="IP31" s="38">
        <v>3.60615</v>
      </c>
      <c r="IQ31" s="38">
        <v>23.126000000000001</v>
      </c>
      <c r="IR31" s="38">
        <v>13.189399999999999</v>
      </c>
      <c r="IS31" s="38">
        <v>1.3509800000000001</v>
      </c>
      <c r="IT31" s="38">
        <v>0</v>
      </c>
      <c r="IU31" s="38">
        <v>0</v>
      </c>
      <c r="IV31" s="38">
        <v>0</v>
      </c>
      <c r="IW31" s="38">
        <v>0</v>
      </c>
      <c r="IX31" s="38">
        <v>37.666400000000003</v>
      </c>
      <c r="IY31" s="38">
        <v>8.8368800000000007</v>
      </c>
      <c r="IZ31" s="38">
        <v>4.2989600000000001</v>
      </c>
      <c r="JA31" s="38">
        <v>3.9834200000000002</v>
      </c>
      <c r="JB31" s="38">
        <v>0</v>
      </c>
      <c r="JC31" s="38">
        <v>1.3459499999999999E-2</v>
      </c>
      <c r="JD31" s="38">
        <v>0.73797299999999999</v>
      </c>
      <c r="JE31" s="38">
        <v>3.60615</v>
      </c>
      <c r="JF31" s="38">
        <v>16.582599999999999</v>
      </c>
      <c r="JG31" s="38">
        <v>13.189399999999999</v>
      </c>
      <c r="JH31" s="38">
        <v>1.3509800000000001</v>
      </c>
      <c r="JI31" s="38">
        <v>0</v>
      </c>
      <c r="JJ31" s="38">
        <v>0</v>
      </c>
      <c r="JK31" s="38">
        <v>-3.4857399999999998</v>
      </c>
      <c r="JL31" s="38">
        <v>-1.4085399999999999</v>
      </c>
      <c r="JM31" s="38">
        <v>31.123000000000001</v>
      </c>
    </row>
    <row r="32" spans="1:273" x14ac:dyDescent="0.3">
      <c r="A32" s="20"/>
      <c r="B32" s="84">
        <v>44855.426712962966</v>
      </c>
      <c r="C32" s="38" t="s">
        <v>195</v>
      </c>
      <c r="D32" s="38" t="s">
        <v>195</v>
      </c>
      <c r="E32" s="38" t="s">
        <v>272</v>
      </c>
      <c r="F32" s="38">
        <v>498589</v>
      </c>
      <c r="G32" s="39">
        <v>498589</v>
      </c>
      <c r="H32" s="38" t="s">
        <v>86</v>
      </c>
      <c r="I32" s="39">
        <v>0.16111111111111112</v>
      </c>
      <c r="J32" s="38" t="s">
        <v>88</v>
      </c>
      <c r="K32" s="38">
        <v>-45.16</v>
      </c>
      <c r="L32" s="38" t="s">
        <v>87</v>
      </c>
      <c r="M32" s="38" t="s">
        <v>87</v>
      </c>
      <c r="N32" s="38" t="s">
        <v>247</v>
      </c>
      <c r="O32" s="38">
        <v>77.221400000000003</v>
      </c>
      <c r="P32" s="38">
        <v>531677</v>
      </c>
      <c r="Q32" s="38">
        <v>547934</v>
      </c>
      <c r="R32" s="38">
        <v>9732.41</v>
      </c>
      <c r="S32" s="38">
        <v>344536</v>
      </c>
      <c r="T32" s="38">
        <v>0</v>
      </c>
      <c r="U32" s="38">
        <v>695606</v>
      </c>
      <c r="V32" s="38">
        <v>2129560</v>
      </c>
      <c r="W32" s="38">
        <v>5008450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7138010</v>
      </c>
      <c r="AD32" s="38">
        <v>11109.7</v>
      </c>
      <c r="AE32" s="38">
        <v>0</v>
      </c>
      <c r="AF32" s="38">
        <v>0</v>
      </c>
      <c r="AG32" s="38">
        <v>0</v>
      </c>
      <c r="AH32" s="38">
        <v>0</v>
      </c>
      <c r="AI32" s="38">
        <v>5112.1099999999997</v>
      </c>
      <c r="AJ32" s="38">
        <v>0</v>
      </c>
      <c r="AK32" s="38">
        <v>16221.8</v>
      </c>
      <c r="AL32" s="38">
        <v>0</v>
      </c>
      <c r="AM32" s="38">
        <v>0</v>
      </c>
      <c r="AN32" s="38">
        <v>0</v>
      </c>
      <c r="AO32" s="38">
        <v>0</v>
      </c>
      <c r="AP32" s="38">
        <v>16221.8</v>
      </c>
      <c r="AQ32" s="38">
        <v>0</v>
      </c>
      <c r="AR32" s="38">
        <v>0</v>
      </c>
      <c r="AS32" s="38">
        <v>0</v>
      </c>
      <c r="AT32" s="38">
        <v>0</v>
      </c>
      <c r="AU32" s="38">
        <v>0</v>
      </c>
      <c r="AV32" s="38">
        <v>0</v>
      </c>
      <c r="AW32" s="38">
        <v>0</v>
      </c>
      <c r="AX32" s="38">
        <v>0</v>
      </c>
      <c r="AY32" s="38">
        <v>0</v>
      </c>
      <c r="AZ32" s="38">
        <v>0</v>
      </c>
      <c r="BA32" s="38">
        <v>0</v>
      </c>
      <c r="BB32" s="38">
        <v>0</v>
      </c>
      <c r="BC32" s="38">
        <v>0</v>
      </c>
      <c r="BD32" s="38">
        <v>6.2176900000000002</v>
      </c>
      <c r="BE32" s="38">
        <v>32.758099999999999</v>
      </c>
      <c r="BF32" s="38">
        <v>29.8123</v>
      </c>
      <c r="BG32" s="38">
        <v>0.75571600000000005</v>
      </c>
      <c r="BH32" s="38">
        <v>19.749700000000001</v>
      </c>
      <c r="BI32" s="38">
        <v>2.6116899999999998</v>
      </c>
      <c r="BJ32" s="38">
        <v>36.646000000000001</v>
      </c>
      <c r="BK32" s="38">
        <v>128.55099999999999</v>
      </c>
      <c r="BL32" s="38">
        <v>270.37900000000002</v>
      </c>
      <c r="BM32" s="38">
        <v>0</v>
      </c>
      <c r="BN32" s="38">
        <v>0</v>
      </c>
      <c r="BO32" s="38">
        <v>0</v>
      </c>
      <c r="BP32" s="38">
        <v>0</v>
      </c>
      <c r="BQ32" s="38">
        <v>0</v>
      </c>
      <c r="BR32" s="38">
        <v>398.93</v>
      </c>
      <c r="BS32" s="38">
        <v>390.10599999999999</v>
      </c>
      <c r="BT32" s="38">
        <v>8.82437</v>
      </c>
      <c r="BU32" s="38">
        <v>0</v>
      </c>
      <c r="BV32" s="38">
        <v>158.25</v>
      </c>
      <c r="BW32" s="38" t="s">
        <v>233</v>
      </c>
      <c r="BX32" s="38">
        <v>1</v>
      </c>
      <c r="BY32" s="38">
        <v>15.25</v>
      </c>
      <c r="BZ32" s="38" t="s">
        <v>234</v>
      </c>
      <c r="CA32" s="38">
        <v>0</v>
      </c>
      <c r="CB32" s="38" t="s">
        <v>87</v>
      </c>
      <c r="CC32" s="38" t="s">
        <v>87</v>
      </c>
      <c r="CD32" s="38" t="s">
        <v>238</v>
      </c>
      <c r="CE32" s="38">
        <v>70.947699999999998</v>
      </c>
      <c r="CF32" s="38">
        <v>565018</v>
      </c>
      <c r="CG32" s="38">
        <v>490309</v>
      </c>
      <c r="CH32" s="38">
        <v>44351.1</v>
      </c>
      <c r="CI32" s="38">
        <v>111760</v>
      </c>
      <c r="CJ32" s="38">
        <v>122894</v>
      </c>
      <c r="CK32" s="38">
        <v>695606</v>
      </c>
      <c r="CL32" s="38">
        <v>1124570</v>
      </c>
      <c r="CM32" s="38">
        <v>5008450</v>
      </c>
      <c r="CN32" s="38">
        <v>0</v>
      </c>
      <c r="CO32" s="38">
        <v>0</v>
      </c>
      <c r="CP32" s="38">
        <v>0</v>
      </c>
      <c r="CQ32" s="38">
        <v>-906138</v>
      </c>
      <c r="CR32" s="38">
        <v>697.721</v>
      </c>
      <c r="CS32" s="38">
        <v>6133020</v>
      </c>
      <c r="CT32" s="38">
        <v>10236.9</v>
      </c>
      <c r="CU32" s="38">
        <v>0</v>
      </c>
      <c r="CV32" s="38">
        <v>0</v>
      </c>
      <c r="CW32" s="38">
        <v>0</v>
      </c>
      <c r="CX32" s="38">
        <v>0</v>
      </c>
      <c r="CY32" s="38">
        <v>0</v>
      </c>
      <c r="CZ32" s="38">
        <v>0</v>
      </c>
      <c r="DA32" s="38">
        <v>10236.9</v>
      </c>
      <c r="DB32" s="38">
        <v>0</v>
      </c>
      <c r="DC32" s="38">
        <v>0</v>
      </c>
      <c r="DD32" s="38">
        <v>0</v>
      </c>
      <c r="DE32" s="38">
        <v>0</v>
      </c>
      <c r="DF32" s="38">
        <v>10236.9</v>
      </c>
      <c r="DG32" s="38">
        <v>0</v>
      </c>
      <c r="DH32" s="38">
        <v>0</v>
      </c>
      <c r="DI32" s="38">
        <v>0</v>
      </c>
      <c r="DJ32" s="38">
        <v>0</v>
      </c>
      <c r="DK32" s="38">
        <v>0</v>
      </c>
      <c r="DL32" s="38">
        <v>0</v>
      </c>
      <c r="DM32" s="38">
        <v>0</v>
      </c>
      <c r="DN32" s="38">
        <v>0</v>
      </c>
      <c r="DO32" s="38">
        <v>0</v>
      </c>
      <c r="DP32" s="38">
        <v>0</v>
      </c>
      <c r="DQ32" s="38">
        <v>0</v>
      </c>
      <c r="DR32" s="38">
        <v>0</v>
      </c>
      <c r="DS32" s="38">
        <v>0</v>
      </c>
      <c r="DT32" s="38">
        <v>5.7242499999999996</v>
      </c>
      <c r="DU32" s="38">
        <v>35.817500000000003</v>
      </c>
      <c r="DV32" s="38">
        <v>26.593599999999999</v>
      </c>
      <c r="DW32" s="38">
        <v>2.8962699999999999</v>
      </c>
      <c r="DX32" s="38">
        <v>6.5281000000000002</v>
      </c>
      <c r="DY32" s="38">
        <v>6.4251300000000002</v>
      </c>
      <c r="DZ32" s="38">
        <v>36.646000000000001</v>
      </c>
      <c r="EA32" s="38">
        <v>83.393100000000004</v>
      </c>
      <c r="EB32" s="38">
        <v>270.37900000000002</v>
      </c>
      <c r="EC32" s="38">
        <v>0</v>
      </c>
      <c r="ED32" s="38">
        <v>0</v>
      </c>
      <c r="EE32" s="38">
        <v>0</v>
      </c>
      <c r="EF32" s="38">
        <v>-37.100200000000001</v>
      </c>
      <c r="EG32" s="38">
        <v>-0.1376</v>
      </c>
      <c r="EH32" s="38">
        <v>353.77199999999999</v>
      </c>
      <c r="EI32" s="38">
        <v>348.053</v>
      </c>
      <c r="EJ32" s="38">
        <v>5.7196300000000004</v>
      </c>
      <c r="EK32" s="38">
        <v>0</v>
      </c>
      <c r="EL32" s="38">
        <v>2.5</v>
      </c>
      <c r="EM32" s="38" t="s">
        <v>199</v>
      </c>
      <c r="EN32" s="38">
        <v>0</v>
      </c>
      <c r="EO32" s="38">
        <v>16.25</v>
      </c>
      <c r="EP32" s="38" t="s">
        <v>234</v>
      </c>
      <c r="EQ32" s="38">
        <v>0</v>
      </c>
      <c r="ER32" s="38">
        <v>4.1744699999999999E-13</v>
      </c>
      <c r="ES32" s="38">
        <v>120.977</v>
      </c>
      <c r="ET32" s="38">
        <v>71.740200000000002</v>
      </c>
      <c r="EU32" s="38">
        <v>2.5660599999999998</v>
      </c>
      <c r="EV32" s="38">
        <v>68.890199999999993</v>
      </c>
      <c r="EW32" s="38">
        <v>0</v>
      </c>
      <c r="EX32" s="38">
        <v>98.356200000000001</v>
      </c>
      <c r="EY32" s="38">
        <v>362.529</v>
      </c>
      <c r="EZ32" s="38">
        <v>588.12400000000002</v>
      </c>
      <c r="FA32" s="38">
        <v>0</v>
      </c>
      <c r="FB32" s="38">
        <v>0</v>
      </c>
      <c r="FC32" s="38">
        <v>0</v>
      </c>
      <c r="FD32" s="38">
        <v>0</v>
      </c>
      <c r="FE32" s="38">
        <v>0</v>
      </c>
      <c r="FF32" s="38">
        <v>950.654</v>
      </c>
      <c r="FG32" s="38">
        <v>1.05344E-9</v>
      </c>
      <c r="FH32" s="38">
        <v>133.411</v>
      </c>
      <c r="FI32" s="38">
        <v>61.014699999999998</v>
      </c>
      <c r="FJ32" s="38">
        <v>15.382400000000001</v>
      </c>
      <c r="FK32" s="38">
        <v>26.464200000000002</v>
      </c>
      <c r="FL32" s="38">
        <v>15.977499999999999</v>
      </c>
      <c r="FM32" s="38">
        <v>98.356200000000001</v>
      </c>
      <c r="FN32" s="38">
        <v>332.72899999999998</v>
      </c>
      <c r="FO32" s="38">
        <v>588.12400000000002</v>
      </c>
      <c r="FP32" s="38">
        <v>0</v>
      </c>
      <c r="FQ32" s="38">
        <v>0</v>
      </c>
      <c r="FR32" s="38">
        <v>0</v>
      </c>
      <c r="FS32" s="38">
        <v>-17.8765</v>
      </c>
      <c r="FT32" s="38">
        <v>0</v>
      </c>
      <c r="FU32" s="38">
        <v>920.85299999999995</v>
      </c>
      <c r="FV32" s="38" t="s">
        <v>273</v>
      </c>
      <c r="FW32" s="38" t="s">
        <v>274</v>
      </c>
      <c r="FX32" s="38" t="s">
        <v>214</v>
      </c>
      <c r="FY32" s="38" t="s">
        <v>275</v>
      </c>
      <c r="FZ32" s="38" t="s">
        <v>215</v>
      </c>
      <c r="GA32" s="38" t="s">
        <v>276</v>
      </c>
      <c r="GB32" s="38" t="s">
        <v>216</v>
      </c>
      <c r="GC32" s="38" t="s">
        <v>277</v>
      </c>
      <c r="GF32" s="38">
        <v>2.2102E-2</v>
      </c>
      <c r="GG32" s="38">
        <v>56.287199999999999</v>
      </c>
      <c r="GH32" s="38">
        <v>90.555700000000002</v>
      </c>
      <c r="GI32" s="38">
        <v>0.80325000000000002</v>
      </c>
      <c r="GJ32" s="38">
        <v>51.938099999999999</v>
      </c>
      <c r="GK32" s="38">
        <v>0</v>
      </c>
      <c r="GL32" s="38">
        <v>83.903599999999997</v>
      </c>
      <c r="GM32" s="38">
        <v>283.51</v>
      </c>
      <c r="GN32" s="38">
        <v>797.32</v>
      </c>
      <c r="GO32" s="38">
        <v>0</v>
      </c>
      <c r="GP32" s="38">
        <v>0</v>
      </c>
      <c r="GQ32" s="38">
        <v>0</v>
      </c>
      <c r="GR32" s="38">
        <v>0</v>
      </c>
      <c r="GS32" s="38">
        <v>0</v>
      </c>
      <c r="GT32" s="38">
        <v>1080.83</v>
      </c>
      <c r="GU32" s="38">
        <v>62.261699999999998</v>
      </c>
      <c r="GV32" s="38">
        <v>0</v>
      </c>
      <c r="GW32" s="38">
        <v>0</v>
      </c>
      <c r="GX32" s="38">
        <v>0</v>
      </c>
      <c r="GY32" s="38">
        <v>0</v>
      </c>
      <c r="GZ32" s="38">
        <v>28.649699999999999</v>
      </c>
      <c r="HA32" s="38">
        <v>0</v>
      </c>
      <c r="HB32" s="38">
        <v>90.91</v>
      </c>
      <c r="HC32" s="38">
        <v>0</v>
      </c>
      <c r="HD32" s="38">
        <v>0</v>
      </c>
      <c r="HE32" s="38">
        <v>0</v>
      </c>
      <c r="HF32" s="38">
        <v>0</v>
      </c>
      <c r="HG32" s="38">
        <v>90.91</v>
      </c>
      <c r="HH32" s="38">
        <v>2.02367E-2</v>
      </c>
      <c r="HI32" s="38">
        <v>55.244399999999999</v>
      </c>
      <c r="HJ32" s="38">
        <v>70.420900000000003</v>
      </c>
      <c r="HK32" s="38">
        <v>4.3990299999999998</v>
      </c>
      <c r="HL32" s="38">
        <v>13.7378</v>
      </c>
      <c r="HM32" s="38">
        <v>15.3139</v>
      </c>
      <c r="HN32" s="38">
        <v>83.903599999999997</v>
      </c>
      <c r="HO32" s="38">
        <v>195.62</v>
      </c>
      <c r="HP32" s="38">
        <v>797.32</v>
      </c>
      <c r="HQ32" s="38">
        <v>0</v>
      </c>
      <c r="HR32" s="38">
        <v>0</v>
      </c>
      <c r="HS32" s="38">
        <v>0</v>
      </c>
      <c r="HT32" s="38">
        <v>-45.896000000000001</v>
      </c>
      <c r="HU32" s="38">
        <v>-1.5111699999999999</v>
      </c>
      <c r="HV32" s="38">
        <v>992.94</v>
      </c>
      <c r="HW32" s="38">
        <v>57.370699999999999</v>
      </c>
      <c r="HX32" s="38">
        <v>0</v>
      </c>
      <c r="HY32" s="38">
        <v>0</v>
      </c>
      <c r="HZ32" s="38">
        <v>0</v>
      </c>
      <c r="IA32" s="38">
        <v>0</v>
      </c>
      <c r="IB32" s="38">
        <v>0</v>
      </c>
      <c r="IC32" s="38">
        <v>0</v>
      </c>
      <c r="ID32" s="38">
        <v>57.37</v>
      </c>
      <c r="IE32" s="38">
        <v>0</v>
      </c>
      <c r="IF32" s="38">
        <v>0</v>
      </c>
      <c r="IG32" s="38">
        <v>0</v>
      </c>
      <c r="IH32" s="38">
        <v>0</v>
      </c>
      <c r="II32" s="38">
        <v>57.37</v>
      </c>
      <c r="IJ32" s="38">
        <v>2.0467399999999998</v>
      </c>
      <c r="IK32" s="38">
        <v>1.8326199999999999</v>
      </c>
      <c r="IL32" s="38">
        <v>2.9483899999999998</v>
      </c>
      <c r="IM32" s="38">
        <v>2.6152000000000002E-2</v>
      </c>
      <c r="IN32" s="38">
        <v>1.6910400000000001</v>
      </c>
      <c r="IO32" s="38">
        <v>0.94147800000000004</v>
      </c>
      <c r="IP32" s="38">
        <v>2.7318099999999998</v>
      </c>
      <c r="IQ32" s="38">
        <v>12.2182</v>
      </c>
      <c r="IR32" s="38">
        <v>25.959800000000001</v>
      </c>
      <c r="IS32" s="38">
        <v>0</v>
      </c>
      <c r="IT32" s="38">
        <v>0</v>
      </c>
      <c r="IU32" s="38">
        <v>0</v>
      </c>
      <c r="IV32" s="38">
        <v>0</v>
      </c>
      <c r="IW32" s="38">
        <v>0</v>
      </c>
      <c r="IX32" s="38">
        <v>38.178100000000001</v>
      </c>
      <c r="IY32" s="38">
        <v>1.8859600000000001</v>
      </c>
      <c r="IZ32" s="38">
        <v>1.79867</v>
      </c>
      <c r="JA32" s="38">
        <v>2.2928199999999999</v>
      </c>
      <c r="JB32" s="38">
        <v>0.14322499999999999</v>
      </c>
      <c r="JC32" s="38">
        <v>0.44728400000000001</v>
      </c>
      <c r="JD32" s="38">
        <v>0.49860300000000002</v>
      </c>
      <c r="JE32" s="38">
        <v>2.7318099999999998</v>
      </c>
      <c r="JF32" s="38">
        <v>8.2548499999999994</v>
      </c>
      <c r="JG32" s="38">
        <v>25.959800000000001</v>
      </c>
      <c r="JH32" s="38">
        <v>0</v>
      </c>
      <c r="JI32" s="38">
        <v>0</v>
      </c>
      <c r="JJ32" s="38">
        <v>0</v>
      </c>
      <c r="JK32" s="38">
        <v>-1.49431</v>
      </c>
      <c r="JL32" s="38">
        <v>-4.9201700000000001E-2</v>
      </c>
      <c r="JM32" s="38">
        <v>34.214700000000001</v>
      </c>
    </row>
    <row r="33" spans="1:273" x14ac:dyDescent="0.3">
      <c r="A33" s="20"/>
      <c r="B33" s="84">
        <v>44855.430509259262</v>
      </c>
      <c r="C33" s="38" t="s">
        <v>156</v>
      </c>
      <c r="D33" s="38" t="s">
        <v>156</v>
      </c>
      <c r="E33" s="38" t="s">
        <v>278</v>
      </c>
      <c r="F33" s="38">
        <v>498589</v>
      </c>
      <c r="G33" s="39">
        <v>498589</v>
      </c>
      <c r="H33" s="38" t="s">
        <v>86</v>
      </c>
      <c r="I33" s="39">
        <v>0.22152777777777777</v>
      </c>
      <c r="J33" s="38" t="s">
        <v>88</v>
      </c>
      <c r="K33" s="38">
        <v>-41.56</v>
      </c>
      <c r="L33" s="38" t="s">
        <v>87</v>
      </c>
      <c r="M33" s="38" t="s">
        <v>87</v>
      </c>
      <c r="N33" s="38" t="s">
        <v>283</v>
      </c>
      <c r="O33" s="38">
        <v>347.24599999999998</v>
      </c>
      <c r="P33" s="38">
        <v>191012</v>
      </c>
      <c r="Q33" s="38">
        <v>286291</v>
      </c>
      <c r="R33" s="38">
        <v>2646.92</v>
      </c>
      <c r="S33" s="38">
        <v>235886</v>
      </c>
      <c r="T33" s="37">
        <v>0</v>
      </c>
      <c r="U33" s="38">
        <v>674022</v>
      </c>
      <c r="V33" s="38">
        <v>1390210</v>
      </c>
      <c r="W33" s="38">
        <v>2135580</v>
      </c>
      <c r="X33" s="37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3525790</v>
      </c>
      <c r="AD33" s="38">
        <v>49947</v>
      </c>
      <c r="AE33" s="38">
        <v>0</v>
      </c>
      <c r="AF33" s="38">
        <v>0</v>
      </c>
      <c r="AG33" s="38">
        <v>0</v>
      </c>
      <c r="AH33" s="38">
        <v>0</v>
      </c>
      <c r="AI33" s="38">
        <v>6172.43</v>
      </c>
      <c r="AJ33" s="38">
        <v>0</v>
      </c>
      <c r="AK33" s="38">
        <v>56119.4</v>
      </c>
      <c r="AL33" s="38">
        <v>0</v>
      </c>
      <c r="AM33" s="38">
        <v>0</v>
      </c>
      <c r="AN33" s="38">
        <v>0</v>
      </c>
      <c r="AO33" s="38">
        <v>0</v>
      </c>
      <c r="AP33" s="38">
        <v>56119.4</v>
      </c>
      <c r="AQ33" s="38">
        <v>0</v>
      </c>
      <c r="AR33" s="38">
        <v>0</v>
      </c>
      <c r="AS33" s="38">
        <v>0</v>
      </c>
      <c r="AT33" s="38">
        <v>0</v>
      </c>
      <c r="AU33" s="38">
        <v>0</v>
      </c>
      <c r="AV33" s="38">
        <v>0</v>
      </c>
      <c r="AW33" s="38">
        <v>0</v>
      </c>
      <c r="AX33" s="38">
        <v>0</v>
      </c>
      <c r="AY33" s="38">
        <v>0</v>
      </c>
      <c r="AZ33" s="38">
        <v>0</v>
      </c>
      <c r="BA33" s="38">
        <v>0</v>
      </c>
      <c r="BB33" s="38">
        <v>0</v>
      </c>
      <c r="BC33" s="38">
        <v>0</v>
      </c>
      <c r="BD33" s="38">
        <v>27.476700000000001</v>
      </c>
      <c r="BE33" s="38">
        <v>9.4523799999999998</v>
      </c>
      <c r="BF33" s="38">
        <v>15.016400000000001</v>
      </c>
      <c r="BG33" s="38">
        <v>0.11909500000000001</v>
      </c>
      <c r="BH33" s="38">
        <v>13.148999999999999</v>
      </c>
      <c r="BI33" s="38">
        <v>3.1593800000000001</v>
      </c>
      <c r="BJ33" s="38">
        <v>32.834200000000003</v>
      </c>
      <c r="BK33" s="38">
        <v>101.20699999999999</v>
      </c>
      <c r="BL33" s="38">
        <v>100.32899999999999</v>
      </c>
      <c r="BM33" s="38">
        <v>0</v>
      </c>
      <c r="BN33" s="38">
        <v>0</v>
      </c>
      <c r="BO33" s="38">
        <v>0</v>
      </c>
      <c r="BP33" s="38">
        <v>0</v>
      </c>
      <c r="BQ33" s="38">
        <v>0</v>
      </c>
      <c r="BR33" s="38">
        <v>201.536</v>
      </c>
      <c r="BS33" s="38">
        <v>170.92599999999999</v>
      </c>
      <c r="BT33" s="38">
        <v>30.610399999999998</v>
      </c>
      <c r="BU33" s="37">
        <v>0</v>
      </c>
      <c r="BV33" s="37">
        <v>62.75</v>
      </c>
      <c r="BW33" s="38" t="s">
        <v>102</v>
      </c>
      <c r="BX33" s="38">
        <v>0</v>
      </c>
      <c r="BY33" s="37">
        <v>332.75</v>
      </c>
      <c r="BZ33" s="38" t="s">
        <v>199</v>
      </c>
      <c r="CA33" s="38">
        <v>12</v>
      </c>
      <c r="CB33" s="38" t="s">
        <v>87</v>
      </c>
      <c r="CC33" s="38" t="s">
        <v>87</v>
      </c>
      <c r="CD33" s="38" t="s">
        <v>284</v>
      </c>
      <c r="CE33" s="38">
        <v>349.44600000000003</v>
      </c>
      <c r="CF33" s="38">
        <v>164771</v>
      </c>
      <c r="CG33" s="38">
        <v>356594</v>
      </c>
      <c r="CH33" s="38">
        <v>10138.299999999999</v>
      </c>
      <c r="CI33" s="38">
        <v>62560.2</v>
      </c>
      <c r="CJ33" s="38">
        <v>148291</v>
      </c>
      <c r="CK33" s="38">
        <v>674022</v>
      </c>
      <c r="CL33" s="38">
        <v>549920</v>
      </c>
      <c r="CM33" s="38">
        <v>2135580</v>
      </c>
      <c r="CN33" s="38">
        <v>0</v>
      </c>
      <c r="CO33" s="38">
        <v>0</v>
      </c>
      <c r="CP33" s="38">
        <v>0</v>
      </c>
      <c r="CQ33" s="38">
        <v>-873298</v>
      </c>
      <c r="CR33" s="38">
        <v>6492.33</v>
      </c>
      <c r="CS33" s="38">
        <v>2685500</v>
      </c>
      <c r="CT33" s="38">
        <v>50992.5</v>
      </c>
      <c r="CU33" s="38">
        <v>0</v>
      </c>
      <c r="CV33" s="38">
        <v>0</v>
      </c>
      <c r="CW33" s="38">
        <v>0</v>
      </c>
      <c r="CX33" s="38">
        <v>0</v>
      </c>
      <c r="CY33" s="38">
        <v>0</v>
      </c>
      <c r="CZ33" s="38">
        <v>0</v>
      </c>
      <c r="DA33" s="38">
        <v>50992.5</v>
      </c>
      <c r="DB33" s="38">
        <v>0</v>
      </c>
      <c r="DC33" s="38">
        <v>0</v>
      </c>
      <c r="DD33" s="38">
        <v>0</v>
      </c>
      <c r="DE33" s="38">
        <v>0</v>
      </c>
      <c r="DF33" s="38">
        <v>50992.5</v>
      </c>
      <c r="DG33" s="38">
        <v>0</v>
      </c>
      <c r="DH33" s="38">
        <v>0</v>
      </c>
      <c r="DI33" s="38">
        <v>0</v>
      </c>
      <c r="DJ33" s="38">
        <v>0</v>
      </c>
      <c r="DK33" s="38">
        <v>0</v>
      </c>
      <c r="DL33" s="38">
        <v>0</v>
      </c>
      <c r="DM33" s="38">
        <v>0</v>
      </c>
      <c r="DN33" s="38">
        <v>0</v>
      </c>
      <c r="DO33" s="38">
        <v>0</v>
      </c>
      <c r="DP33" s="38">
        <v>0</v>
      </c>
      <c r="DQ33" s="38">
        <v>0</v>
      </c>
      <c r="DR33" s="38">
        <v>0</v>
      </c>
      <c r="DS33" s="38">
        <v>0</v>
      </c>
      <c r="DT33" s="38">
        <v>28.0456</v>
      </c>
      <c r="DU33" s="38">
        <v>7.8881600000000001</v>
      </c>
      <c r="DV33" s="38">
        <v>17.839500000000001</v>
      </c>
      <c r="DW33" s="38">
        <v>0.47917399999999999</v>
      </c>
      <c r="DX33" s="38">
        <v>3.2791800000000002</v>
      </c>
      <c r="DY33" s="38">
        <v>7.2814100000000002</v>
      </c>
      <c r="DZ33" s="38">
        <v>32.834200000000003</v>
      </c>
      <c r="EA33" s="38">
        <v>59.6492</v>
      </c>
      <c r="EB33" s="38">
        <v>100.32899999999999</v>
      </c>
      <c r="EC33" s="38">
        <v>0</v>
      </c>
      <c r="ED33" s="38">
        <v>0</v>
      </c>
      <c r="EE33" s="38">
        <v>0</v>
      </c>
      <c r="EF33" s="38">
        <v>-33.579099999999997</v>
      </c>
      <c r="EG33" s="38">
        <v>-4.4188099999999997</v>
      </c>
      <c r="EH33" s="38">
        <v>159.97800000000001</v>
      </c>
      <c r="EI33" s="38">
        <v>131.959</v>
      </c>
      <c r="EJ33" s="38">
        <v>28.019500000000001</v>
      </c>
      <c r="EK33" s="38">
        <v>0</v>
      </c>
      <c r="EL33" s="38">
        <v>0</v>
      </c>
      <c r="EN33" s="38">
        <v>0</v>
      </c>
      <c r="EO33" s="38">
        <v>46.5</v>
      </c>
      <c r="EP33" s="38" t="s">
        <v>213</v>
      </c>
      <c r="EQ33" s="38">
        <v>0</v>
      </c>
      <c r="ER33" s="38">
        <v>2.06622E-4</v>
      </c>
      <c r="ES33" s="38">
        <v>60.658000000000001</v>
      </c>
      <c r="ET33" s="38">
        <v>39.223700000000001</v>
      </c>
      <c r="EU33" s="38">
        <v>0.60479700000000003</v>
      </c>
      <c r="EV33" s="38">
        <v>53.546500000000002</v>
      </c>
      <c r="EW33" s="38">
        <v>0</v>
      </c>
      <c r="EX33" s="38">
        <v>96.043599999999998</v>
      </c>
      <c r="EY33" s="38">
        <v>250.077</v>
      </c>
      <c r="EZ33" s="38">
        <v>274.91199999999998</v>
      </c>
      <c r="FA33" s="38">
        <v>0</v>
      </c>
      <c r="FB33" s="38">
        <v>0</v>
      </c>
      <c r="FC33" s="38">
        <v>0</v>
      </c>
      <c r="FD33" s="38">
        <v>0</v>
      </c>
      <c r="FE33" s="38">
        <v>0</v>
      </c>
      <c r="FF33" s="38">
        <v>524.98900000000003</v>
      </c>
      <c r="FG33" s="38">
        <v>1.8540200000000001E-4</v>
      </c>
      <c r="FH33" s="38">
        <v>49.821899999999999</v>
      </c>
      <c r="FI33" s="38">
        <v>45.113900000000001</v>
      </c>
      <c r="FJ33" s="38">
        <v>3.1851500000000001</v>
      </c>
      <c r="FK33" s="38">
        <v>17.057400000000001</v>
      </c>
      <c r="FL33" s="38">
        <v>18.4834</v>
      </c>
      <c r="FM33" s="38">
        <v>96.043599999999998</v>
      </c>
      <c r="FN33" s="38">
        <v>200.809</v>
      </c>
      <c r="FO33" s="38">
        <v>274.91199999999998</v>
      </c>
      <c r="FP33" s="38">
        <v>0</v>
      </c>
      <c r="FQ33" s="38">
        <v>0</v>
      </c>
      <c r="FR33" s="38">
        <v>0</v>
      </c>
      <c r="FS33" s="38">
        <v>-19.7028</v>
      </c>
      <c r="FT33" s="38">
        <v>-9.1941199999999998</v>
      </c>
      <c r="FU33" s="38">
        <v>475.721</v>
      </c>
      <c r="FV33" s="38" t="s">
        <v>273</v>
      </c>
      <c r="FW33" s="38" t="s">
        <v>274</v>
      </c>
      <c r="FX33" s="38" t="s">
        <v>214</v>
      </c>
      <c r="FY33" s="38" t="s">
        <v>275</v>
      </c>
      <c r="FZ33" s="38" t="s">
        <v>215</v>
      </c>
      <c r="GA33" s="38" t="s">
        <v>276</v>
      </c>
      <c r="GB33" s="38" t="s">
        <v>216</v>
      </c>
      <c r="GC33" s="38" t="s">
        <v>277</v>
      </c>
      <c r="GF33" s="38">
        <v>8.3701399999999995E-2</v>
      </c>
      <c r="GG33" s="38">
        <v>23.541599999999999</v>
      </c>
      <c r="GH33" s="38">
        <v>41.958100000000002</v>
      </c>
      <c r="GI33" s="38">
        <v>0.238811</v>
      </c>
      <c r="GJ33" s="38">
        <v>38.599299999999999</v>
      </c>
      <c r="GK33" s="38">
        <v>0</v>
      </c>
      <c r="GL33" s="38">
        <v>81.267099999999999</v>
      </c>
      <c r="GM33" s="38">
        <v>185.69</v>
      </c>
      <c r="GN33" s="38">
        <v>236.63300000000001</v>
      </c>
      <c r="GO33" s="38">
        <v>0</v>
      </c>
      <c r="GP33" s="38">
        <v>0</v>
      </c>
      <c r="GQ33" s="38">
        <v>0</v>
      </c>
      <c r="GR33" s="38">
        <v>0</v>
      </c>
      <c r="GS33" s="38">
        <v>0</v>
      </c>
      <c r="GT33" s="38">
        <v>422.32</v>
      </c>
      <c r="GU33" s="38">
        <v>279.91699999999997</v>
      </c>
      <c r="GV33" s="38">
        <v>0</v>
      </c>
      <c r="GW33" s="38">
        <v>0</v>
      </c>
      <c r="GX33" s="38">
        <v>0</v>
      </c>
      <c r="GY33" s="38">
        <v>0</v>
      </c>
      <c r="GZ33" s="38">
        <v>34.591999999999999</v>
      </c>
      <c r="HA33" s="38">
        <v>0</v>
      </c>
      <c r="HB33" s="38">
        <v>314.51</v>
      </c>
      <c r="HC33" s="38">
        <v>0</v>
      </c>
      <c r="HD33" s="38">
        <v>0</v>
      </c>
      <c r="HE33" s="38">
        <v>0</v>
      </c>
      <c r="HF33" s="38">
        <v>0</v>
      </c>
      <c r="HG33" s="38">
        <v>314.51</v>
      </c>
      <c r="HH33" s="38">
        <v>8.4746699999999994E-2</v>
      </c>
      <c r="HI33" s="38">
        <v>18.601800000000001</v>
      </c>
      <c r="HJ33" s="38">
        <v>46.877000000000002</v>
      </c>
      <c r="HK33" s="38">
        <v>1.0725</v>
      </c>
      <c r="HL33" s="38">
        <v>9.3991299999999995</v>
      </c>
      <c r="HM33" s="38">
        <v>18.519100000000002</v>
      </c>
      <c r="HN33" s="38">
        <v>81.267099999999999</v>
      </c>
      <c r="HO33" s="38">
        <v>119.37</v>
      </c>
      <c r="HP33" s="38">
        <v>236.63300000000001</v>
      </c>
      <c r="HQ33" s="38">
        <v>0</v>
      </c>
      <c r="HR33" s="38">
        <v>0</v>
      </c>
      <c r="HS33" s="38">
        <v>0</v>
      </c>
      <c r="HT33" s="38">
        <v>-41.495600000000003</v>
      </c>
      <c r="HU33" s="38">
        <v>-14.9542</v>
      </c>
      <c r="HV33" s="38">
        <v>356</v>
      </c>
      <c r="HW33" s="38">
        <v>285.77699999999999</v>
      </c>
      <c r="HX33" s="38">
        <v>0</v>
      </c>
      <c r="HY33" s="38">
        <v>0</v>
      </c>
      <c r="HZ33" s="38">
        <v>0</v>
      </c>
      <c r="IA33" s="38">
        <v>0</v>
      </c>
      <c r="IB33" s="38">
        <v>0</v>
      </c>
      <c r="IC33" s="38">
        <v>0</v>
      </c>
      <c r="ID33" s="38">
        <v>285.77999999999997</v>
      </c>
      <c r="IE33" s="38">
        <v>0</v>
      </c>
      <c r="IF33" s="38">
        <v>0</v>
      </c>
      <c r="IG33" s="38">
        <v>0</v>
      </c>
      <c r="IH33" s="38">
        <v>0</v>
      </c>
      <c r="II33" s="38">
        <v>285.77999999999997</v>
      </c>
      <c r="IJ33" s="38">
        <v>9.2012699999999992</v>
      </c>
      <c r="IK33" s="38">
        <v>0.76647399999999999</v>
      </c>
      <c r="IL33" s="38">
        <v>1.3661099999999999</v>
      </c>
      <c r="IM33" s="38">
        <v>7.7750600000000003E-3</v>
      </c>
      <c r="IN33" s="38">
        <v>1.25674</v>
      </c>
      <c r="IO33" s="38">
        <v>1.1367499999999999</v>
      </c>
      <c r="IP33" s="38">
        <v>2.6459700000000002</v>
      </c>
      <c r="IQ33" s="38">
        <v>16.3811</v>
      </c>
      <c r="IR33" s="38">
        <v>7.70451</v>
      </c>
      <c r="IS33" s="38">
        <v>0</v>
      </c>
      <c r="IT33" s="38">
        <v>0</v>
      </c>
      <c r="IU33" s="38">
        <v>0</v>
      </c>
      <c r="IV33" s="38">
        <v>0</v>
      </c>
      <c r="IW33" s="38">
        <v>0</v>
      </c>
      <c r="IX33" s="38">
        <v>24.085599999999999</v>
      </c>
      <c r="IY33" s="38">
        <v>9.3938600000000001</v>
      </c>
      <c r="IZ33" s="38">
        <v>0.60563800000000001</v>
      </c>
      <c r="JA33" s="38">
        <v>1.5262500000000001</v>
      </c>
      <c r="JB33" s="38">
        <v>3.4918200000000003E-2</v>
      </c>
      <c r="JC33" s="38">
        <v>0.30602299999999999</v>
      </c>
      <c r="JD33" s="38">
        <v>0.60296000000000005</v>
      </c>
      <c r="JE33" s="38">
        <v>2.6459700000000002</v>
      </c>
      <c r="JF33" s="38">
        <v>13.277699999999999</v>
      </c>
      <c r="JG33" s="38">
        <v>7.70451</v>
      </c>
      <c r="JH33" s="38">
        <v>0</v>
      </c>
      <c r="JI33" s="38">
        <v>0</v>
      </c>
      <c r="JJ33" s="38">
        <v>0</v>
      </c>
      <c r="JK33" s="38">
        <v>-1.35103</v>
      </c>
      <c r="JL33" s="38">
        <v>-0.48689100000000002</v>
      </c>
      <c r="JM33" s="38">
        <v>20.982199999999999</v>
      </c>
    </row>
    <row r="34" spans="1:273" x14ac:dyDescent="0.3">
      <c r="A34" s="20"/>
      <c r="B34" s="84">
        <v>44855.434652777774</v>
      </c>
      <c r="C34" s="38" t="s">
        <v>193</v>
      </c>
      <c r="D34" s="38" t="s">
        <v>193</v>
      </c>
      <c r="E34" s="38" t="s">
        <v>278</v>
      </c>
      <c r="F34" s="38">
        <v>498589</v>
      </c>
      <c r="G34" s="39">
        <v>498589</v>
      </c>
      <c r="H34" s="38" t="s">
        <v>86</v>
      </c>
      <c r="I34" s="38">
        <v>0.24166666666666667</v>
      </c>
      <c r="J34" s="38" t="s">
        <v>88</v>
      </c>
      <c r="K34" s="38">
        <v>-63.19</v>
      </c>
      <c r="L34" s="38" t="s">
        <v>87</v>
      </c>
      <c r="M34" s="38" t="s">
        <v>87</v>
      </c>
      <c r="N34" s="38" t="s">
        <v>235</v>
      </c>
      <c r="O34" s="38">
        <v>313.83800000000002</v>
      </c>
      <c r="P34" s="38">
        <v>380408</v>
      </c>
      <c r="Q34" s="38">
        <v>682698</v>
      </c>
      <c r="R34" s="38">
        <v>3675.92</v>
      </c>
      <c r="S34" s="38">
        <v>381229</v>
      </c>
      <c r="T34" s="37">
        <v>0</v>
      </c>
      <c r="U34" s="38">
        <v>695606</v>
      </c>
      <c r="V34" s="38">
        <v>2143930</v>
      </c>
      <c r="W34" s="38">
        <v>5008450</v>
      </c>
      <c r="X34" s="37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7152380</v>
      </c>
      <c r="AD34" s="38">
        <v>45125.7</v>
      </c>
      <c r="AE34" s="38">
        <v>0</v>
      </c>
      <c r="AF34" s="38">
        <v>0</v>
      </c>
      <c r="AG34" s="38">
        <v>0</v>
      </c>
      <c r="AH34" s="38">
        <v>0</v>
      </c>
      <c r="AI34" s="38">
        <v>5972.78</v>
      </c>
      <c r="AJ34" s="38">
        <v>0</v>
      </c>
      <c r="AK34" s="38">
        <v>51098.5</v>
      </c>
      <c r="AL34" s="38">
        <v>0</v>
      </c>
      <c r="AM34" s="38">
        <v>0</v>
      </c>
      <c r="AN34" s="38">
        <v>0</v>
      </c>
      <c r="AO34" s="38">
        <v>0</v>
      </c>
      <c r="AP34" s="38">
        <v>51098.5</v>
      </c>
      <c r="AQ34" s="38">
        <v>0</v>
      </c>
      <c r="AR34" s="38">
        <v>0</v>
      </c>
      <c r="AS34" s="38">
        <v>0</v>
      </c>
      <c r="AT34" s="38">
        <v>0</v>
      </c>
      <c r="AU34" s="38">
        <v>0</v>
      </c>
      <c r="AV34" s="38">
        <v>0</v>
      </c>
      <c r="AW34" s="38">
        <v>0</v>
      </c>
      <c r="AX34" s="38">
        <v>0</v>
      </c>
      <c r="AY34" s="38">
        <v>0</v>
      </c>
      <c r="AZ34" s="38">
        <v>0</v>
      </c>
      <c r="BA34" s="38">
        <v>0</v>
      </c>
      <c r="BB34" s="38">
        <v>0</v>
      </c>
      <c r="BC34" s="38">
        <v>0</v>
      </c>
      <c r="BD34" s="38">
        <v>24.825399999999998</v>
      </c>
      <c r="BE34" s="38">
        <v>21.091100000000001</v>
      </c>
      <c r="BF34" s="38">
        <v>36.542700000000004</v>
      </c>
      <c r="BG34" s="38">
        <v>0.17538500000000001</v>
      </c>
      <c r="BH34" s="38">
        <v>22.8049</v>
      </c>
      <c r="BI34" s="38">
        <v>3.05715</v>
      </c>
      <c r="BJ34" s="38">
        <v>33.812100000000001</v>
      </c>
      <c r="BK34" s="38">
        <v>142.309</v>
      </c>
      <c r="BL34" s="38">
        <v>264.18299999999999</v>
      </c>
      <c r="BM34" s="38">
        <v>0</v>
      </c>
      <c r="BN34" s="38">
        <v>0</v>
      </c>
      <c r="BO34" s="38">
        <v>0</v>
      </c>
      <c r="BP34" s="38">
        <v>0</v>
      </c>
      <c r="BQ34" s="38">
        <v>0</v>
      </c>
      <c r="BR34" s="38">
        <v>406.49200000000002</v>
      </c>
      <c r="BS34" s="38">
        <v>378.63299999999998</v>
      </c>
      <c r="BT34" s="38">
        <v>27.859400000000001</v>
      </c>
      <c r="BU34" s="37">
        <v>0</v>
      </c>
      <c r="BV34" s="37">
        <v>1599</v>
      </c>
      <c r="BW34" s="38" t="s">
        <v>233</v>
      </c>
      <c r="BX34" s="38">
        <v>1</v>
      </c>
      <c r="BY34" s="37">
        <v>262.25</v>
      </c>
      <c r="BZ34" s="38" t="s">
        <v>234</v>
      </c>
      <c r="CA34" s="38">
        <v>8</v>
      </c>
      <c r="CB34" s="38" t="s">
        <v>87</v>
      </c>
      <c r="CC34" s="38" t="s">
        <v>87</v>
      </c>
      <c r="CD34" s="38" t="s">
        <v>285</v>
      </c>
      <c r="CE34" s="38">
        <v>319.04199999999997</v>
      </c>
      <c r="CF34" s="38">
        <v>270646</v>
      </c>
      <c r="CG34" s="38">
        <v>574862</v>
      </c>
      <c r="CH34" s="38">
        <v>9857.7800000000007</v>
      </c>
      <c r="CI34" s="38">
        <v>60326.1</v>
      </c>
      <c r="CJ34" s="38">
        <v>143393</v>
      </c>
      <c r="CK34" s="38">
        <v>695606</v>
      </c>
      <c r="CL34" s="38">
        <v>882615</v>
      </c>
      <c r="CM34" s="38">
        <v>5008450</v>
      </c>
      <c r="CN34" s="38">
        <v>0</v>
      </c>
      <c r="CO34" s="38">
        <v>0</v>
      </c>
      <c r="CP34" s="38">
        <v>0</v>
      </c>
      <c r="CQ34" s="38">
        <v>-873298</v>
      </c>
      <c r="CR34" s="38">
        <v>901.45399999999995</v>
      </c>
      <c r="CS34" s="38">
        <v>5891060</v>
      </c>
      <c r="CT34" s="38">
        <v>46530.9</v>
      </c>
      <c r="CU34" s="38">
        <v>0</v>
      </c>
      <c r="CV34" s="38">
        <v>0</v>
      </c>
      <c r="CW34" s="38">
        <v>0</v>
      </c>
      <c r="CX34" s="38">
        <v>0</v>
      </c>
      <c r="CY34" s="38">
        <v>0</v>
      </c>
      <c r="CZ34" s="38">
        <v>0</v>
      </c>
      <c r="DA34" s="38">
        <v>46530.9</v>
      </c>
      <c r="DB34" s="38">
        <v>0</v>
      </c>
      <c r="DC34" s="38">
        <v>0</v>
      </c>
      <c r="DD34" s="38">
        <v>0</v>
      </c>
      <c r="DE34" s="38">
        <v>0</v>
      </c>
      <c r="DF34" s="38">
        <v>46530.9</v>
      </c>
      <c r="DG34" s="38">
        <v>0</v>
      </c>
      <c r="DH34" s="38">
        <v>0</v>
      </c>
      <c r="DI34" s="38">
        <v>0</v>
      </c>
      <c r="DJ34" s="38">
        <v>0</v>
      </c>
      <c r="DK34" s="38">
        <v>0</v>
      </c>
      <c r="DL34" s="38">
        <v>0</v>
      </c>
      <c r="DM34" s="38">
        <v>0</v>
      </c>
      <c r="DN34" s="38">
        <v>0</v>
      </c>
      <c r="DO34" s="38">
        <v>0</v>
      </c>
      <c r="DP34" s="38">
        <v>0</v>
      </c>
      <c r="DQ34" s="38">
        <v>0</v>
      </c>
      <c r="DR34" s="38">
        <v>0</v>
      </c>
      <c r="DS34" s="38">
        <v>0</v>
      </c>
      <c r="DT34" s="38">
        <v>25.600899999999999</v>
      </c>
      <c r="DU34" s="38">
        <v>13.884</v>
      </c>
      <c r="DV34" s="38">
        <v>29.9574</v>
      </c>
      <c r="DW34" s="38">
        <v>0.46600599999999998</v>
      </c>
      <c r="DX34" s="38">
        <v>3.1667299999999998</v>
      </c>
      <c r="DY34" s="38">
        <v>7.04514</v>
      </c>
      <c r="DZ34" s="38">
        <v>33.812100000000001</v>
      </c>
      <c r="EA34" s="38">
        <v>79.117199999999997</v>
      </c>
      <c r="EB34" s="38">
        <v>264.18299999999999</v>
      </c>
      <c r="EC34" s="38">
        <v>0</v>
      </c>
      <c r="ED34" s="38">
        <v>0</v>
      </c>
      <c r="EE34" s="38">
        <v>0</v>
      </c>
      <c r="EF34" s="38">
        <v>-33.579099999999997</v>
      </c>
      <c r="EG34" s="38">
        <v>-1.2359899999999999</v>
      </c>
      <c r="EH34" s="38">
        <v>343.30099999999999</v>
      </c>
      <c r="EI34" s="38">
        <v>317.72399999999999</v>
      </c>
      <c r="EJ34" s="38">
        <v>25.577000000000002</v>
      </c>
      <c r="EK34" s="38">
        <v>0</v>
      </c>
      <c r="EL34" s="38">
        <v>22.75</v>
      </c>
      <c r="EM34" s="38" t="s">
        <v>101</v>
      </c>
      <c r="EN34" s="38">
        <v>0</v>
      </c>
      <c r="EO34" s="38">
        <v>49.75</v>
      </c>
      <c r="EP34" s="38" t="s">
        <v>236</v>
      </c>
      <c r="EQ34" s="38">
        <v>0</v>
      </c>
      <c r="ER34" s="38">
        <v>1.9920499999999999E-4</v>
      </c>
      <c r="ES34" s="38">
        <v>76.051000000000002</v>
      </c>
      <c r="ET34" s="38">
        <v>85.587699999999998</v>
      </c>
      <c r="EU34" s="38">
        <v>1.02521</v>
      </c>
      <c r="EV34" s="38">
        <v>60.988399999999999</v>
      </c>
      <c r="EW34" s="38">
        <v>0</v>
      </c>
      <c r="EX34" s="38">
        <v>98.356200000000001</v>
      </c>
      <c r="EY34" s="38">
        <v>322.00900000000001</v>
      </c>
      <c r="EZ34" s="38">
        <v>588.12400000000002</v>
      </c>
      <c r="FA34" s="38">
        <v>0</v>
      </c>
      <c r="FB34" s="38">
        <v>0</v>
      </c>
      <c r="FC34" s="38">
        <v>0</v>
      </c>
      <c r="FD34" s="38">
        <v>0</v>
      </c>
      <c r="FE34" s="38">
        <v>0</v>
      </c>
      <c r="FF34" s="38">
        <v>910.13300000000004</v>
      </c>
      <c r="FG34" s="38">
        <v>1.57307E-4</v>
      </c>
      <c r="FH34" s="38">
        <v>87.468699999999998</v>
      </c>
      <c r="FI34" s="38">
        <v>76.007199999999997</v>
      </c>
      <c r="FJ34" s="38">
        <v>3.1048499999999999</v>
      </c>
      <c r="FK34" s="38">
        <v>16.250800000000002</v>
      </c>
      <c r="FL34" s="38">
        <v>18.128599999999999</v>
      </c>
      <c r="FM34" s="38">
        <v>98.356200000000001</v>
      </c>
      <c r="FN34" s="38">
        <v>279.61399999999998</v>
      </c>
      <c r="FO34" s="38">
        <v>588.12400000000002</v>
      </c>
      <c r="FP34" s="38">
        <v>0</v>
      </c>
      <c r="FQ34" s="38">
        <v>0</v>
      </c>
      <c r="FR34" s="38">
        <v>0</v>
      </c>
      <c r="FS34" s="38">
        <v>-19.7028</v>
      </c>
      <c r="FT34" s="38">
        <v>0</v>
      </c>
      <c r="FU34" s="38">
        <v>867.73800000000006</v>
      </c>
      <c r="FV34" s="38" t="s">
        <v>273</v>
      </c>
      <c r="FW34" s="38" t="s">
        <v>274</v>
      </c>
      <c r="FX34" s="38" t="s">
        <v>214</v>
      </c>
      <c r="FY34" s="38" t="s">
        <v>275</v>
      </c>
      <c r="FZ34" s="38" t="s">
        <v>215</v>
      </c>
      <c r="GA34" s="38" t="s">
        <v>276</v>
      </c>
      <c r="GB34" s="38" t="s">
        <v>216</v>
      </c>
      <c r="GC34" s="38" t="s">
        <v>277</v>
      </c>
      <c r="GF34" s="38">
        <v>7.5637999999999997E-2</v>
      </c>
      <c r="GG34" s="38">
        <v>60.697099999999999</v>
      </c>
      <c r="GH34" s="38">
        <v>116.17400000000001</v>
      </c>
      <c r="GI34" s="38">
        <v>0.39376299999999997</v>
      </c>
      <c r="GJ34" s="38">
        <v>69.869399999999999</v>
      </c>
      <c r="GK34" s="38">
        <v>0</v>
      </c>
      <c r="GL34" s="38">
        <v>83.903599999999997</v>
      </c>
      <c r="GM34" s="38">
        <v>331.11</v>
      </c>
      <c r="GN34" s="38">
        <v>797.32</v>
      </c>
      <c r="GO34" s="38">
        <v>0</v>
      </c>
      <c r="GP34" s="38">
        <v>0</v>
      </c>
      <c r="GQ34" s="38">
        <v>0</v>
      </c>
      <c r="GR34" s="38">
        <v>0</v>
      </c>
      <c r="GS34" s="38">
        <v>0</v>
      </c>
      <c r="GT34" s="38">
        <v>1128.43</v>
      </c>
      <c r="GU34" s="38">
        <v>252.89699999999999</v>
      </c>
      <c r="GV34" s="38">
        <v>0</v>
      </c>
      <c r="GW34" s="38">
        <v>0</v>
      </c>
      <c r="GX34" s="38">
        <v>0</v>
      </c>
      <c r="GY34" s="38">
        <v>0</v>
      </c>
      <c r="GZ34" s="38">
        <v>33.473100000000002</v>
      </c>
      <c r="HA34" s="38">
        <v>0</v>
      </c>
      <c r="HB34" s="38">
        <v>286.37</v>
      </c>
      <c r="HC34" s="38">
        <v>0</v>
      </c>
      <c r="HD34" s="38">
        <v>0</v>
      </c>
      <c r="HE34" s="38">
        <v>0</v>
      </c>
      <c r="HF34" s="38">
        <v>0</v>
      </c>
      <c r="HG34" s="38">
        <v>286.37</v>
      </c>
      <c r="HH34" s="38">
        <v>7.7563199999999999E-2</v>
      </c>
      <c r="HI34" s="38">
        <v>36.586100000000002</v>
      </c>
      <c r="HJ34" s="38">
        <v>88.141800000000003</v>
      </c>
      <c r="HK34" s="38">
        <v>1.0431699999999999</v>
      </c>
      <c r="HL34" s="38">
        <v>8.9920500000000008</v>
      </c>
      <c r="HM34" s="38">
        <v>17.892199999999999</v>
      </c>
      <c r="HN34" s="38">
        <v>83.903599999999997</v>
      </c>
      <c r="HO34" s="38">
        <v>193.26</v>
      </c>
      <c r="HP34" s="38">
        <v>797.32</v>
      </c>
      <c r="HQ34" s="38">
        <v>0</v>
      </c>
      <c r="HR34" s="38">
        <v>0</v>
      </c>
      <c r="HS34" s="38">
        <v>0</v>
      </c>
      <c r="HT34" s="38">
        <v>-41.495600000000003</v>
      </c>
      <c r="HU34" s="38">
        <v>-1.87042</v>
      </c>
      <c r="HV34" s="38">
        <v>990.58</v>
      </c>
      <c r="HW34" s="38">
        <v>260.77199999999999</v>
      </c>
      <c r="HX34" s="38">
        <v>0</v>
      </c>
      <c r="HY34" s="38">
        <v>0</v>
      </c>
      <c r="HZ34" s="38">
        <v>0</v>
      </c>
      <c r="IA34" s="38">
        <v>0</v>
      </c>
      <c r="IB34" s="38">
        <v>0</v>
      </c>
      <c r="IC34" s="38">
        <v>0</v>
      </c>
      <c r="ID34" s="38">
        <v>260.77</v>
      </c>
      <c r="IE34" s="38">
        <v>0</v>
      </c>
      <c r="IF34" s="38">
        <v>0</v>
      </c>
      <c r="IG34" s="38">
        <v>0</v>
      </c>
      <c r="IH34" s="38">
        <v>0</v>
      </c>
      <c r="II34" s="38">
        <v>260.77</v>
      </c>
      <c r="IJ34" s="38">
        <v>8.3130900000000008</v>
      </c>
      <c r="IK34" s="38">
        <v>1.9762200000000001</v>
      </c>
      <c r="IL34" s="38">
        <v>3.7824900000000001</v>
      </c>
      <c r="IM34" s="38">
        <v>1.282E-2</v>
      </c>
      <c r="IN34" s="38">
        <v>2.2748699999999999</v>
      </c>
      <c r="IO34" s="38">
        <v>1.09998</v>
      </c>
      <c r="IP34" s="38">
        <v>2.7318099999999998</v>
      </c>
      <c r="IQ34" s="38">
        <v>20.191299999999998</v>
      </c>
      <c r="IR34" s="38">
        <v>25.959800000000001</v>
      </c>
      <c r="IS34" s="38">
        <v>0</v>
      </c>
      <c r="IT34" s="38">
        <v>0</v>
      </c>
      <c r="IU34" s="38">
        <v>0</v>
      </c>
      <c r="IV34" s="38">
        <v>0</v>
      </c>
      <c r="IW34" s="38">
        <v>0</v>
      </c>
      <c r="IX34" s="38">
        <v>46.1511</v>
      </c>
      <c r="IY34" s="38">
        <v>8.5719399999999997</v>
      </c>
      <c r="IZ34" s="38">
        <v>1.1911799999999999</v>
      </c>
      <c r="JA34" s="38">
        <v>2.8697900000000001</v>
      </c>
      <c r="JB34" s="38">
        <v>3.3963199999999999E-2</v>
      </c>
      <c r="JC34" s="38">
        <v>0.292769</v>
      </c>
      <c r="JD34" s="38">
        <v>0.58255100000000004</v>
      </c>
      <c r="JE34" s="38">
        <v>2.7318099999999998</v>
      </c>
      <c r="JF34" s="38">
        <v>14.8621</v>
      </c>
      <c r="JG34" s="38">
        <v>25.959800000000001</v>
      </c>
      <c r="JH34" s="38">
        <v>0</v>
      </c>
      <c r="JI34" s="38">
        <v>0</v>
      </c>
      <c r="JJ34" s="38">
        <v>0</v>
      </c>
      <c r="JK34" s="38">
        <v>-1.35103</v>
      </c>
      <c r="JL34" s="38">
        <v>-6.0898300000000002E-2</v>
      </c>
      <c r="JM34" s="38">
        <v>40.821899999999999</v>
      </c>
    </row>
    <row r="35" spans="1:273" x14ac:dyDescent="0.3">
      <c r="A35" s="20"/>
      <c r="B35" s="84">
        <v>44855.438483796293</v>
      </c>
      <c r="C35" s="38" t="s">
        <v>157</v>
      </c>
      <c r="D35" s="38" t="s">
        <v>157</v>
      </c>
      <c r="E35" s="38" t="s">
        <v>278</v>
      </c>
      <c r="F35" s="38">
        <v>498589</v>
      </c>
      <c r="G35" s="39">
        <v>498589</v>
      </c>
      <c r="H35" s="38" t="s">
        <v>86</v>
      </c>
      <c r="I35" s="38">
        <v>0.22361111111111109</v>
      </c>
      <c r="J35" s="38" t="s">
        <v>88</v>
      </c>
      <c r="K35" s="38">
        <v>-39.28</v>
      </c>
      <c r="L35" s="38" t="s">
        <v>87</v>
      </c>
      <c r="M35" s="38" t="s">
        <v>87</v>
      </c>
      <c r="N35" s="38" t="s">
        <v>235</v>
      </c>
      <c r="O35" s="38">
        <v>347.24900000000002</v>
      </c>
      <c r="P35" s="38">
        <v>151504</v>
      </c>
      <c r="Q35" s="38">
        <v>286222</v>
      </c>
      <c r="R35" s="38">
        <v>2599.9499999999998</v>
      </c>
      <c r="S35" s="38">
        <v>230120</v>
      </c>
      <c r="T35" s="37">
        <v>0</v>
      </c>
      <c r="U35" s="38">
        <v>674022</v>
      </c>
      <c r="V35" s="38">
        <v>1344820</v>
      </c>
      <c r="W35" s="38">
        <v>2135580</v>
      </c>
      <c r="X35" s="37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3480400</v>
      </c>
      <c r="AD35" s="38">
        <v>49947.6</v>
      </c>
      <c r="AE35" s="38">
        <v>0</v>
      </c>
      <c r="AF35" s="38">
        <v>0</v>
      </c>
      <c r="AG35" s="38">
        <v>0</v>
      </c>
      <c r="AH35" s="38">
        <v>0</v>
      </c>
      <c r="AI35" s="38">
        <v>6172.43</v>
      </c>
      <c r="AJ35" s="38">
        <v>0</v>
      </c>
      <c r="AK35" s="38">
        <v>56120</v>
      </c>
      <c r="AL35" s="38">
        <v>0</v>
      </c>
      <c r="AM35" s="38">
        <v>0</v>
      </c>
      <c r="AN35" s="38">
        <v>0</v>
      </c>
      <c r="AO35" s="38">
        <v>0</v>
      </c>
      <c r="AP35" s="38">
        <v>56120</v>
      </c>
      <c r="AQ35" s="38">
        <v>0</v>
      </c>
      <c r="AR35" s="38">
        <v>0</v>
      </c>
      <c r="AS35" s="38">
        <v>0</v>
      </c>
      <c r="AT35" s="38">
        <v>0</v>
      </c>
      <c r="AU35" s="38">
        <v>0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0</v>
      </c>
      <c r="BB35" s="38">
        <v>0</v>
      </c>
      <c r="BC35" s="38">
        <v>0</v>
      </c>
      <c r="BD35" s="38">
        <v>27.477699999999999</v>
      </c>
      <c r="BE35" s="38">
        <v>7.4961900000000004</v>
      </c>
      <c r="BF35" s="38">
        <v>15.0092</v>
      </c>
      <c r="BG35" s="38">
        <v>0.117004</v>
      </c>
      <c r="BH35" s="38">
        <v>12.8278</v>
      </c>
      <c r="BI35" s="38">
        <v>3.1593800000000001</v>
      </c>
      <c r="BJ35" s="38">
        <v>32.834200000000003</v>
      </c>
      <c r="BK35" s="38">
        <v>98.921499999999995</v>
      </c>
      <c r="BL35" s="38">
        <v>100.32899999999999</v>
      </c>
      <c r="BM35" s="38">
        <v>0</v>
      </c>
      <c r="BN35" s="38">
        <v>0</v>
      </c>
      <c r="BO35" s="38">
        <v>0</v>
      </c>
      <c r="BP35" s="38">
        <v>0</v>
      </c>
      <c r="BQ35" s="38">
        <v>0</v>
      </c>
      <c r="BR35" s="38">
        <v>199.251</v>
      </c>
      <c r="BS35" s="38">
        <v>168.63900000000001</v>
      </c>
      <c r="BT35" s="38">
        <v>30.611499999999999</v>
      </c>
      <c r="BU35" s="37">
        <v>0</v>
      </c>
      <c r="BV35" s="37">
        <v>62.75</v>
      </c>
      <c r="BW35" s="38" t="s">
        <v>102</v>
      </c>
      <c r="BX35" s="38">
        <v>0</v>
      </c>
      <c r="BY35" s="37">
        <v>333.25</v>
      </c>
      <c r="BZ35" s="38" t="s">
        <v>199</v>
      </c>
      <c r="CA35" s="38">
        <v>12</v>
      </c>
      <c r="CB35" s="38" t="s">
        <v>87</v>
      </c>
      <c r="CC35" s="38" t="s">
        <v>87</v>
      </c>
      <c r="CD35" s="38" t="s">
        <v>284</v>
      </c>
      <c r="CE35" s="38">
        <v>349.44600000000003</v>
      </c>
      <c r="CF35" s="38">
        <v>164771</v>
      </c>
      <c r="CG35" s="38">
        <v>356594</v>
      </c>
      <c r="CH35" s="38">
        <v>10138.299999999999</v>
      </c>
      <c r="CI35" s="38">
        <v>62560.2</v>
      </c>
      <c r="CJ35" s="38">
        <v>148291</v>
      </c>
      <c r="CK35" s="38">
        <v>674022</v>
      </c>
      <c r="CL35" s="38">
        <v>549920</v>
      </c>
      <c r="CM35" s="38">
        <v>2135580</v>
      </c>
      <c r="CN35" s="38">
        <v>0</v>
      </c>
      <c r="CO35" s="38">
        <v>0</v>
      </c>
      <c r="CP35" s="38">
        <v>0</v>
      </c>
      <c r="CQ35" s="38">
        <v>-873298</v>
      </c>
      <c r="CR35" s="38">
        <v>6492.33</v>
      </c>
      <c r="CS35" s="38">
        <v>2685500</v>
      </c>
      <c r="CT35" s="38">
        <v>50992.5</v>
      </c>
      <c r="CU35" s="38">
        <v>0</v>
      </c>
      <c r="CV35" s="38">
        <v>0</v>
      </c>
      <c r="CW35" s="38">
        <v>0</v>
      </c>
      <c r="CX35" s="38">
        <v>0</v>
      </c>
      <c r="CY35" s="38">
        <v>0</v>
      </c>
      <c r="CZ35" s="38">
        <v>0</v>
      </c>
      <c r="DA35" s="38">
        <v>50992.5</v>
      </c>
      <c r="DB35" s="38">
        <v>0</v>
      </c>
      <c r="DC35" s="38">
        <v>0</v>
      </c>
      <c r="DD35" s="38">
        <v>0</v>
      </c>
      <c r="DE35" s="38">
        <v>0</v>
      </c>
      <c r="DF35" s="38">
        <v>50992.5</v>
      </c>
      <c r="DG35" s="38">
        <v>0</v>
      </c>
      <c r="DH35" s="38">
        <v>0</v>
      </c>
      <c r="DI35" s="38">
        <v>0</v>
      </c>
      <c r="DJ35" s="38">
        <v>0</v>
      </c>
      <c r="DK35" s="38">
        <v>0</v>
      </c>
      <c r="DL35" s="38">
        <v>0</v>
      </c>
      <c r="DM35" s="38">
        <v>0</v>
      </c>
      <c r="DN35" s="38">
        <v>0</v>
      </c>
      <c r="DO35" s="38">
        <v>0</v>
      </c>
      <c r="DP35" s="38">
        <v>0</v>
      </c>
      <c r="DQ35" s="38">
        <v>0</v>
      </c>
      <c r="DR35" s="38">
        <v>0</v>
      </c>
      <c r="DS35" s="38">
        <v>0</v>
      </c>
      <c r="DT35" s="38">
        <v>28.0456</v>
      </c>
      <c r="DU35" s="38">
        <v>7.8881600000000001</v>
      </c>
      <c r="DV35" s="38">
        <v>17.839500000000001</v>
      </c>
      <c r="DW35" s="38">
        <v>0.47917399999999999</v>
      </c>
      <c r="DX35" s="38">
        <v>3.2791800000000002</v>
      </c>
      <c r="DY35" s="38">
        <v>7.2814100000000002</v>
      </c>
      <c r="DZ35" s="38">
        <v>32.834200000000003</v>
      </c>
      <c r="EA35" s="38">
        <v>59.6492</v>
      </c>
      <c r="EB35" s="38">
        <v>100.32899999999999</v>
      </c>
      <c r="EC35" s="38">
        <v>0</v>
      </c>
      <c r="ED35" s="38">
        <v>0</v>
      </c>
      <c r="EE35" s="38">
        <v>0</v>
      </c>
      <c r="EF35" s="38">
        <v>-33.579099999999997</v>
      </c>
      <c r="EG35" s="38">
        <v>-4.4188099999999997</v>
      </c>
      <c r="EH35" s="38">
        <v>159.97800000000001</v>
      </c>
      <c r="EI35" s="38">
        <v>131.959</v>
      </c>
      <c r="EJ35" s="38">
        <v>28.019500000000001</v>
      </c>
      <c r="EK35" s="38">
        <v>0</v>
      </c>
      <c r="EL35" s="38">
        <v>0</v>
      </c>
      <c r="EN35" s="38">
        <v>0</v>
      </c>
      <c r="EO35" s="38">
        <v>46.5</v>
      </c>
      <c r="EP35" s="38" t="s">
        <v>213</v>
      </c>
      <c r="EQ35" s="38">
        <v>0</v>
      </c>
      <c r="ER35" s="38">
        <v>2.0662400000000001E-4</v>
      </c>
      <c r="ES35" s="38">
        <v>48.113199999999999</v>
      </c>
      <c r="ET35" s="38">
        <v>39.223700000000001</v>
      </c>
      <c r="EU35" s="38">
        <v>0.59675900000000004</v>
      </c>
      <c r="EV35" s="38">
        <v>52.1845</v>
      </c>
      <c r="EW35" s="38">
        <v>0</v>
      </c>
      <c r="EX35" s="38">
        <v>96.043599999999998</v>
      </c>
      <c r="EY35" s="38">
        <v>236.16200000000001</v>
      </c>
      <c r="EZ35" s="38">
        <v>274.91199999999998</v>
      </c>
      <c r="FA35" s="38">
        <v>0</v>
      </c>
      <c r="FB35" s="38">
        <v>0</v>
      </c>
      <c r="FC35" s="38">
        <v>0</v>
      </c>
      <c r="FD35" s="38">
        <v>0</v>
      </c>
      <c r="FE35" s="38">
        <v>0</v>
      </c>
      <c r="FF35" s="38">
        <v>511.07400000000001</v>
      </c>
      <c r="FG35" s="38">
        <v>1.8540200000000001E-4</v>
      </c>
      <c r="FH35" s="38">
        <v>49.821899999999999</v>
      </c>
      <c r="FI35" s="38">
        <v>45.113900000000001</v>
      </c>
      <c r="FJ35" s="38">
        <v>3.1851500000000001</v>
      </c>
      <c r="FK35" s="38">
        <v>17.057400000000001</v>
      </c>
      <c r="FL35" s="38">
        <v>18.4834</v>
      </c>
      <c r="FM35" s="38">
        <v>96.043599999999998</v>
      </c>
      <c r="FN35" s="38">
        <v>200.809</v>
      </c>
      <c r="FO35" s="38">
        <v>274.91199999999998</v>
      </c>
      <c r="FP35" s="38">
        <v>0</v>
      </c>
      <c r="FQ35" s="38">
        <v>0</v>
      </c>
      <c r="FR35" s="38">
        <v>0</v>
      </c>
      <c r="FS35" s="38">
        <v>-19.7028</v>
      </c>
      <c r="FT35" s="38">
        <v>-9.1941199999999998</v>
      </c>
      <c r="FU35" s="38">
        <v>475.721</v>
      </c>
      <c r="FV35" s="38" t="s">
        <v>273</v>
      </c>
      <c r="FW35" s="38" t="s">
        <v>274</v>
      </c>
      <c r="FX35" s="38" t="s">
        <v>214</v>
      </c>
      <c r="FY35" s="38" t="s">
        <v>275</v>
      </c>
      <c r="FZ35" s="38" t="s">
        <v>215</v>
      </c>
      <c r="GA35" s="38" t="s">
        <v>276</v>
      </c>
      <c r="GB35" s="38" t="s">
        <v>216</v>
      </c>
      <c r="GC35" s="38" t="s">
        <v>277</v>
      </c>
      <c r="GF35" s="38">
        <v>8.3697099999999997E-2</v>
      </c>
      <c r="GG35" s="38">
        <v>18.6707</v>
      </c>
      <c r="GH35" s="38">
        <v>41.939599999999999</v>
      </c>
      <c r="GI35" s="38">
        <v>0.23460800000000001</v>
      </c>
      <c r="GJ35" s="38">
        <v>37.653300000000002</v>
      </c>
      <c r="GK35" s="38">
        <v>0</v>
      </c>
      <c r="GL35" s="38">
        <v>81.267099999999999</v>
      </c>
      <c r="GM35" s="38">
        <v>179.84</v>
      </c>
      <c r="GN35" s="38">
        <v>236.63300000000001</v>
      </c>
      <c r="GO35" s="38">
        <v>0</v>
      </c>
      <c r="GP35" s="38">
        <v>0</v>
      </c>
      <c r="GQ35" s="38">
        <v>0</v>
      </c>
      <c r="GR35" s="38">
        <v>0</v>
      </c>
      <c r="GS35" s="38">
        <v>0</v>
      </c>
      <c r="GT35" s="38">
        <v>416.47</v>
      </c>
      <c r="GU35" s="38">
        <v>279.92</v>
      </c>
      <c r="GV35" s="38">
        <v>0</v>
      </c>
      <c r="GW35" s="38">
        <v>0</v>
      </c>
      <c r="GX35" s="38">
        <v>0</v>
      </c>
      <c r="GY35" s="38">
        <v>0</v>
      </c>
      <c r="GZ35" s="38">
        <v>34.591999999999999</v>
      </c>
      <c r="HA35" s="38">
        <v>0</v>
      </c>
      <c r="HB35" s="38">
        <v>314.51</v>
      </c>
      <c r="HC35" s="38">
        <v>0</v>
      </c>
      <c r="HD35" s="38">
        <v>0</v>
      </c>
      <c r="HE35" s="38">
        <v>0</v>
      </c>
      <c r="HF35" s="38">
        <v>0</v>
      </c>
      <c r="HG35" s="38">
        <v>314.51</v>
      </c>
      <c r="HH35" s="38">
        <v>8.4746699999999994E-2</v>
      </c>
      <c r="HI35" s="38">
        <v>18.601800000000001</v>
      </c>
      <c r="HJ35" s="38">
        <v>46.877000000000002</v>
      </c>
      <c r="HK35" s="38">
        <v>1.0725</v>
      </c>
      <c r="HL35" s="38">
        <v>9.3991299999999995</v>
      </c>
      <c r="HM35" s="38">
        <v>18.519100000000002</v>
      </c>
      <c r="HN35" s="38">
        <v>81.267099999999999</v>
      </c>
      <c r="HO35" s="38">
        <v>119.37</v>
      </c>
      <c r="HP35" s="38">
        <v>236.63300000000001</v>
      </c>
      <c r="HQ35" s="38">
        <v>0</v>
      </c>
      <c r="HR35" s="38">
        <v>0</v>
      </c>
      <c r="HS35" s="38">
        <v>0</v>
      </c>
      <c r="HT35" s="38">
        <v>-41.495600000000003</v>
      </c>
      <c r="HU35" s="38">
        <v>-14.9542</v>
      </c>
      <c r="HV35" s="38">
        <v>356</v>
      </c>
      <c r="HW35" s="38">
        <v>285.77699999999999</v>
      </c>
      <c r="HX35" s="38">
        <v>0</v>
      </c>
      <c r="HY35" s="38">
        <v>0</v>
      </c>
      <c r="HZ35" s="38">
        <v>0</v>
      </c>
      <c r="IA35" s="38">
        <v>0</v>
      </c>
      <c r="IB35" s="38">
        <v>0</v>
      </c>
      <c r="IC35" s="38">
        <v>0</v>
      </c>
      <c r="ID35" s="38">
        <v>285.77999999999997</v>
      </c>
      <c r="IE35" s="38">
        <v>0</v>
      </c>
      <c r="IF35" s="38">
        <v>0</v>
      </c>
      <c r="IG35" s="38">
        <v>0</v>
      </c>
      <c r="IH35" s="38">
        <v>0</v>
      </c>
      <c r="II35" s="38">
        <v>285.77999999999997</v>
      </c>
      <c r="IJ35" s="38">
        <v>9.2013700000000007</v>
      </c>
      <c r="IK35" s="38">
        <v>0.60788500000000001</v>
      </c>
      <c r="IL35" s="38">
        <v>1.3654999999999999</v>
      </c>
      <c r="IM35" s="38">
        <v>7.6382400000000001E-3</v>
      </c>
      <c r="IN35" s="38">
        <v>1.22594</v>
      </c>
      <c r="IO35" s="38">
        <v>1.1367499999999999</v>
      </c>
      <c r="IP35" s="38">
        <v>2.6459700000000002</v>
      </c>
      <c r="IQ35" s="38">
        <v>16.191099999999999</v>
      </c>
      <c r="IR35" s="38">
        <v>7.70451</v>
      </c>
      <c r="IS35" s="38">
        <v>0</v>
      </c>
      <c r="IT35" s="38">
        <v>0</v>
      </c>
      <c r="IU35" s="38">
        <v>0</v>
      </c>
      <c r="IV35" s="38">
        <v>0</v>
      </c>
      <c r="IW35" s="38">
        <v>0</v>
      </c>
      <c r="IX35" s="38">
        <v>23.895600000000002</v>
      </c>
      <c r="IY35" s="38">
        <v>9.3938600000000001</v>
      </c>
      <c r="IZ35" s="38">
        <v>0.60563800000000001</v>
      </c>
      <c r="JA35" s="38">
        <v>1.5262500000000001</v>
      </c>
      <c r="JB35" s="38">
        <v>3.4918200000000003E-2</v>
      </c>
      <c r="JC35" s="38">
        <v>0.30602299999999999</v>
      </c>
      <c r="JD35" s="38">
        <v>0.60296000000000005</v>
      </c>
      <c r="JE35" s="38">
        <v>2.6459700000000002</v>
      </c>
      <c r="JF35" s="38">
        <v>13.277699999999999</v>
      </c>
      <c r="JG35" s="38">
        <v>7.70451</v>
      </c>
      <c r="JH35" s="38">
        <v>0</v>
      </c>
      <c r="JI35" s="38">
        <v>0</v>
      </c>
      <c r="JJ35" s="38">
        <v>0</v>
      </c>
      <c r="JK35" s="38">
        <v>-1.35103</v>
      </c>
      <c r="JL35" s="38">
        <v>-0.48689100000000002</v>
      </c>
      <c r="JM35" s="38">
        <v>20.982199999999999</v>
      </c>
    </row>
    <row r="36" spans="1:273" x14ac:dyDescent="0.3">
      <c r="A36" s="20"/>
      <c r="B36" s="84">
        <v>44855.442326388889</v>
      </c>
      <c r="C36" s="38" t="s">
        <v>158</v>
      </c>
      <c r="D36" s="38" t="s">
        <v>158</v>
      </c>
      <c r="E36" s="38" t="s">
        <v>278</v>
      </c>
      <c r="F36" s="38">
        <v>498589</v>
      </c>
      <c r="G36" s="39">
        <v>498589</v>
      </c>
      <c r="H36" s="38" t="s">
        <v>86</v>
      </c>
      <c r="I36" s="38">
        <v>0.22430555555555556</v>
      </c>
      <c r="J36" s="38" t="s">
        <v>88</v>
      </c>
      <c r="K36" s="38">
        <v>-40.5</v>
      </c>
      <c r="L36" s="38" t="s">
        <v>87</v>
      </c>
      <c r="M36" s="38" t="s">
        <v>87</v>
      </c>
      <c r="N36" s="38" t="s">
        <v>237</v>
      </c>
      <c r="O36" s="38">
        <v>346.50200000000001</v>
      </c>
      <c r="P36" s="38">
        <v>175442</v>
      </c>
      <c r="Q36" s="38">
        <v>285536</v>
      </c>
      <c r="R36" s="38">
        <v>2555.86</v>
      </c>
      <c r="S36" s="38">
        <v>232031</v>
      </c>
      <c r="T36" s="37">
        <v>0</v>
      </c>
      <c r="U36" s="38">
        <v>674022</v>
      </c>
      <c r="V36" s="38">
        <v>1369930</v>
      </c>
      <c r="W36" s="38">
        <v>2135580</v>
      </c>
      <c r="X36" s="37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3505510</v>
      </c>
      <c r="AD36" s="38">
        <v>49841</v>
      </c>
      <c r="AE36" s="38">
        <v>0</v>
      </c>
      <c r="AF36" s="38">
        <v>0</v>
      </c>
      <c r="AG36" s="38">
        <v>0</v>
      </c>
      <c r="AH36" s="38">
        <v>0</v>
      </c>
      <c r="AI36" s="38">
        <v>6172.43</v>
      </c>
      <c r="AJ36" s="38">
        <v>0</v>
      </c>
      <c r="AK36" s="38">
        <v>56013.4</v>
      </c>
      <c r="AL36" s="38">
        <v>0</v>
      </c>
      <c r="AM36" s="38">
        <v>0</v>
      </c>
      <c r="AN36" s="38">
        <v>0</v>
      </c>
      <c r="AO36" s="38">
        <v>0</v>
      </c>
      <c r="AP36" s="38">
        <v>56013.4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27.420200000000001</v>
      </c>
      <c r="BE36" s="38">
        <v>8.7019699999999993</v>
      </c>
      <c r="BF36" s="38">
        <v>14.978899999999999</v>
      </c>
      <c r="BG36" s="38">
        <v>0.115102</v>
      </c>
      <c r="BH36" s="38">
        <v>12.936999999999999</v>
      </c>
      <c r="BI36" s="38">
        <v>3.1593800000000001</v>
      </c>
      <c r="BJ36" s="38">
        <v>32.834200000000003</v>
      </c>
      <c r="BK36" s="38">
        <v>100.14700000000001</v>
      </c>
      <c r="BL36" s="38">
        <v>100.32899999999999</v>
      </c>
      <c r="BM36" s="38">
        <v>0</v>
      </c>
      <c r="BN36" s="38">
        <v>0</v>
      </c>
      <c r="BO36" s="38">
        <v>0</v>
      </c>
      <c r="BP36" s="38">
        <v>0</v>
      </c>
      <c r="BQ36" s="38">
        <v>0</v>
      </c>
      <c r="BR36" s="38">
        <v>200.476</v>
      </c>
      <c r="BS36" s="38">
        <v>169.922</v>
      </c>
      <c r="BT36" s="38">
        <v>30.553999999999998</v>
      </c>
      <c r="BU36" s="37">
        <v>0</v>
      </c>
      <c r="BV36" s="37">
        <v>64.75</v>
      </c>
      <c r="BW36" s="38" t="s">
        <v>102</v>
      </c>
      <c r="BX36" s="38">
        <v>0</v>
      </c>
      <c r="BY36" s="37">
        <v>334.75</v>
      </c>
      <c r="BZ36" s="38" t="s">
        <v>199</v>
      </c>
      <c r="CA36" s="38">
        <v>12</v>
      </c>
      <c r="CB36" s="38" t="s">
        <v>87</v>
      </c>
      <c r="CC36" s="38" t="s">
        <v>87</v>
      </c>
      <c r="CD36" s="38" t="s">
        <v>284</v>
      </c>
      <c r="CE36" s="38">
        <v>349.44600000000003</v>
      </c>
      <c r="CF36" s="38">
        <v>164771</v>
      </c>
      <c r="CG36" s="38">
        <v>356594</v>
      </c>
      <c r="CH36" s="38">
        <v>10138.299999999999</v>
      </c>
      <c r="CI36" s="38">
        <v>62560.2</v>
      </c>
      <c r="CJ36" s="38">
        <v>148291</v>
      </c>
      <c r="CK36" s="38">
        <v>674022</v>
      </c>
      <c r="CL36" s="38">
        <v>549920</v>
      </c>
      <c r="CM36" s="38">
        <v>2135580</v>
      </c>
      <c r="CN36" s="38">
        <v>0</v>
      </c>
      <c r="CO36" s="38">
        <v>0</v>
      </c>
      <c r="CP36" s="38">
        <v>0</v>
      </c>
      <c r="CQ36" s="38">
        <v>-873298</v>
      </c>
      <c r="CR36" s="38">
        <v>6492.33</v>
      </c>
      <c r="CS36" s="38">
        <v>2685500</v>
      </c>
      <c r="CT36" s="38">
        <v>50992.5</v>
      </c>
      <c r="CU36" s="38">
        <v>0</v>
      </c>
      <c r="CV36" s="38">
        <v>0</v>
      </c>
      <c r="CW36" s="38">
        <v>0</v>
      </c>
      <c r="CX36" s="38">
        <v>0</v>
      </c>
      <c r="CY36" s="38">
        <v>0</v>
      </c>
      <c r="CZ36" s="38">
        <v>0</v>
      </c>
      <c r="DA36" s="38">
        <v>50992.5</v>
      </c>
      <c r="DB36" s="38">
        <v>0</v>
      </c>
      <c r="DC36" s="38">
        <v>0</v>
      </c>
      <c r="DD36" s="38">
        <v>0</v>
      </c>
      <c r="DE36" s="38">
        <v>0</v>
      </c>
      <c r="DF36" s="38">
        <v>50992.5</v>
      </c>
      <c r="DG36" s="38">
        <v>0</v>
      </c>
      <c r="DH36" s="38">
        <v>0</v>
      </c>
      <c r="DI36" s="38">
        <v>0</v>
      </c>
      <c r="DJ36" s="38">
        <v>0</v>
      </c>
      <c r="DK36" s="38">
        <v>0</v>
      </c>
      <c r="DL36" s="38">
        <v>0</v>
      </c>
      <c r="DM36" s="38">
        <v>0</v>
      </c>
      <c r="DN36" s="38">
        <v>0</v>
      </c>
      <c r="DO36" s="38">
        <v>0</v>
      </c>
      <c r="DP36" s="38">
        <v>0</v>
      </c>
      <c r="DQ36" s="38">
        <v>0</v>
      </c>
      <c r="DR36" s="38">
        <v>0</v>
      </c>
      <c r="DS36" s="38">
        <v>0</v>
      </c>
      <c r="DT36" s="38">
        <v>28.0456</v>
      </c>
      <c r="DU36" s="38">
        <v>7.8881600000000001</v>
      </c>
      <c r="DV36" s="38">
        <v>17.839500000000001</v>
      </c>
      <c r="DW36" s="38">
        <v>0.47917399999999999</v>
      </c>
      <c r="DX36" s="38">
        <v>3.2791800000000002</v>
      </c>
      <c r="DY36" s="38">
        <v>7.2814100000000002</v>
      </c>
      <c r="DZ36" s="38">
        <v>32.834200000000003</v>
      </c>
      <c r="EA36" s="38">
        <v>59.6492</v>
      </c>
      <c r="EB36" s="38">
        <v>100.32899999999999</v>
      </c>
      <c r="EC36" s="38">
        <v>0</v>
      </c>
      <c r="ED36" s="38">
        <v>0</v>
      </c>
      <c r="EE36" s="38">
        <v>0</v>
      </c>
      <c r="EF36" s="38">
        <v>-33.579099999999997</v>
      </c>
      <c r="EG36" s="38">
        <v>-4.4188099999999997</v>
      </c>
      <c r="EH36" s="38">
        <v>159.97800000000001</v>
      </c>
      <c r="EI36" s="38">
        <v>131.959</v>
      </c>
      <c r="EJ36" s="38">
        <v>28.019500000000001</v>
      </c>
      <c r="EK36" s="38">
        <v>0</v>
      </c>
      <c r="EL36" s="38">
        <v>0</v>
      </c>
      <c r="EN36" s="38">
        <v>0</v>
      </c>
      <c r="EO36" s="38">
        <v>46.5</v>
      </c>
      <c r="EP36" s="38" t="s">
        <v>213</v>
      </c>
      <c r="EQ36" s="38">
        <v>0</v>
      </c>
      <c r="ER36" s="38">
        <v>2.0678E-4</v>
      </c>
      <c r="ES36" s="38">
        <v>57.249099999999999</v>
      </c>
      <c r="ET36" s="38">
        <v>39.245399999999997</v>
      </c>
      <c r="EU36" s="38">
        <v>0.58970599999999995</v>
      </c>
      <c r="EV36" s="38">
        <v>51.901299999999999</v>
      </c>
      <c r="EW36" s="38">
        <v>0</v>
      </c>
      <c r="EX36" s="38">
        <v>96.043599999999998</v>
      </c>
      <c r="EY36" s="38">
        <v>245.029</v>
      </c>
      <c r="EZ36" s="38">
        <v>274.91199999999998</v>
      </c>
      <c r="FA36" s="38">
        <v>0</v>
      </c>
      <c r="FB36" s="38">
        <v>0</v>
      </c>
      <c r="FC36" s="38">
        <v>0</v>
      </c>
      <c r="FD36" s="38">
        <v>0</v>
      </c>
      <c r="FE36" s="38">
        <v>0</v>
      </c>
      <c r="FF36" s="38">
        <v>519.94200000000001</v>
      </c>
      <c r="FG36" s="38">
        <v>1.8540200000000001E-4</v>
      </c>
      <c r="FH36" s="38">
        <v>49.821899999999999</v>
      </c>
      <c r="FI36" s="38">
        <v>45.113900000000001</v>
      </c>
      <c r="FJ36" s="38">
        <v>3.1851500000000001</v>
      </c>
      <c r="FK36" s="38">
        <v>17.057400000000001</v>
      </c>
      <c r="FL36" s="38">
        <v>18.4834</v>
      </c>
      <c r="FM36" s="38">
        <v>96.043599999999998</v>
      </c>
      <c r="FN36" s="38">
        <v>200.809</v>
      </c>
      <c r="FO36" s="38">
        <v>274.91199999999998</v>
      </c>
      <c r="FP36" s="38">
        <v>0</v>
      </c>
      <c r="FQ36" s="38">
        <v>0</v>
      </c>
      <c r="FR36" s="38">
        <v>0</v>
      </c>
      <c r="FS36" s="38">
        <v>-19.7028</v>
      </c>
      <c r="FT36" s="38">
        <v>-9.1941199999999998</v>
      </c>
      <c r="FU36" s="38">
        <v>475.721</v>
      </c>
      <c r="FV36" s="38" t="s">
        <v>273</v>
      </c>
      <c r="FW36" s="38" t="s">
        <v>274</v>
      </c>
      <c r="FX36" s="38" t="s">
        <v>214</v>
      </c>
      <c r="FY36" s="38" t="s">
        <v>275</v>
      </c>
      <c r="FZ36" s="38" t="s">
        <v>215</v>
      </c>
      <c r="GA36" s="38" t="s">
        <v>276</v>
      </c>
      <c r="GB36" s="38" t="s">
        <v>216</v>
      </c>
      <c r="GC36" s="38" t="s">
        <v>277</v>
      </c>
      <c r="GF36" s="38">
        <v>8.3512299999999998E-2</v>
      </c>
      <c r="GG36" s="38">
        <v>21.6645</v>
      </c>
      <c r="GH36" s="38">
        <v>41.703099999999999</v>
      </c>
      <c r="GI36" s="38">
        <v>0.23081399999999999</v>
      </c>
      <c r="GJ36" s="38">
        <v>38.182099999999998</v>
      </c>
      <c r="GK36" s="38">
        <v>0</v>
      </c>
      <c r="GL36" s="38">
        <v>81.267099999999999</v>
      </c>
      <c r="GM36" s="38">
        <v>183.12</v>
      </c>
      <c r="GN36" s="38">
        <v>236.63300000000001</v>
      </c>
      <c r="GO36" s="38">
        <v>0</v>
      </c>
      <c r="GP36" s="38">
        <v>0</v>
      </c>
      <c r="GQ36" s="38">
        <v>0</v>
      </c>
      <c r="GR36" s="38">
        <v>0</v>
      </c>
      <c r="GS36" s="38">
        <v>0</v>
      </c>
      <c r="GT36" s="38">
        <v>419.75</v>
      </c>
      <c r="GU36" s="38">
        <v>279.32299999999998</v>
      </c>
      <c r="GV36" s="38">
        <v>0</v>
      </c>
      <c r="GW36" s="38">
        <v>0</v>
      </c>
      <c r="GX36" s="38">
        <v>0</v>
      </c>
      <c r="GY36" s="38">
        <v>0</v>
      </c>
      <c r="GZ36" s="38">
        <v>34.591999999999999</v>
      </c>
      <c r="HA36" s="38">
        <v>0</v>
      </c>
      <c r="HB36" s="38">
        <v>313.91000000000003</v>
      </c>
      <c r="HC36" s="38">
        <v>0</v>
      </c>
      <c r="HD36" s="38">
        <v>0</v>
      </c>
      <c r="HE36" s="38">
        <v>0</v>
      </c>
      <c r="HF36" s="38">
        <v>0</v>
      </c>
      <c r="HG36" s="38">
        <v>313.91000000000003</v>
      </c>
      <c r="HH36" s="38">
        <v>8.4746699999999994E-2</v>
      </c>
      <c r="HI36" s="38">
        <v>18.601800000000001</v>
      </c>
      <c r="HJ36" s="38">
        <v>46.877000000000002</v>
      </c>
      <c r="HK36" s="38">
        <v>1.0725</v>
      </c>
      <c r="HL36" s="38">
        <v>9.3991299999999995</v>
      </c>
      <c r="HM36" s="38">
        <v>18.519100000000002</v>
      </c>
      <c r="HN36" s="38">
        <v>81.267099999999999</v>
      </c>
      <c r="HO36" s="38">
        <v>119.37</v>
      </c>
      <c r="HP36" s="38">
        <v>236.63300000000001</v>
      </c>
      <c r="HQ36" s="38">
        <v>0</v>
      </c>
      <c r="HR36" s="38">
        <v>0</v>
      </c>
      <c r="HS36" s="38">
        <v>0</v>
      </c>
      <c r="HT36" s="38">
        <v>-41.495600000000003</v>
      </c>
      <c r="HU36" s="38">
        <v>-14.9542</v>
      </c>
      <c r="HV36" s="38">
        <v>356</v>
      </c>
      <c r="HW36" s="38">
        <v>285.77699999999999</v>
      </c>
      <c r="HX36" s="38">
        <v>0</v>
      </c>
      <c r="HY36" s="38">
        <v>0</v>
      </c>
      <c r="HZ36" s="38">
        <v>0</v>
      </c>
      <c r="IA36" s="38">
        <v>0</v>
      </c>
      <c r="IB36" s="38">
        <v>0</v>
      </c>
      <c r="IC36" s="38">
        <v>0</v>
      </c>
      <c r="ID36" s="38">
        <v>285.77999999999997</v>
      </c>
      <c r="IE36" s="38">
        <v>0</v>
      </c>
      <c r="IF36" s="38">
        <v>0</v>
      </c>
      <c r="IG36" s="38">
        <v>0</v>
      </c>
      <c r="IH36" s="38">
        <v>0</v>
      </c>
      <c r="II36" s="38">
        <v>285.77999999999997</v>
      </c>
      <c r="IJ36" s="38">
        <v>9.1817399999999996</v>
      </c>
      <c r="IK36" s="38">
        <v>0.70535800000000004</v>
      </c>
      <c r="IL36" s="38">
        <v>1.3577999999999999</v>
      </c>
      <c r="IM36" s="38">
        <v>7.5147E-3</v>
      </c>
      <c r="IN36" s="38">
        <v>1.24316</v>
      </c>
      <c r="IO36" s="38">
        <v>1.1367499999999999</v>
      </c>
      <c r="IP36" s="38">
        <v>2.6459700000000002</v>
      </c>
      <c r="IQ36" s="38">
        <v>16.278300000000002</v>
      </c>
      <c r="IR36" s="38">
        <v>7.70451</v>
      </c>
      <c r="IS36" s="38">
        <v>0</v>
      </c>
      <c r="IT36" s="38">
        <v>0</v>
      </c>
      <c r="IU36" s="38">
        <v>0</v>
      </c>
      <c r="IV36" s="38">
        <v>0</v>
      </c>
      <c r="IW36" s="38">
        <v>0</v>
      </c>
      <c r="IX36" s="38">
        <v>23.982800000000001</v>
      </c>
      <c r="IY36" s="38">
        <v>9.3938600000000001</v>
      </c>
      <c r="IZ36" s="38">
        <v>0.60563800000000001</v>
      </c>
      <c r="JA36" s="38">
        <v>1.5262500000000001</v>
      </c>
      <c r="JB36" s="38">
        <v>3.4918200000000003E-2</v>
      </c>
      <c r="JC36" s="38">
        <v>0.30602299999999999</v>
      </c>
      <c r="JD36" s="38">
        <v>0.60296000000000005</v>
      </c>
      <c r="JE36" s="38">
        <v>2.6459700000000002</v>
      </c>
      <c r="JF36" s="38">
        <v>13.277699999999999</v>
      </c>
      <c r="JG36" s="38">
        <v>7.70451</v>
      </c>
      <c r="JH36" s="38">
        <v>0</v>
      </c>
      <c r="JI36" s="38">
        <v>0</v>
      </c>
      <c r="JJ36" s="38">
        <v>0</v>
      </c>
      <c r="JK36" s="38">
        <v>-1.35103</v>
      </c>
      <c r="JL36" s="38">
        <v>-0.48689100000000002</v>
      </c>
      <c r="JM36" s="38">
        <v>20.982199999999999</v>
      </c>
    </row>
    <row r="37" spans="1:273" x14ac:dyDescent="0.3">
      <c r="A37" s="20"/>
      <c r="B37" s="84">
        <v>44855.445127314815</v>
      </c>
      <c r="C37" s="38" t="s">
        <v>159</v>
      </c>
      <c r="D37" s="38" t="s">
        <v>159</v>
      </c>
      <c r="E37" s="38" t="s">
        <v>272</v>
      </c>
      <c r="F37" s="38">
        <v>498589</v>
      </c>
      <c r="G37" s="39">
        <v>498589</v>
      </c>
      <c r="H37" s="38" t="s">
        <v>86</v>
      </c>
      <c r="I37" s="38">
        <v>0.16180555555555556</v>
      </c>
      <c r="J37" s="38" t="s">
        <v>88</v>
      </c>
      <c r="K37" s="38">
        <v>-34.33</v>
      </c>
      <c r="L37" s="38" t="s">
        <v>87</v>
      </c>
      <c r="M37" s="38" t="s">
        <v>87</v>
      </c>
      <c r="N37" s="38" t="s">
        <v>286</v>
      </c>
      <c r="O37" s="38">
        <v>86.555499999999995</v>
      </c>
      <c r="P37" s="38">
        <v>332013</v>
      </c>
      <c r="Q37" s="38">
        <v>237895</v>
      </c>
      <c r="R37" s="38">
        <v>7529.75</v>
      </c>
      <c r="S37" s="38">
        <v>261004</v>
      </c>
      <c r="T37" s="37">
        <v>0</v>
      </c>
      <c r="U37" s="38">
        <v>674022</v>
      </c>
      <c r="V37" s="38">
        <v>1512550</v>
      </c>
      <c r="W37" s="38">
        <v>2135580</v>
      </c>
      <c r="X37" s="37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3648130</v>
      </c>
      <c r="AD37" s="38">
        <v>12454.4</v>
      </c>
      <c r="AE37" s="38">
        <v>0</v>
      </c>
      <c r="AF37" s="38">
        <v>0</v>
      </c>
      <c r="AG37" s="38">
        <v>0</v>
      </c>
      <c r="AH37" s="38">
        <v>0</v>
      </c>
      <c r="AI37" s="38">
        <v>5282.77</v>
      </c>
      <c r="AJ37" s="38">
        <v>0</v>
      </c>
      <c r="AK37" s="38">
        <v>17737.2</v>
      </c>
      <c r="AL37" s="38">
        <v>0</v>
      </c>
      <c r="AM37" s="38">
        <v>0</v>
      </c>
      <c r="AN37" s="38">
        <v>0</v>
      </c>
      <c r="AO37" s="38">
        <v>0</v>
      </c>
      <c r="AP37" s="38">
        <v>17737.2</v>
      </c>
      <c r="AQ37" s="38">
        <v>0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6.9666199999999998</v>
      </c>
      <c r="BE37" s="38">
        <v>20.535599999999999</v>
      </c>
      <c r="BF37" s="38">
        <v>13.0311</v>
      </c>
      <c r="BG37" s="38">
        <v>0.59801300000000002</v>
      </c>
      <c r="BH37" s="38">
        <v>14.888</v>
      </c>
      <c r="BI37" s="38">
        <v>2.6989100000000001</v>
      </c>
      <c r="BJ37" s="38">
        <v>35.508000000000003</v>
      </c>
      <c r="BK37" s="38">
        <v>94.226200000000006</v>
      </c>
      <c r="BL37" s="38">
        <v>110.64100000000001</v>
      </c>
      <c r="BM37" s="38">
        <v>0</v>
      </c>
      <c r="BN37" s="38">
        <v>0</v>
      </c>
      <c r="BO37" s="38">
        <v>0</v>
      </c>
      <c r="BP37" s="38">
        <v>0</v>
      </c>
      <c r="BQ37" s="38">
        <v>0</v>
      </c>
      <c r="BR37" s="38">
        <v>204.86799999999999</v>
      </c>
      <c r="BS37" s="38">
        <v>195.208</v>
      </c>
      <c r="BT37" s="38">
        <v>9.6599299999999992</v>
      </c>
      <c r="BU37" s="37">
        <v>0</v>
      </c>
      <c r="BV37" s="37">
        <v>27.5</v>
      </c>
      <c r="BW37" s="38" t="s">
        <v>101</v>
      </c>
      <c r="BX37" s="38">
        <v>0</v>
      </c>
      <c r="BY37" s="37">
        <v>16.25</v>
      </c>
      <c r="BZ37" s="38" t="s">
        <v>199</v>
      </c>
      <c r="CA37" s="38">
        <v>0</v>
      </c>
      <c r="CB37" s="38" t="s">
        <v>87</v>
      </c>
      <c r="CC37" s="38" t="s">
        <v>87</v>
      </c>
      <c r="CD37" s="38" t="s">
        <v>238</v>
      </c>
      <c r="CE37" s="38">
        <v>80.660700000000006</v>
      </c>
      <c r="CF37" s="38">
        <v>362082</v>
      </c>
      <c r="CG37" s="38">
        <v>310224</v>
      </c>
      <c r="CH37" s="38">
        <v>45781</v>
      </c>
      <c r="CI37" s="38">
        <v>116203</v>
      </c>
      <c r="CJ37" s="38">
        <v>127032</v>
      </c>
      <c r="CK37" s="38">
        <v>674022</v>
      </c>
      <c r="CL37" s="38">
        <v>735836</v>
      </c>
      <c r="CM37" s="38">
        <v>2135580</v>
      </c>
      <c r="CN37" s="38">
        <v>0</v>
      </c>
      <c r="CO37" s="38">
        <v>0</v>
      </c>
      <c r="CP37" s="38">
        <v>0</v>
      </c>
      <c r="CQ37" s="38">
        <v>-906138</v>
      </c>
      <c r="CR37" s="38">
        <v>6549.56</v>
      </c>
      <c r="CS37" s="38">
        <v>2871420</v>
      </c>
      <c r="CT37" s="38">
        <v>11645.6</v>
      </c>
      <c r="CU37" s="38">
        <v>0</v>
      </c>
      <c r="CV37" s="38">
        <v>0</v>
      </c>
      <c r="CW37" s="38">
        <v>0</v>
      </c>
      <c r="CX37" s="38">
        <v>0</v>
      </c>
      <c r="CY37" s="38">
        <v>0</v>
      </c>
      <c r="CZ37" s="38">
        <v>0</v>
      </c>
      <c r="DA37" s="38">
        <v>11645.6</v>
      </c>
      <c r="DB37" s="38">
        <v>0</v>
      </c>
      <c r="DC37" s="38">
        <v>0</v>
      </c>
      <c r="DD37" s="38">
        <v>0</v>
      </c>
      <c r="DE37" s="38">
        <v>0</v>
      </c>
      <c r="DF37" s="38">
        <v>11645.6</v>
      </c>
      <c r="DG37" s="38">
        <v>0</v>
      </c>
      <c r="DH37" s="38">
        <v>0</v>
      </c>
      <c r="DI37" s="38">
        <v>0</v>
      </c>
      <c r="DJ37" s="38">
        <v>0</v>
      </c>
      <c r="DK37" s="38">
        <v>0</v>
      </c>
      <c r="DL37" s="38">
        <v>0</v>
      </c>
      <c r="DM37" s="38">
        <v>0</v>
      </c>
      <c r="DN37" s="38">
        <v>0</v>
      </c>
      <c r="DO37" s="38">
        <v>0</v>
      </c>
      <c r="DP37" s="38">
        <v>0</v>
      </c>
      <c r="DQ37" s="38">
        <v>0</v>
      </c>
      <c r="DR37" s="38">
        <v>0</v>
      </c>
      <c r="DS37" s="38">
        <v>0</v>
      </c>
      <c r="DT37" s="38">
        <v>6.4982800000000003</v>
      </c>
      <c r="DU37" s="38">
        <v>23.314699999999998</v>
      </c>
      <c r="DV37" s="38">
        <v>16.787500000000001</v>
      </c>
      <c r="DW37" s="38">
        <v>3.0034900000000002</v>
      </c>
      <c r="DX37" s="38">
        <v>6.8106900000000001</v>
      </c>
      <c r="DY37" s="38">
        <v>6.6369800000000003</v>
      </c>
      <c r="DZ37" s="38">
        <v>35.508000000000003</v>
      </c>
      <c r="EA37" s="38">
        <v>59.904400000000003</v>
      </c>
      <c r="EB37" s="38">
        <v>110.64100000000001</v>
      </c>
      <c r="EC37" s="38">
        <v>0</v>
      </c>
      <c r="ED37" s="38">
        <v>0</v>
      </c>
      <c r="EE37" s="38">
        <v>0</v>
      </c>
      <c r="EF37" s="38">
        <v>-37.100200000000001</v>
      </c>
      <c r="EG37" s="38">
        <v>-1.55498</v>
      </c>
      <c r="EH37" s="38">
        <v>170.54599999999999</v>
      </c>
      <c r="EI37" s="38">
        <v>164.053</v>
      </c>
      <c r="EJ37" s="38">
        <v>6.4930500000000002</v>
      </c>
      <c r="EK37" s="38">
        <v>0</v>
      </c>
      <c r="EL37" s="38">
        <v>1.75</v>
      </c>
      <c r="EM37" s="38" t="s">
        <v>199</v>
      </c>
      <c r="EN37" s="38">
        <v>0</v>
      </c>
      <c r="EO37" s="38">
        <v>15.25</v>
      </c>
      <c r="EP37" s="38" t="s">
        <v>234</v>
      </c>
      <c r="EQ37" s="38">
        <v>0</v>
      </c>
      <c r="ER37" s="38">
        <v>3.8921599999999999E-13</v>
      </c>
      <c r="ES37" s="38">
        <v>78.004099999999994</v>
      </c>
      <c r="ET37" s="38">
        <v>32.0959</v>
      </c>
      <c r="EU37" s="38">
        <v>1.9675499999999999</v>
      </c>
      <c r="EV37" s="38">
        <v>57.5398</v>
      </c>
      <c r="EW37" s="38">
        <v>0</v>
      </c>
      <c r="EX37" s="38">
        <v>96.043599999999998</v>
      </c>
      <c r="EY37" s="38">
        <v>265.65100000000001</v>
      </c>
      <c r="EZ37" s="38">
        <v>274.91199999999998</v>
      </c>
      <c r="FA37" s="38">
        <v>0</v>
      </c>
      <c r="FB37" s="38">
        <v>0</v>
      </c>
      <c r="FC37" s="38">
        <v>0</v>
      </c>
      <c r="FD37" s="38">
        <v>0</v>
      </c>
      <c r="FE37" s="38">
        <v>0</v>
      </c>
      <c r="FF37" s="38">
        <v>540.56299999999999</v>
      </c>
      <c r="FG37" s="38">
        <v>1.0489199999999999E-9</v>
      </c>
      <c r="FH37" s="38">
        <v>84.443700000000007</v>
      </c>
      <c r="FI37" s="38">
        <v>34.8245</v>
      </c>
      <c r="FJ37" s="38">
        <v>16.0547</v>
      </c>
      <c r="FK37" s="38">
        <v>27.786200000000001</v>
      </c>
      <c r="FL37" s="38">
        <v>16.480599999999999</v>
      </c>
      <c r="FM37" s="38">
        <v>96.043599999999998</v>
      </c>
      <c r="FN37" s="38">
        <v>248.56299999999999</v>
      </c>
      <c r="FO37" s="38">
        <v>274.91199999999998</v>
      </c>
      <c r="FP37" s="38">
        <v>0</v>
      </c>
      <c r="FQ37" s="38">
        <v>0</v>
      </c>
      <c r="FR37" s="38">
        <v>0</v>
      </c>
      <c r="FS37" s="38">
        <v>-17.8765</v>
      </c>
      <c r="FT37" s="38">
        <v>-9.1933100000000003</v>
      </c>
      <c r="FU37" s="38">
        <v>523.476</v>
      </c>
      <c r="FV37" s="38" t="s">
        <v>273</v>
      </c>
      <c r="FW37" s="38" t="s">
        <v>274</v>
      </c>
      <c r="FX37" s="38" t="s">
        <v>214</v>
      </c>
      <c r="FY37" s="38" t="s">
        <v>275</v>
      </c>
      <c r="FZ37" s="38" t="s">
        <v>215</v>
      </c>
      <c r="GA37" s="38" t="s">
        <v>276</v>
      </c>
      <c r="GB37" s="38" t="s">
        <v>216</v>
      </c>
      <c r="GC37" s="38" t="s">
        <v>277</v>
      </c>
      <c r="GF37" s="38">
        <v>2.4734800000000001E-2</v>
      </c>
      <c r="GG37" s="38">
        <v>31.841999999999999</v>
      </c>
      <c r="GH37" s="38">
        <v>31.719100000000001</v>
      </c>
      <c r="GI37" s="38">
        <v>0.558508</v>
      </c>
      <c r="GJ37" s="38">
        <v>36.272300000000001</v>
      </c>
      <c r="GK37" s="38">
        <v>0</v>
      </c>
      <c r="GL37" s="38">
        <v>81.267099999999999</v>
      </c>
      <c r="GM37" s="38">
        <v>181.68</v>
      </c>
      <c r="GN37" s="38">
        <v>236.63300000000001</v>
      </c>
      <c r="GO37" s="38">
        <v>0</v>
      </c>
      <c r="GP37" s="38">
        <v>0</v>
      </c>
      <c r="GQ37" s="38">
        <v>0</v>
      </c>
      <c r="GR37" s="38">
        <v>0</v>
      </c>
      <c r="GS37" s="38">
        <v>0</v>
      </c>
      <c r="GT37" s="38">
        <v>418.31</v>
      </c>
      <c r="GU37" s="38">
        <v>69.798199999999994</v>
      </c>
      <c r="GV37" s="38">
        <v>0</v>
      </c>
      <c r="GW37" s="38">
        <v>0</v>
      </c>
      <c r="GX37" s="38">
        <v>0</v>
      </c>
      <c r="GY37" s="38">
        <v>0</v>
      </c>
      <c r="GZ37" s="38">
        <v>29.606200000000001</v>
      </c>
      <c r="HA37" s="38">
        <v>0</v>
      </c>
      <c r="HB37" s="38">
        <v>99.41</v>
      </c>
      <c r="HC37" s="38">
        <v>0</v>
      </c>
      <c r="HD37" s="38">
        <v>0</v>
      </c>
      <c r="HE37" s="38">
        <v>0</v>
      </c>
      <c r="HF37" s="38">
        <v>0</v>
      </c>
      <c r="HG37" s="38">
        <v>99.41</v>
      </c>
      <c r="HH37" s="38">
        <v>2.2878900000000001E-2</v>
      </c>
      <c r="HI37" s="38">
        <v>31.592700000000001</v>
      </c>
      <c r="HJ37" s="38">
        <v>35.695500000000003</v>
      </c>
      <c r="HK37" s="38">
        <v>4.55626</v>
      </c>
      <c r="HL37" s="38">
        <v>14.333500000000001</v>
      </c>
      <c r="HM37" s="38">
        <v>15.8461</v>
      </c>
      <c r="HN37" s="38">
        <v>81.267099999999999</v>
      </c>
      <c r="HO37" s="38">
        <v>123.05</v>
      </c>
      <c r="HP37" s="38">
        <v>236.63300000000001</v>
      </c>
      <c r="HQ37" s="38">
        <v>0</v>
      </c>
      <c r="HR37" s="38">
        <v>0</v>
      </c>
      <c r="HS37" s="38">
        <v>0</v>
      </c>
      <c r="HT37" s="38">
        <v>-45.896000000000001</v>
      </c>
      <c r="HU37" s="38">
        <v>-14.3748</v>
      </c>
      <c r="HV37" s="38">
        <v>359.68</v>
      </c>
      <c r="HW37" s="38">
        <v>65.265000000000001</v>
      </c>
      <c r="HX37" s="38">
        <v>0</v>
      </c>
      <c r="HY37" s="38">
        <v>0</v>
      </c>
      <c r="HZ37" s="38">
        <v>0</v>
      </c>
      <c r="IA37" s="38">
        <v>0</v>
      </c>
      <c r="IB37" s="38">
        <v>0</v>
      </c>
      <c r="IC37" s="38">
        <v>0</v>
      </c>
      <c r="ID37" s="38">
        <v>65.27</v>
      </c>
      <c r="IE37" s="38">
        <v>0</v>
      </c>
      <c r="IF37" s="38">
        <v>0</v>
      </c>
      <c r="IG37" s="38">
        <v>0</v>
      </c>
      <c r="IH37" s="38">
        <v>0</v>
      </c>
      <c r="II37" s="38">
        <v>65.27</v>
      </c>
      <c r="IJ37" s="38">
        <v>2.2944900000000001</v>
      </c>
      <c r="IK37" s="38">
        <v>1.0367299999999999</v>
      </c>
      <c r="IL37" s="38">
        <v>1.03274</v>
      </c>
      <c r="IM37" s="38">
        <v>1.81838E-2</v>
      </c>
      <c r="IN37" s="38">
        <v>1.1809799999999999</v>
      </c>
      <c r="IO37" s="38">
        <v>0.972908</v>
      </c>
      <c r="IP37" s="38">
        <v>2.6459700000000002</v>
      </c>
      <c r="IQ37" s="38">
        <v>9.1820000000000004</v>
      </c>
      <c r="IR37" s="38">
        <v>7.70451</v>
      </c>
      <c r="IS37" s="38">
        <v>0</v>
      </c>
      <c r="IT37" s="38">
        <v>0</v>
      </c>
      <c r="IU37" s="38">
        <v>0</v>
      </c>
      <c r="IV37" s="38">
        <v>0</v>
      </c>
      <c r="IW37" s="38">
        <v>0</v>
      </c>
      <c r="IX37" s="38">
        <v>16.886500000000002</v>
      </c>
      <c r="IY37" s="38">
        <v>2.1454599999999999</v>
      </c>
      <c r="IZ37" s="38">
        <v>1.02861</v>
      </c>
      <c r="JA37" s="38">
        <v>1.16221</v>
      </c>
      <c r="JB37" s="38">
        <v>0.148344</v>
      </c>
      <c r="JC37" s="38">
        <v>0.46667900000000001</v>
      </c>
      <c r="JD37" s="38">
        <v>0.51593299999999997</v>
      </c>
      <c r="JE37" s="38">
        <v>2.6459700000000002</v>
      </c>
      <c r="JF37" s="38">
        <v>6.1508599999999998</v>
      </c>
      <c r="JG37" s="38">
        <v>7.70451</v>
      </c>
      <c r="JH37" s="38">
        <v>0</v>
      </c>
      <c r="JI37" s="38">
        <v>0</v>
      </c>
      <c r="JJ37" s="38">
        <v>0</v>
      </c>
      <c r="JK37" s="38">
        <v>-1.49431</v>
      </c>
      <c r="JL37" s="38">
        <v>-0.468026</v>
      </c>
      <c r="JM37" s="38">
        <v>13.855399999999999</v>
      </c>
    </row>
    <row r="38" spans="1:273" x14ac:dyDescent="0.3">
      <c r="A38" s="20"/>
      <c r="B38" s="84">
        <v>44855.447951388887</v>
      </c>
      <c r="C38" s="38" t="s">
        <v>160</v>
      </c>
      <c r="D38" s="38" t="s">
        <v>160</v>
      </c>
      <c r="E38" s="38" t="s">
        <v>272</v>
      </c>
      <c r="F38" s="38">
        <v>498589</v>
      </c>
      <c r="G38" s="39">
        <v>498589</v>
      </c>
      <c r="H38" s="38" t="s">
        <v>86</v>
      </c>
      <c r="I38" s="38">
        <v>0.16250000000000001</v>
      </c>
      <c r="J38" s="38" t="s">
        <v>88</v>
      </c>
      <c r="K38" s="38">
        <v>-36.69</v>
      </c>
      <c r="L38" s="38" t="s">
        <v>87</v>
      </c>
      <c r="M38" s="38" t="s">
        <v>87</v>
      </c>
      <c r="N38" s="38" t="s">
        <v>232</v>
      </c>
      <c r="O38" s="38">
        <v>86.446399999999997</v>
      </c>
      <c r="P38" s="38">
        <v>361613</v>
      </c>
      <c r="Q38" s="38">
        <v>237751</v>
      </c>
      <c r="R38" s="38">
        <v>7193.18</v>
      </c>
      <c r="S38" s="38">
        <v>273451</v>
      </c>
      <c r="T38" s="37">
        <v>0</v>
      </c>
      <c r="U38" s="38">
        <v>674022</v>
      </c>
      <c r="V38" s="38">
        <v>1554120</v>
      </c>
      <c r="W38" s="38">
        <v>2135580</v>
      </c>
      <c r="X38" s="37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3689700</v>
      </c>
      <c r="AD38" s="38">
        <v>12438.9</v>
      </c>
      <c r="AE38" s="38">
        <v>0</v>
      </c>
      <c r="AF38" s="38">
        <v>0</v>
      </c>
      <c r="AG38" s="38">
        <v>0</v>
      </c>
      <c r="AH38" s="38">
        <v>0</v>
      </c>
      <c r="AI38" s="38">
        <v>5282.77</v>
      </c>
      <c r="AJ38" s="38">
        <v>0</v>
      </c>
      <c r="AK38" s="38">
        <v>17721.7</v>
      </c>
      <c r="AL38" s="38">
        <v>0</v>
      </c>
      <c r="AM38" s="38">
        <v>0</v>
      </c>
      <c r="AN38" s="38">
        <v>0</v>
      </c>
      <c r="AO38" s="38">
        <v>0</v>
      </c>
      <c r="AP38" s="38">
        <v>17721.7</v>
      </c>
      <c r="AQ38" s="38">
        <v>0</v>
      </c>
      <c r="AR38" s="38">
        <v>0</v>
      </c>
      <c r="AS38" s="38">
        <v>0</v>
      </c>
      <c r="AT38" s="38">
        <v>0</v>
      </c>
      <c r="AU38" s="38">
        <v>0</v>
      </c>
      <c r="AV38" s="38">
        <v>0</v>
      </c>
      <c r="AW38" s="38">
        <v>0</v>
      </c>
      <c r="AX38" s="38">
        <v>0</v>
      </c>
      <c r="AY38" s="38">
        <v>0</v>
      </c>
      <c r="AZ38" s="38">
        <v>0</v>
      </c>
      <c r="BA38" s="38">
        <v>0</v>
      </c>
      <c r="BB38" s="38">
        <v>0</v>
      </c>
      <c r="BC38" s="38">
        <v>0</v>
      </c>
      <c r="BD38" s="38">
        <v>6.9573400000000003</v>
      </c>
      <c r="BE38" s="38">
        <v>22.2743</v>
      </c>
      <c r="BF38" s="38">
        <v>13.023999999999999</v>
      </c>
      <c r="BG38" s="38">
        <v>0.57514799999999999</v>
      </c>
      <c r="BH38" s="38">
        <v>15.5639</v>
      </c>
      <c r="BI38" s="38">
        <v>2.6989100000000001</v>
      </c>
      <c r="BJ38" s="38">
        <v>35.508000000000003</v>
      </c>
      <c r="BK38" s="38">
        <v>96.601600000000005</v>
      </c>
      <c r="BL38" s="38">
        <v>110.64100000000001</v>
      </c>
      <c r="BM38" s="38">
        <v>0</v>
      </c>
      <c r="BN38" s="38">
        <v>0</v>
      </c>
      <c r="BO38" s="38">
        <v>0</v>
      </c>
      <c r="BP38" s="38">
        <v>0</v>
      </c>
      <c r="BQ38" s="38">
        <v>0</v>
      </c>
      <c r="BR38" s="38">
        <v>207.24299999999999</v>
      </c>
      <c r="BS38" s="38">
        <v>197.59200000000001</v>
      </c>
      <c r="BT38" s="38">
        <v>9.6506500000000006</v>
      </c>
      <c r="BU38" s="37">
        <v>0</v>
      </c>
      <c r="BV38" s="37">
        <v>27.25</v>
      </c>
      <c r="BW38" s="38" t="s">
        <v>101</v>
      </c>
      <c r="BX38" s="38">
        <v>0</v>
      </c>
      <c r="BY38" s="37">
        <v>16.75</v>
      </c>
      <c r="BZ38" s="38" t="s">
        <v>199</v>
      </c>
      <c r="CA38" s="38">
        <v>0</v>
      </c>
      <c r="CB38" s="38" t="s">
        <v>87</v>
      </c>
      <c r="CC38" s="38" t="s">
        <v>87</v>
      </c>
      <c r="CD38" s="38" t="s">
        <v>238</v>
      </c>
      <c r="CE38" s="38">
        <v>80.660700000000006</v>
      </c>
      <c r="CF38" s="38">
        <v>362082</v>
      </c>
      <c r="CG38" s="38">
        <v>310224</v>
      </c>
      <c r="CH38" s="38">
        <v>45781</v>
      </c>
      <c r="CI38" s="38">
        <v>116203</v>
      </c>
      <c r="CJ38" s="38">
        <v>127032</v>
      </c>
      <c r="CK38" s="38">
        <v>674022</v>
      </c>
      <c r="CL38" s="38">
        <v>735836</v>
      </c>
      <c r="CM38" s="38">
        <v>2135580</v>
      </c>
      <c r="CN38" s="38">
        <v>0</v>
      </c>
      <c r="CO38" s="38">
        <v>0</v>
      </c>
      <c r="CP38" s="38">
        <v>0</v>
      </c>
      <c r="CQ38" s="38">
        <v>-906138</v>
      </c>
      <c r="CR38" s="38">
        <v>6549.56</v>
      </c>
      <c r="CS38" s="38">
        <v>2871420</v>
      </c>
      <c r="CT38" s="38">
        <v>11645.6</v>
      </c>
      <c r="CU38" s="38">
        <v>0</v>
      </c>
      <c r="CV38" s="38">
        <v>0</v>
      </c>
      <c r="CW38" s="38">
        <v>0</v>
      </c>
      <c r="CX38" s="38">
        <v>0</v>
      </c>
      <c r="CY38" s="38">
        <v>0</v>
      </c>
      <c r="CZ38" s="38">
        <v>0</v>
      </c>
      <c r="DA38" s="38">
        <v>11645.6</v>
      </c>
      <c r="DB38" s="38">
        <v>0</v>
      </c>
      <c r="DC38" s="38">
        <v>0</v>
      </c>
      <c r="DD38" s="38">
        <v>0</v>
      </c>
      <c r="DE38" s="38">
        <v>0</v>
      </c>
      <c r="DF38" s="38">
        <v>11645.6</v>
      </c>
      <c r="DG38" s="38">
        <v>0</v>
      </c>
      <c r="DH38" s="38">
        <v>0</v>
      </c>
      <c r="DI38" s="38">
        <v>0</v>
      </c>
      <c r="DJ38" s="38">
        <v>0</v>
      </c>
      <c r="DK38" s="38">
        <v>0</v>
      </c>
      <c r="DL38" s="38">
        <v>0</v>
      </c>
      <c r="DM38" s="38">
        <v>0</v>
      </c>
      <c r="DN38" s="38">
        <v>0</v>
      </c>
      <c r="DO38" s="38">
        <v>0</v>
      </c>
      <c r="DP38" s="38">
        <v>0</v>
      </c>
      <c r="DQ38" s="38">
        <v>0</v>
      </c>
      <c r="DR38" s="38">
        <v>0</v>
      </c>
      <c r="DS38" s="38">
        <v>0</v>
      </c>
      <c r="DT38" s="38">
        <v>6.4982800000000003</v>
      </c>
      <c r="DU38" s="38">
        <v>23.314699999999998</v>
      </c>
      <c r="DV38" s="38">
        <v>16.787500000000001</v>
      </c>
      <c r="DW38" s="38">
        <v>3.0034900000000002</v>
      </c>
      <c r="DX38" s="38">
        <v>6.8106900000000001</v>
      </c>
      <c r="DY38" s="38">
        <v>6.6369800000000003</v>
      </c>
      <c r="DZ38" s="38">
        <v>35.508000000000003</v>
      </c>
      <c r="EA38" s="38">
        <v>59.904400000000003</v>
      </c>
      <c r="EB38" s="38">
        <v>110.64100000000001</v>
      </c>
      <c r="EC38" s="38">
        <v>0</v>
      </c>
      <c r="ED38" s="38">
        <v>0</v>
      </c>
      <c r="EE38" s="38">
        <v>0</v>
      </c>
      <c r="EF38" s="38">
        <v>-37.100200000000001</v>
      </c>
      <c r="EG38" s="38">
        <v>-1.55498</v>
      </c>
      <c r="EH38" s="38">
        <v>170.54599999999999</v>
      </c>
      <c r="EI38" s="38">
        <v>164.053</v>
      </c>
      <c r="EJ38" s="38">
        <v>6.4930500000000002</v>
      </c>
      <c r="EK38" s="38">
        <v>0</v>
      </c>
      <c r="EL38" s="38">
        <v>1.75</v>
      </c>
      <c r="EM38" s="38" t="s">
        <v>199</v>
      </c>
      <c r="EN38" s="38">
        <v>0</v>
      </c>
      <c r="EO38" s="38">
        <v>15.25</v>
      </c>
      <c r="EP38" s="38" t="s">
        <v>234</v>
      </c>
      <c r="EQ38" s="38">
        <v>0</v>
      </c>
      <c r="ER38" s="38">
        <v>3.8918000000000001E-13</v>
      </c>
      <c r="ES38" s="38">
        <v>87.013800000000003</v>
      </c>
      <c r="ET38" s="38">
        <v>32.083500000000001</v>
      </c>
      <c r="EU38" s="38">
        <v>1.88192</v>
      </c>
      <c r="EV38" s="38">
        <v>61.479700000000001</v>
      </c>
      <c r="EW38" s="38">
        <v>0</v>
      </c>
      <c r="EX38" s="38">
        <v>96.043599999999998</v>
      </c>
      <c r="EY38" s="38">
        <v>278.50299999999999</v>
      </c>
      <c r="EZ38" s="38">
        <v>274.91199999999998</v>
      </c>
      <c r="FA38" s="38">
        <v>0</v>
      </c>
      <c r="FB38" s="38">
        <v>0</v>
      </c>
      <c r="FC38" s="38">
        <v>0</v>
      </c>
      <c r="FD38" s="38">
        <v>0</v>
      </c>
      <c r="FE38" s="38">
        <v>0</v>
      </c>
      <c r="FF38" s="38">
        <v>553.41499999999996</v>
      </c>
      <c r="FG38" s="38">
        <v>1.0489199999999999E-9</v>
      </c>
      <c r="FH38" s="38">
        <v>84.443700000000007</v>
      </c>
      <c r="FI38" s="38">
        <v>34.8245</v>
      </c>
      <c r="FJ38" s="38">
        <v>16.0547</v>
      </c>
      <c r="FK38" s="38">
        <v>27.786200000000001</v>
      </c>
      <c r="FL38" s="38">
        <v>16.480599999999999</v>
      </c>
      <c r="FM38" s="38">
        <v>96.043599999999998</v>
      </c>
      <c r="FN38" s="38">
        <v>248.56299999999999</v>
      </c>
      <c r="FO38" s="38">
        <v>274.91199999999998</v>
      </c>
      <c r="FP38" s="38">
        <v>0</v>
      </c>
      <c r="FQ38" s="38">
        <v>0</v>
      </c>
      <c r="FR38" s="38">
        <v>0</v>
      </c>
      <c r="FS38" s="38">
        <v>-17.8765</v>
      </c>
      <c r="FT38" s="38">
        <v>-9.1933100000000003</v>
      </c>
      <c r="FU38" s="38">
        <v>523.476</v>
      </c>
      <c r="FV38" s="38" t="s">
        <v>273</v>
      </c>
      <c r="FW38" s="38" t="s">
        <v>274</v>
      </c>
      <c r="FX38" s="38" t="s">
        <v>214</v>
      </c>
      <c r="FY38" s="38" t="s">
        <v>275</v>
      </c>
      <c r="FZ38" s="38" t="s">
        <v>215</v>
      </c>
      <c r="GA38" s="38" t="s">
        <v>276</v>
      </c>
      <c r="GB38" s="38" t="s">
        <v>216</v>
      </c>
      <c r="GC38" s="38" t="s">
        <v>277</v>
      </c>
      <c r="GF38" s="38">
        <v>2.4697199999999999E-2</v>
      </c>
      <c r="GG38" s="38">
        <v>35.589300000000001</v>
      </c>
      <c r="GH38" s="38">
        <v>31.6995</v>
      </c>
      <c r="GI38" s="38">
        <v>0.53463499999999997</v>
      </c>
      <c r="GJ38" s="38">
        <v>37.852800000000002</v>
      </c>
      <c r="GK38" s="38">
        <v>0</v>
      </c>
      <c r="GL38" s="38">
        <v>81.267099999999999</v>
      </c>
      <c r="GM38" s="38">
        <v>186.96</v>
      </c>
      <c r="GN38" s="38">
        <v>236.63300000000001</v>
      </c>
      <c r="GO38" s="38">
        <v>0</v>
      </c>
      <c r="GP38" s="38">
        <v>0</v>
      </c>
      <c r="GQ38" s="38">
        <v>0</v>
      </c>
      <c r="GR38" s="38">
        <v>0</v>
      </c>
      <c r="GS38" s="38">
        <v>0</v>
      </c>
      <c r="GT38" s="38">
        <v>423.59</v>
      </c>
      <c r="GU38" s="38">
        <v>69.710999999999999</v>
      </c>
      <c r="GV38" s="38">
        <v>0</v>
      </c>
      <c r="GW38" s="38">
        <v>0</v>
      </c>
      <c r="GX38" s="38">
        <v>0</v>
      </c>
      <c r="GY38" s="38">
        <v>0</v>
      </c>
      <c r="GZ38" s="38">
        <v>29.606200000000001</v>
      </c>
      <c r="HA38" s="38">
        <v>0</v>
      </c>
      <c r="HB38" s="38">
        <v>99.32</v>
      </c>
      <c r="HC38" s="38">
        <v>0</v>
      </c>
      <c r="HD38" s="38">
        <v>0</v>
      </c>
      <c r="HE38" s="38">
        <v>0</v>
      </c>
      <c r="HF38" s="38">
        <v>0</v>
      </c>
      <c r="HG38" s="38">
        <v>99.32</v>
      </c>
      <c r="HH38" s="38">
        <v>2.2878900000000001E-2</v>
      </c>
      <c r="HI38" s="38">
        <v>31.592700000000001</v>
      </c>
      <c r="HJ38" s="38">
        <v>35.695500000000003</v>
      </c>
      <c r="HK38" s="38">
        <v>4.55626</v>
      </c>
      <c r="HL38" s="38">
        <v>14.333500000000001</v>
      </c>
      <c r="HM38" s="38">
        <v>15.8461</v>
      </c>
      <c r="HN38" s="38">
        <v>81.267099999999999</v>
      </c>
      <c r="HO38" s="38">
        <v>123.05</v>
      </c>
      <c r="HP38" s="38">
        <v>236.63300000000001</v>
      </c>
      <c r="HQ38" s="38">
        <v>0</v>
      </c>
      <c r="HR38" s="38">
        <v>0</v>
      </c>
      <c r="HS38" s="38">
        <v>0</v>
      </c>
      <c r="HT38" s="38">
        <v>-45.896000000000001</v>
      </c>
      <c r="HU38" s="38">
        <v>-14.3748</v>
      </c>
      <c r="HV38" s="38">
        <v>359.68</v>
      </c>
      <c r="HW38" s="38">
        <v>65.265000000000001</v>
      </c>
      <c r="HX38" s="38">
        <v>0</v>
      </c>
      <c r="HY38" s="38">
        <v>0</v>
      </c>
      <c r="HZ38" s="38">
        <v>0</v>
      </c>
      <c r="IA38" s="38">
        <v>0</v>
      </c>
      <c r="IB38" s="38">
        <v>0</v>
      </c>
      <c r="IC38" s="38">
        <v>0</v>
      </c>
      <c r="ID38" s="38">
        <v>65.27</v>
      </c>
      <c r="IE38" s="38">
        <v>0</v>
      </c>
      <c r="IF38" s="38">
        <v>0</v>
      </c>
      <c r="IG38" s="38">
        <v>0</v>
      </c>
      <c r="IH38" s="38">
        <v>0</v>
      </c>
      <c r="II38" s="38">
        <v>65.27</v>
      </c>
      <c r="IJ38" s="38">
        <v>2.2916300000000001</v>
      </c>
      <c r="IK38" s="38">
        <v>1.15873</v>
      </c>
      <c r="IL38" s="38">
        <v>1.0321</v>
      </c>
      <c r="IM38" s="38">
        <v>1.7406499999999998E-2</v>
      </c>
      <c r="IN38" s="38">
        <v>1.23244</v>
      </c>
      <c r="IO38" s="38">
        <v>0.972908</v>
      </c>
      <c r="IP38" s="38">
        <v>2.6459700000000002</v>
      </c>
      <c r="IQ38" s="38">
        <v>9.3511799999999994</v>
      </c>
      <c r="IR38" s="38">
        <v>7.70451</v>
      </c>
      <c r="IS38" s="38">
        <v>0</v>
      </c>
      <c r="IT38" s="38">
        <v>0</v>
      </c>
      <c r="IU38" s="38">
        <v>0</v>
      </c>
      <c r="IV38" s="38">
        <v>0</v>
      </c>
      <c r="IW38" s="38">
        <v>0</v>
      </c>
      <c r="IX38" s="38">
        <v>17.055700000000002</v>
      </c>
      <c r="IY38" s="38">
        <v>2.1454599999999999</v>
      </c>
      <c r="IZ38" s="38">
        <v>1.02861</v>
      </c>
      <c r="JA38" s="38">
        <v>1.16221</v>
      </c>
      <c r="JB38" s="38">
        <v>0.148344</v>
      </c>
      <c r="JC38" s="38">
        <v>0.46667900000000001</v>
      </c>
      <c r="JD38" s="38">
        <v>0.51593299999999997</v>
      </c>
      <c r="JE38" s="38">
        <v>2.6459700000000002</v>
      </c>
      <c r="JF38" s="38">
        <v>6.1508599999999998</v>
      </c>
      <c r="JG38" s="38">
        <v>7.70451</v>
      </c>
      <c r="JH38" s="38">
        <v>0</v>
      </c>
      <c r="JI38" s="38">
        <v>0</v>
      </c>
      <c r="JJ38" s="38">
        <v>0</v>
      </c>
      <c r="JK38" s="38">
        <v>-1.49431</v>
      </c>
      <c r="JL38" s="38">
        <v>-0.468026</v>
      </c>
      <c r="JM38" s="38">
        <v>13.855399999999999</v>
      </c>
    </row>
    <row r="39" spans="1:273" x14ac:dyDescent="0.3">
      <c r="A39" s="20"/>
      <c r="B39" s="84">
        <v>44855.452060185184</v>
      </c>
      <c r="C39" s="38" t="s">
        <v>194</v>
      </c>
      <c r="D39" s="38" t="s">
        <v>194</v>
      </c>
      <c r="E39" s="38" t="s">
        <v>278</v>
      </c>
      <c r="F39" s="38">
        <v>498589</v>
      </c>
      <c r="G39" s="39">
        <v>498589</v>
      </c>
      <c r="H39" s="38" t="s">
        <v>86</v>
      </c>
      <c r="I39" s="38">
        <v>0.24097222222222223</v>
      </c>
      <c r="J39" s="38" t="s">
        <v>88</v>
      </c>
      <c r="K39" s="38">
        <v>-64.66</v>
      </c>
      <c r="L39" s="38" t="s">
        <v>87</v>
      </c>
      <c r="M39" s="38" t="s">
        <v>87</v>
      </c>
      <c r="N39" s="38" t="s">
        <v>287</v>
      </c>
      <c r="O39" s="38">
        <v>314.89600000000002</v>
      </c>
      <c r="P39" s="38">
        <v>521309</v>
      </c>
      <c r="Q39" s="38">
        <v>697177</v>
      </c>
      <c r="R39" s="38">
        <v>2317.59</v>
      </c>
      <c r="S39" s="38">
        <v>265206</v>
      </c>
      <c r="T39" s="37">
        <v>0</v>
      </c>
      <c r="U39" s="38">
        <v>695606</v>
      </c>
      <c r="V39" s="38">
        <v>2181930</v>
      </c>
      <c r="W39" s="38">
        <v>5008450</v>
      </c>
      <c r="X39" s="37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7190380</v>
      </c>
      <c r="AD39" s="38">
        <v>45283.7</v>
      </c>
      <c r="AE39" s="38">
        <v>0</v>
      </c>
      <c r="AF39" s="38">
        <v>0</v>
      </c>
      <c r="AG39" s="38">
        <v>0</v>
      </c>
      <c r="AH39" s="38">
        <v>0</v>
      </c>
      <c r="AI39" s="38">
        <v>5972.78</v>
      </c>
      <c r="AJ39" s="38">
        <v>0</v>
      </c>
      <c r="AK39" s="38">
        <v>51256.4</v>
      </c>
      <c r="AL39" s="38">
        <v>0</v>
      </c>
      <c r="AM39" s="38">
        <v>0</v>
      </c>
      <c r="AN39" s="38">
        <v>0</v>
      </c>
      <c r="AO39" s="38">
        <v>0</v>
      </c>
      <c r="AP39" s="38">
        <v>51256.4</v>
      </c>
      <c r="AQ39" s="38">
        <v>0</v>
      </c>
      <c r="AR39" s="38">
        <v>0</v>
      </c>
      <c r="AS39" s="38">
        <v>0</v>
      </c>
      <c r="AT39" s="38">
        <v>0</v>
      </c>
      <c r="AU39" s="38">
        <v>0</v>
      </c>
      <c r="AV39" s="38">
        <v>0</v>
      </c>
      <c r="AW39" s="38">
        <v>0</v>
      </c>
      <c r="AX39" s="38">
        <v>0</v>
      </c>
      <c r="AY39" s="38">
        <v>0</v>
      </c>
      <c r="AZ39" s="38">
        <v>0</v>
      </c>
      <c r="BA39" s="38">
        <v>0</v>
      </c>
      <c r="BB39" s="38">
        <v>0</v>
      </c>
      <c r="BC39" s="38">
        <v>0</v>
      </c>
      <c r="BD39" s="38">
        <v>24.9129</v>
      </c>
      <c r="BE39" s="38">
        <v>29.221299999999999</v>
      </c>
      <c r="BF39" s="38">
        <v>38.144100000000002</v>
      </c>
      <c r="BG39" s="38">
        <v>0.10345699999999999</v>
      </c>
      <c r="BH39" s="38">
        <v>14.5389</v>
      </c>
      <c r="BI39" s="38">
        <v>3.05715</v>
      </c>
      <c r="BJ39" s="38">
        <v>33.812100000000001</v>
      </c>
      <c r="BK39" s="38">
        <v>143.79</v>
      </c>
      <c r="BL39" s="38">
        <v>264.18299999999999</v>
      </c>
      <c r="BM39" s="38">
        <v>0</v>
      </c>
      <c r="BN39" s="38">
        <v>0</v>
      </c>
      <c r="BO39" s="38">
        <v>0</v>
      </c>
      <c r="BP39" s="38">
        <v>0</v>
      </c>
      <c r="BQ39" s="38">
        <v>0</v>
      </c>
      <c r="BR39" s="38">
        <v>407.97300000000001</v>
      </c>
      <c r="BS39" s="38">
        <v>380.02699999999999</v>
      </c>
      <c r="BT39" s="38">
        <v>27.9468</v>
      </c>
      <c r="BU39" s="37">
        <v>0</v>
      </c>
      <c r="BV39" s="37">
        <v>1599</v>
      </c>
      <c r="BW39" s="38" t="s">
        <v>233</v>
      </c>
      <c r="BX39" s="38">
        <v>1</v>
      </c>
      <c r="BY39" s="37">
        <v>269.5</v>
      </c>
      <c r="BZ39" s="38" t="s">
        <v>234</v>
      </c>
      <c r="CA39" s="38">
        <v>8</v>
      </c>
      <c r="CB39" s="38" t="s">
        <v>87</v>
      </c>
      <c r="CC39" s="38" t="s">
        <v>87</v>
      </c>
      <c r="CD39" s="38" t="s">
        <v>285</v>
      </c>
      <c r="CE39" s="38">
        <v>319.04199999999997</v>
      </c>
      <c r="CF39" s="38">
        <v>270646</v>
      </c>
      <c r="CG39" s="38">
        <v>574862</v>
      </c>
      <c r="CH39" s="38">
        <v>9857.7800000000007</v>
      </c>
      <c r="CI39" s="38">
        <v>60326.1</v>
      </c>
      <c r="CJ39" s="38">
        <v>143393</v>
      </c>
      <c r="CK39" s="38">
        <v>695606</v>
      </c>
      <c r="CL39" s="38">
        <v>882615</v>
      </c>
      <c r="CM39" s="38">
        <v>5008450</v>
      </c>
      <c r="CN39" s="38">
        <v>0</v>
      </c>
      <c r="CO39" s="38">
        <v>0</v>
      </c>
      <c r="CP39" s="38">
        <v>0</v>
      </c>
      <c r="CQ39" s="38">
        <v>-873298</v>
      </c>
      <c r="CR39" s="38">
        <v>901.45399999999995</v>
      </c>
      <c r="CS39" s="38">
        <v>5891060</v>
      </c>
      <c r="CT39" s="38">
        <v>46530.9</v>
      </c>
      <c r="CU39" s="38">
        <v>0</v>
      </c>
      <c r="CV39" s="38">
        <v>0</v>
      </c>
      <c r="CW39" s="38">
        <v>0</v>
      </c>
      <c r="CX39" s="38">
        <v>0</v>
      </c>
      <c r="CY39" s="38">
        <v>0</v>
      </c>
      <c r="CZ39" s="38">
        <v>0</v>
      </c>
      <c r="DA39" s="38">
        <v>46530.9</v>
      </c>
      <c r="DB39" s="38">
        <v>0</v>
      </c>
      <c r="DC39" s="38">
        <v>0</v>
      </c>
      <c r="DD39" s="38">
        <v>0</v>
      </c>
      <c r="DE39" s="38">
        <v>0</v>
      </c>
      <c r="DF39" s="38">
        <v>46530.9</v>
      </c>
      <c r="DG39" s="38">
        <v>0</v>
      </c>
      <c r="DH39" s="38">
        <v>0</v>
      </c>
      <c r="DI39" s="38">
        <v>0</v>
      </c>
      <c r="DJ39" s="38">
        <v>0</v>
      </c>
      <c r="DK39" s="38">
        <v>0</v>
      </c>
      <c r="DL39" s="38">
        <v>0</v>
      </c>
      <c r="DM39" s="38">
        <v>0</v>
      </c>
      <c r="DN39" s="38">
        <v>0</v>
      </c>
      <c r="DO39" s="38">
        <v>0</v>
      </c>
      <c r="DP39" s="38">
        <v>0</v>
      </c>
      <c r="DQ39" s="38">
        <v>0</v>
      </c>
      <c r="DR39" s="38">
        <v>0</v>
      </c>
      <c r="DS39" s="38">
        <v>0</v>
      </c>
      <c r="DT39" s="38">
        <v>25.600899999999999</v>
      </c>
      <c r="DU39" s="38">
        <v>13.884</v>
      </c>
      <c r="DV39" s="38">
        <v>29.9574</v>
      </c>
      <c r="DW39" s="38">
        <v>0.46600599999999998</v>
      </c>
      <c r="DX39" s="38">
        <v>3.1667299999999998</v>
      </c>
      <c r="DY39" s="38">
        <v>7.04514</v>
      </c>
      <c r="DZ39" s="38">
        <v>33.812100000000001</v>
      </c>
      <c r="EA39" s="38">
        <v>79.117199999999997</v>
      </c>
      <c r="EB39" s="38">
        <v>264.18299999999999</v>
      </c>
      <c r="EC39" s="38">
        <v>0</v>
      </c>
      <c r="ED39" s="38">
        <v>0</v>
      </c>
      <c r="EE39" s="38">
        <v>0</v>
      </c>
      <c r="EF39" s="38">
        <v>-33.579099999999997</v>
      </c>
      <c r="EG39" s="38">
        <v>-1.2359899999999999</v>
      </c>
      <c r="EH39" s="38">
        <v>343.30099999999999</v>
      </c>
      <c r="EI39" s="38">
        <v>317.72399999999999</v>
      </c>
      <c r="EJ39" s="38">
        <v>25.577000000000002</v>
      </c>
      <c r="EK39" s="38">
        <v>0</v>
      </c>
      <c r="EL39" s="38">
        <v>22.75</v>
      </c>
      <c r="EM39" s="38" t="s">
        <v>101</v>
      </c>
      <c r="EN39" s="38">
        <v>0</v>
      </c>
      <c r="EO39" s="38">
        <v>49.75</v>
      </c>
      <c r="EP39" s="38" t="s">
        <v>236</v>
      </c>
      <c r="EQ39" s="38">
        <v>0</v>
      </c>
      <c r="ER39" s="38">
        <v>1.99182E-4</v>
      </c>
      <c r="ES39" s="38">
        <v>100.27200000000001</v>
      </c>
      <c r="ET39" s="38">
        <v>87.397900000000007</v>
      </c>
      <c r="EU39" s="38">
        <v>0.46355099999999999</v>
      </c>
      <c r="EV39" s="38">
        <v>59.395200000000003</v>
      </c>
      <c r="EW39" s="38">
        <v>0</v>
      </c>
      <c r="EX39" s="38">
        <v>98.356200000000001</v>
      </c>
      <c r="EY39" s="38">
        <v>345.88499999999999</v>
      </c>
      <c r="EZ39" s="38">
        <v>588.12400000000002</v>
      </c>
      <c r="FA39" s="38">
        <v>0</v>
      </c>
      <c r="FB39" s="38">
        <v>0</v>
      </c>
      <c r="FC39" s="38">
        <v>0</v>
      </c>
      <c r="FD39" s="38">
        <v>0</v>
      </c>
      <c r="FE39" s="38">
        <v>0</v>
      </c>
      <c r="FF39" s="38">
        <v>934.00900000000001</v>
      </c>
      <c r="FG39" s="38">
        <v>1.57307E-4</v>
      </c>
      <c r="FH39" s="38">
        <v>87.468699999999998</v>
      </c>
      <c r="FI39" s="38">
        <v>76.007199999999997</v>
      </c>
      <c r="FJ39" s="38">
        <v>3.1048499999999999</v>
      </c>
      <c r="FK39" s="38">
        <v>16.250800000000002</v>
      </c>
      <c r="FL39" s="38">
        <v>18.128599999999999</v>
      </c>
      <c r="FM39" s="38">
        <v>98.356200000000001</v>
      </c>
      <c r="FN39" s="38">
        <v>279.61399999999998</v>
      </c>
      <c r="FO39" s="38">
        <v>588.12400000000002</v>
      </c>
      <c r="FP39" s="38">
        <v>0</v>
      </c>
      <c r="FQ39" s="38">
        <v>0</v>
      </c>
      <c r="FR39" s="38">
        <v>0</v>
      </c>
      <c r="FS39" s="38">
        <v>-19.7028</v>
      </c>
      <c r="FT39" s="38">
        <v>0</v>
      </c>
      <c r="FU39" s="38">
        <v>867.73800000000006</v>
      </c>
      <c r="FV39" s="38" t="s">
        <v>273</v>
      </c>
      <c r="FW39" s="38" t="s">
        <v>274</v>
      </c>
      <c r="FX39" s="38" t="s">
        <v>214</v>
      </c>
      <c r="FY39" s="38" t="s">
        <v>275</v>
      </c>
      <c r="FZ39" s="38" t="s">
        <v>215</v>
      </c>
      <c r="GA39" s="38" t="s">
        <v>276</v>
      </c>
      <c r="GB39" s="38" t="s">
        <v>216</v>
      </c>
      <c r="GC39" s="38" t="s">
        <v>277</v>
      </c>
      <c r="GF39" s="38">
        <v>7.5828099999999996E-2</v>
      </c>
      <c r="GG39" s="38">
        <v>85.944199999999995</v>
      </c>
      <c r="GH39" s="38">
        <v>120.718</v>
      </c>
      <c r="GI39" s="38">
        <v>0.20490700000000001</v>
      </c>
      <c r="GJ39" s="38">
        <v>42.118699999999997</v>
      </c>
      <c r="GK39" s="38">
        <v>0</v>
      </c>
      <c r="GL39" s="38">
        <v>83.903599999999997</v>
      </c>
      <c r="GM39" s="38">
        <v>332.96</v>
      </c>
      <c r="GN39" s="38">
        <v>797.32</v>
      </c>
      <c r="GO39" s="38">
        <v>0</v>
      </c>
      <c r="GP39" s="38">
        <v>0</v>
      </c>
      <c r="GQ39" s="38">
        <v>0</v>
      </c>
      <c r="GR39" s="38">
        <v>0</v>
      </c>
      <c r="GS39" s="38">
        <v>0</v>
      </c>
      <c r="GT39" s="38">
        <v>1130.28</v>
      </c>
      <c r="GU39" s="38">
        <v>253.78200000000001</v>
      </c>
      <c r="GV39" s="38">
        <v>0</v>
      </c>
      <c r="GW39" s="38">
        <v>0</v>
      </c>
      <c r="GX39" s="38">
        <v>0</v>
      </c>
      <c r="GY39" s="38">
        <v>0</v>
      </c>
      <c r="GZ39" s="38">
        <v>33.473100000000002</v>
      </c>
      <c r="HA39" s="38">
        <v>0</v>
      </c>
      <c r="HB39" s="38">
        <v>287.25</v>
      </c>
      <c r="HC39" s="38">
        <v>0</v>
      </c>
      <c r="HD39" s="38">
        <v>0</v>
      </c>
      <c r="HE39" s="38">
        <v>0</v>
      </c>
      <c r="HF39" s="38">
        <v>0</v>
      </c>
      <c r="HG39" s="38">
        <v>287.25</v>
      </c>
      <c r="HH39" s="38">
        <v>7.7563199999999999E-2</v>
      </c>
      <c r="HI39" s="38">
        <v>36.586100000000002</v>
      </c>
      <c r="HJ39" s="38">
        <v>88.141800000000003</v>
      </c>
      <c r="HK39" s="38">
        <v>1.0431699999999999</v>
      </c>
      <c r="HL39" s="38">
        <v>8.9920500000000008</v>
      </c>
      <c r="HM39" s="38">
        <v>17.892199999999999</v>
      </c>
      <c r="HN39" s="38">
        <v>83.903599999999997</v>
      </c>
      <c r="HO39" s="38">
        <v>193.26</v>
      </c>
      <c r="HP39" s="38">
        <v>797.32</v>
      </c>
      <c r="HQ39" s="38">
        <v>0</v>
      </c>
      <c r="HR39" s="38">
        <v>0</v>
      </c>
      <c r="HS39" s="38">
        <v>0</v>
      </c>
      <c r="HT39" s="38">
        <v>-41.495600000000003</v>
      </c>
      <c r="HU39" s="38">
        <v>-1.87042</v>
      </c>
      <c r="HV39" s="38">
        <v>990.58</v>
      </c>
      <c r="HW39" s="38">
        <v>260.77199999999999</v>
      </c>
      <c r="HX39" s="38">
        <v>0</v>
      </c>
      <c r="HY39" s="38">
        <v>0</v>
      </c>
      <c r="HZ39" s="38">
        <v>0</v>
      </c>
      <c r="IA39" s="38">
        <v>0</v>
      </c>
      <c r="IB39" s="38">
        <v>0</v>
      </c>
      <c r="IC39" s="38">
        <v>0</v>
      </c>
      <c r="ID39" s="38">
        <v>260.77</v>
      </c>
      <c r="IE39" s="38">
        <v>0</v>
      </c>
      <c r="IF39" s="38">
        <v>0</v>
      </c>
      <c r="IG39" s="38">
        <v>0</v>
      </c>
      <c r="IH39" s="38">
        <v>0</v>
      </c>
      <c r="II39" s="38">
        <v>260.77</v>
      </c>
      <c r="IJ39" s="38">
        <v>8.3421800000000008</v>
      </c>
      <c r="IK39" s="38">
        <v>2.7982300000000002</v>
      </c>
      <c r="IL39" s="38">
        <v>3.9304399999999999</v>
      </c>
      <c r="IM39" s="38">
        <v>6.6712300000000002E-3</v>
      </c>
      <c r="IN39" s="38">
        <v>1.3713299999999999</v>
      </c>
      <c r="IO39" s="38">
        <v>1.09998</v>
      </c>
      <c r="IP39" s="38">
        <v>2.7318099999999998</v>
      </c>
      <c r="IQ39" s="38">
        <v>20.2807</v>
      </c>
      <c r="IR39" s="38">
        <v>25.959800000000001</v>
      </c>
      <c r="IS39" s="38">
        <v>0</v>
      </c>
      <c r="IT39" s="38">
        <v>0</v>
      </c>
      <c r="IU39" s="38">
        <v>0</v>
      </c>
      <c r="IV39" s="38">
        <v>0</v>
      </c>
      <c r="IW39" s="38">
        <v>0</v>
      </c>
      <c r="IX39" s="38">
        <v>46.240499999999997</v>
      </c>
      <c r="IY39" s="38">
        <v>8.5719399999999997</v>
      </c>
      <c r="IZ39" s="38">
        <v>1.1911799999999999</v>
      </c>
      <c r="JA39" s="38">
        <v>2.8697900000000001</v>
      </c>
      <c r="JB39" s="38">
        <v>3.3963199999999999E-2</v>
      </c>
      <c r="JC39" s="38">
        <v>0.292769</v>
      </c>
      <c r="JD39" s="38">
        <v>0.58255100000000004</v>
      </c>
      <c r="JE39" s="38">
        <v>2.7318099999999998</v>
      </c>
      <c r="JF39" s="38">
        <v>14.8621</v>
      </c>
      <c r="JG39" s="38">
        <v>25.959800000000001</v>
      </c>
      <c r="JH39" s="38">
        <v>0</v>
      </c>
      <c r="JI39" s="38">
        <v>0</v>
      </c>
      <c r="JJ39" s="38">
        <v>0</v>
      </c>
      <c r="JK39" s="38">
        <v>-1.35103</v>
      </c>
      <c r="JL39" s="38">
        <v>-6.0898300000000002E-2</v>
      </c>
      <c r="JM39" s="38">
        <v>40.821899999999999</v>
      </c>
    </row>
    <row r="40" spans="1:273" x14ac:dyDescent="0.3">
      <c r="A40" s="20"/>
      <c r="B40" s="84">
        <v>44855.454814814817</v>
      </c>
      <c r="C40" s="38" t="s">
        <v>196</v>
      </c>
      <c r="D40" s="38" t="s">
        <v>196</v>
      </c>
      <c r="E40" s="38" t="s">
        <v>272</v>
      </c>
      <c r="F40" s="38">
        <v>498589</v>
      </c>
      <c r="G40" s="39">
        <v>498589</v>
      </c>
      <c r="H40" s="38" t="s">
        <v>86</v>
      </c>
      <c r="I40" s="38">
        <v>0.15833333333333333</v>
      </c>
      <c r="J40" s="38" t="s">
        <v>88</v>
      </c>
      <c r="K40" s="38">
        <v>-50.53</v>
      </c>
      <c r="L40" s="38" t="s">
        <v>87</v>
      </c>
      <c r="M40" s="38" t="s">
        <v>87</v>
      </c>
      <c r="N40" s="38" t="s">
        <v>239</v>
      </c>
      <c r="O40" s="38">
        <v>77.094800000000006</v>
      </c>
      <c r="P40" s="38">
        <v>650189</v>
      </c>
      <c r="Q40" s="38">
        <v>558793</v>
      </c>
      <c r="R40" s="38">
        <v>6807.01</v>
      </c>
      <c r="S40" s="38">
        <v>303386</v>
      </c>
      <c r="T40" s="37">
        <v>0</v>
      </c>
      <c r="U40" s="38">
        <v>695606</v>
      </c>
      <c r="V40" s="38">
        <v>2214860</v>
      </c>
      <c r="W40" s="38">
        <v>5008450</v>
      </c>
      <c r="X40" s="37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7223310</v>
      </c>
      <c r="AD40" s="38">
        <v>11091.8</v>
      </c>
      <c r="AE40" s="38">
        <v>0</v>
      </c>
      <c r="AF40" s="38">
        <v>0</v>
      </c>
      <c r="AG40" s="38">
        <v>0</v>
      </c>
      <c r="AH40" s="38">
        <v>0</v>
      </c>
      <c r="AI40" s="38">
        <v>5112.1099999999997</v>
      </c>
      <c r="AJ40" s="38">
        <v>0</v>
      </c>
      <c r="AK40" s="38">
        <v>16203.9</v>
      </c>
      <c r="AL40" s="38">
        <v>0</v>
      </c>
      <c r="AM40" s="38">
        <v>0</v>
      </c>
      <c r="AN40" s="38">
        <v>0</v>
      </c>
      <c r="AO40" s="38">
        <v>0</v>
      </c>
      <c r="AP40" s="38">
        <v>16203.9</v>
      </c>
      <c r="AQ40" s="38">
        <v>0</v>
      </c>
      <c r="AR40" s="38">
        <v>0</v>
      </c>
      <c r="AS40" s="38">
        <v>0</v>
      </c>
      <c r="AT40" s="38">
        <v>0</v>
      </c>
      <c r="AU40" s="38">
        <v>0</v>
      </c>
      <c r="AV40" s="38">
        <v>0</v>
      </c>
      <c r="AW40" s="38">
        <v>0</v>
      </c>
      <c r="AX40" s="38">
        <v>0</v>
      </c>
      <c r="AY40" s="38">
        <v>0</v>
      </c>
      <c r="AZ40" s="38">
        <v>0</v>
      </c>
      <c r="BA40" s="38">
        <v>0</v>
      </c>
      <c r="BB40" s="38">
        <v>0</v>
      </c>
      <c r="BC40" s="38">
        <v>0</v>
      </c>
      <c r="BD40" s="38">
        <v>6.2092400000000003</v>
      </c>
      <c r="BE40" s="38">
        <v>40.236800000000002</v>
      </c>
      <c r="BF40" s="38">
        <v>30.483799999999999</v>
      </c>
      <c r="BG40" s="38">
        <v>0.54626300000000005</v>
      </c>
      <c r="BH40" s="38">
        <v>17.186900000000001</v>
      </c>
      <c r="BI40" s="38">
        <v>2.6116899999999998</v>
      </c>
      <c r="BJ40" s="38">
        <v>36.646000000000001</v>
      </c>
      <c r="BK40" s="38">
        <v>133.92099999999999</v>
      </c>
      <c r="BL40" s="38">
        <v>270.37900000000002</v>
      </c>
      <c r="BM40" s="38">
        <v>0</v>
      </c>
      <c r="BN40" s="38">
        <v>0</v>
      </c>
      <c r="BO40" s="38">
        <v>0</v>
      </c>
      <c r="BP40" s="38">
        <v>0</v>
      </c>
      <c r="BQ40" s="38">
        <v>0</v>
      </c>
      <c r="BR40" s="38">
        <v>404.3</v>
      </c>
      <c r="BS40" s="38">
        <v>395.48399999999998</v>
      </c>
      <c r="BT40" s="38">
        <v>8.8159200000000002</v>
      </c>
      <c r="BU40" s="37">
        <v>0</v>
      </c>
      <c r="BV40" s="37">
        <v>109.75</v>
      </c>
      <c r="BW40" s="38" t="s">
        <v>101</v>
      </c>
      <c r="BX40" s="38">
        <v>0</v>
      </c>
      <c r="BY40" s="37">
        <v>16.25</v>
      </c>
      <c r="BZ40" s="38" t="s">
        <v>234</v>
      </c>
      <c r="CA40" s="38">
        <v>0</v>
      </c>
      <c r="CB40" s="38" t="s">
        <v>87</v>
      </c>
      <c r="CC40" s="38" t="s">
        <v>87</v>
      </c>
      <c r="CD40" s="38" t="s">
        <v>238</v>
      </c>
      <c r="CE40" s="38">
        <v>70.947699999999998</v>
      </c>
      <c r="CF40" s="38">
        <v>565018</v>
      </c>
      <c r="CG40" s="38">
        <v>490309</v>
      </c>
      <c r="CH40" s="38">
        <v>44351.1</v>
      </c>
      <c r="CI40" s="38">
        <v>111760</v>
      </c>
      <c r="CJ40" s="38">
        <v>122894</v>
      </c>
      <c r="CK40" s="38">
        <v>695606</v>
      </c>
      <c r="CL40" s="38">
        <v>1124570</v>
      </c>
      <c r="CM40" s="38">
        <v>5008450</v>
      </c>
      <c r="CN40" s="38">
        <v>0</v>
      </c>
      <c r="CO40" s="38">
        <v>0</v>
      </c>
      <c r="CP40" s="38">
        <v>0</v>
      </c>
      <c r="CQ40" s="38">
        <v>-906138</v>
      </c>
      <c r="CR40" s="38">
        <v>697.721</v>
      </c>
      <c r="CS40" s="38">
        <v>6133020</v>
      </c>
      <c r="CT40" s="38">
        <v>10236.9</v>
      </c>
      <c r="CU40" s="38">
        <v>0</v>
      </c>
      <c r="CV40" s="38">
        <v>0</v>
      </c>
      <c r="CW40" s="38">
        <v>0</v>
      </c>
      <c r="CX40" s="38">
        <v>0</v>
      </c>
      <c r="CY40" s="38">
        <v>0</v>
      </c>
      <c r="CZ40" s="38">
        <v>0</v>
      </c>
      <c r="DA40" s="38">
        <v>10236.9</v>
      </c>
      <c r="DB40" s="38">
        <v>0</v>
      </c>
      <c r="DC40" s="38">
        <v>0</v>
      </c>
      <c r="DD40" s="38">
        <v>0</v>
      </c>
      <c r="DE40" s="38">
        <v>0</v>
      </c>
      <c r="DF40" s="38">
        <v>10236.9</v>
      </c>
      <c r="DG40" s="38">
        <v>0</v>
      </c>
      <c r="DH40" s="38">
        <v>0</v>
      </c>
      <c r="DI40" s="38">
        <v>0</v>
      </c>
      <c r="DJ40" s="38">
        <v>0</v>
      </c>
      <c r="DK40" s="38">
        <v>0</v>
      </c>
      <c r="DL40" s="38">
        <v>0</v>
      </c>
      <c r="DM40" s="38">
        <v>0</v>
      </c>
      <c r="DN40" s="38">
        <v>0</v>
      </c>
      <c r="DO40" s="38">
        <v>0</v>
      </c>
      <c r="DP40" s="38">
        <v>0</v>
      </c>
      <c r="DQ40" s="38">
        <v>0</v>
      </c>
      <c r="DR40" s="38">
        <v>0</v>
      </c>
      <c r="DS40" s="38">
        <v>0</v>
      </c>
      <c r="DT40" s="38">
        <v>5.7242499999999996</v>
      </c>
      <c r="DU40" s="38">
        <v>35.817500000000003</v>
      </c>
      <c r="DV40" s="38">
        <v>26.593599999999999</v>
      </c>
      <c r="DW40" s="38">
        <v>2.8962699999999999</v>
      </c>
      <c r="DX40" s="38">
        <v>6.5281000000000002</v>
      </c>
      <c r="DY40" s="38">
        <v>6.4251300000000002</v>
      </c>
      <c r="DZ40" s="38">
        <v>36.646000000000001</v>
      </c>
      <c r="EA40" s="38">
        <v>83.393100000000004</v>
      </c>
      <c r="EB40" s="38">
        <v>270.37900000000002</v>
      </c>
      <c r="EC40" s="38">
        <v>0</v>
      </c>
      <c r="ED40" s="38">
        <v>0</v>
      </c>
      <c r="EE40" s="38">
        <v>0</v>
      </c>
      <c r="EF40" s="38">
        <v>-37.100200000000001</v>
      </c>
      <c r="EG40" s="38">
        <v>-0.1376</v>
      </c>
      <c r="EH40" s="38">
        <v>353.77199999999999</v>
      </c>
      <c r="EI40" s="38">
        <v>348.053</v>
      </c>
      <c r="EJ40" s="38">
        <v>5.7196300000000004</v>
      </c>
      <c r="EK40" s="38">
        <v>0</v>
      </c>
      <c r="EL40" s="38">
        <v>2.5</v>
      </c>
      <c r="EM40" s="38" t="s">
        <v>199</v>
      </c>
      <c r="EN40" s="38">
        <v>0</v>
      </c>
      <c r="EO40" s="38">
        <v>16.25</v>
      </c>
      <c r="EP40" s="38" t="s">
        <v>234</v>
      </c>
      <c r="EQ40" s="38">
        <v>0</v>
      </c>
      <c r="ER40" s="38">
        <v>4.1744699999999999E-13</v>
      </c>
      <c r="ES40" s="38">
        <v>157.441</v>
      </c>
      <c r="ET40" s="38">
        <v>73.356499999999997</v>
      </c>
      <c r="EU40" s="38">
        <v>1.7055100000000001</v>
      </c>
      <c r="EV40" s="38">
        <v>66.310500000000005</v>
      </c>
      <c r="EW40" s="38">
        <v>0</v>
      </c>
      <c r="EX40" s="38">
        <v>98.356200000000001</v>
      </c>
      <c r="EY40" s="38">
        <v>397.17</v>
      </c>
      <c r="EZ40" s="38">
        <v>588.12400000000002</v>
      </c>
      <c r="FA40" s="38">
        <v>0</v>
      </c>
      <c r="FB40" s="38">
        <v>0</v>
      </c>
      <c r="FC40" s="38">
        <v>0</v>
      </c>
      <c r="FD40" s="38">
        <v>0</v>
      </c>
      <c r="FE40" s="38">
        <v>0</v>
      </c>
      <c r="FF40" s="38">
        <v>985.29399999999998</v>
      </c>
      <c r="FG40" s="38">
        <v>1.05344E-9</v>
      </c>
      <c r="FH40" s="38">
        <v>133.411</v>
      </c>
      <c r="FI40" s="38">
        <v>61.014699999999998</v>
      </c>
      <c r="FJ40" s="38">
        <v>15.382400000000001</v>
      </c>
      <c r="FK40" s="38">
        <v>26.464200000000002</v>
      </c>
      <c r="FL40" s="38">
        <v>15.977499999999999</v>
      </c>
      <c r="FM40" s="38">
        <v>98.356200000000001</v>
      </c>
      <c r="FN40" s="38">
        <v>332.72899999999998</v>
      </c>
      <c r="FO40" s="38">
        <v>588.12400000000002</v>
      </c>
      <c r="FP40" s="38">
        <v>0</v>
      </c>
      <c r="FQ40" s="38">
        <v>0</v>
      </c>
      <c r="FR40" s="38">
        <v>0</v>
      </c>
      <c r="FS40" s="38">
        <v>-17.8765</v>
      </c>
      <c r="FT40" s="38">
        <v>0</v>
      </c>
      <c r="FU40" s="38">
        <v>920.85299999999995</v>
      </c>
      <c r="FV40" s="38" t="s">
        <v>273</v>
      </c>
      <c r="FW40" s="38" t="s">
        <v>274</v>
      </c>
      <c r="FX40" s="38" t="s">
        <v>214</v>
      </c>
      <c r="FY40" s="38" t="s">
        <v>275</v>
      </c>
      <c r="FZ40" s="38" t="s">
        <v>215</v>
      </c>
      <c r="GA40" s="38" t="s">
        <v>276</v>
      </c>
      <c r="GB40" s="38" t="s">
        <v>216</v>
      </c>
      <c r="GC40" s="38" t="s">
        <v>277</v>
      </c>
      <c r="GF40" s="38">
        <v>2.20833E-2</v>
      </c>
      <c r="GG40" s="38">
        <v>72.232100000000003</v>
      </c>
      <c r="GH40" s="38">
        <v>92.921700000000001</v>
      </c>
      <c r="GI40" s="38">
        <v>0.48943500000000001</v>
      </c>
      <c r="GJ40" s="38">
        <v>41.374000000000002</v>
      </c>
      <c r="GK40" s="38">
        <v>0</v>
      </c>
      <c r="GL40" s="38">
        <v>83.903599999999997</v>
      </c>
      <c r="GM40" s="38">
        <v>290.93</v>
      </c>
      <c r="GN40" s="38">
        <v>797.32</v>
      </c>
      <c r="GO40" s="38">
        <v>0</v>
      </c>
      <c r="GP40" s="38">
        <v>0</v>
      </c>
      <c r="GQ40" s="38">
        <v>0</v>
      </c>
      <c r="GR40" s="38">
        <v>0</v>
      </c>
      <c r="GS40" s="38">
        <v>0</v>
      </c>
      <c r="GT40" s="38">
        <v>1088.25</v>
      </c>
      <c r="GU40" s="38">
        <v>62.161499999999997</v>
      </c>
      <c r="GV40" s="38">
        <v>0</v>
      </c>
      <c r="GW40" s="38">
        <v>0</v>
      </c>
      <c r="GX40" s="38">
        <v>0</v>
      </c>
      <c r="GY40" s="38">
        <v>0</v>
      </c>
      <c r="GZ40" s="38">
        <v>28.649699999999999</v>
      </c>
      <c r="HA40" s="38">
        <v>0</v>
      </c>
      <c r="HB40" s="38">
        <v>90.81</v>
      </c>
      <c r="HC40" s="38">
        <v>0</v>
      </c>
      <c r="HD40" s="38">
        <v>0</v>
      </c>
      <c r="HE40" s="38">
        <v>0</v>
      </c>
      <c r="HF40" s="38">
        <v>0</v>
      </c>
      <c r="HG40" s="38">
        <v>90.81</v>
      </c>
      <c r="HH40" s="38">
        <v>2.02367E-2</v>
      </c>
      <c r="HI40" s="38">
        <v>55.244399999999999</v>
      </c>
      <c r="HJ40" s="38">
        <v>70.420900000000003</v>
      </c>
      <c r="HK40" s="38">
        <v>4.3990299999999998</v>
      </c>
      <c r="HL40" s="38">
        <v>13.7378</v>
      </c>
      <c r="HM40" s="38">
        <v>15.3139</v>
      </c>
      <c r="HN40" s="38">
        <v>83.903599999999997</v>
      </c>
      <c r="HO40" s="38">
        <v>195.62</v>
      </c>
      <c r="HP40" s="38">
        <v>797.32</v>
      </c>
      <c r="HQ40" s="38">
        <v>0</v>
      </c>
      <c r="HR40" s="38">
        <v>0</v>
      </c>
      <c r="HS40" s="38">
        <v>0</v>
      </c>
      <c r="HT40" s="38">
        <v>-45.896000000000001</v>
      </c>
      <c r="HU40" s="38">
        <v>-1.5111699999999999</v>
      </c>
      <c r="HV40" s="38">
        <v>992.94</v>
      </c>
      <c r="HW40" s="38">
        <v>57.370699999999999</v>
      </c>
      <c r="HX40" s="38">
        <v>0</v>
      </c>
      <c r="HY40" s="38">
        <v>0</v>
      </c>
      <c r="HZ40" s="38">
        <v>0</v>
      </c>
      <c r="IA40" s="38">
        <v>0</v>
      </c>
      <c r="IB40" s="38">
        <v>0</v>
      </c>
      <c r="IC40" s="38">
        <v>0</v>
      </c>
      <c r="ID40" s="38">
        <v>57.37</v>
      </c>
      <c r="IE40" s="38">
        <v>0</v>
      </c>
      <c r="IF40" s="38">
        <v>0</v>
      </c>
      <c r="IG40" s="38">
        <v>0</v>
      </c>
      <c r="IH40" s="38">
        <v>0</v>
      </c>
      <c r="II40" s="38">
        <v>57.37</v>
      </c>
      <c r="IJ40" s="38">
        <v>2.04345</v>
      </c>
      <c r="IK40" s="38">
        <v>2.3517700000000001</v>
      </c>
      <c r="IL40" s="38">
        <v>3.02542</v>
      </c>
      <c r="IM40" s="38">
        <v>1.5934799999999999E-2</v>
      </c>
      <c r="IN40" s="38">
        <v>1.3470899999999999</v>
      </c>
      <c r="IO40" s="38">
        <v>0.94147800000000004</v>
      </c>
      <c r="IP40" s="38">
        <v>2.7318099999999998</v>
      </c>
      <c r="IQ40" s="38">
        <v>12.456899999999999</v>
      </c>
      <c r="IR40" s="38">
        <v>25.959800000000001</v>
      </c>
      <c r="IS40" s="38">
        <v>0</v>
      </c>
      <c r="IT40" s="38">
        <v>0</v>
      </c>
      <c r="IU40" s="38">
        <v>0</v>
      </c>
      <c r="IV40" s="38">
        <v>0</v>
      </c>
      <c r="IW40" s="38">
        <v>0</v>
      </c>
      <c r="IX40" s="38">
        <v>38.416800000000002</v>
      </c>
      <c r="IY40" s="38">
        <v>1.8859600000000001</v>
      </c>
      <c r="IZ40" s="38">
        <v>1.79867</v>
      </c>
      <c r="JA40" s="38">
        <v>2.2928199999999999</v>
      </c>
      <c r="JB40" s="38">
        <v>0.14322499999999999</v>
      </c>
      <c r="JC40" s="38">
        <v>0.44728400000000001</v>
      </c>
      <c r="JD40" s="38">
        <v>0.49860300000000002</v>
      </c>
      <c r="JE40" s="38">
        <v>2.7318099999999998</v>
      </c>
      <c r="JF40" s="38">
        <v>8.2548499999999994</v>
      </c>
      <c r="JG40" s="38">
        <v>25.959800000000001</v>
      </c>
      <c r="JH40" s="38">
        <v>0</v>
      </c>
      <c r="JI40" s="38">
        <v>0</v>
      </c>
      <c r="JJ40" s="38">
        <v>0</v>
      </c>
      <c r="JK40" s="38">
        <v>-1.49431</v>
      </c>
      <c r="JL40" s="38">
        <v>-4.9201700000000001E-2</v>
      </c>
      <c r="JM40" s="38">
        <v>34.214700000000001</v>
      </c>
    </row>
    <row r="41" spans="1:273" x14ac:dyDescent="0.3">
      <c r="A41" s="20"/>
      <c r="B41" s="84">
        <v>44855.455405092594</v>
      </c>
      <c r="C41" s="38" t="s">
        <v>134</v>
      </c>
      <c r="D41" s="38" t="s">
        <v>134</v>
      </c>
      <c r="E41" s="38" t="s">
        <v>272</v>
      </c>
      <c r="F41" s="38">
        <v>24563.1</v>
      </c>
      <c r="G41" s="39">
        <v>24692.3</v>
      </c>
      <c r="H41" s="38" t="s">
        <v>86</v>
      </c>
      <c r="I41" s="38">
        <v>2.9166666666666664E-2</v>
      </c>
      <c r="J41" s="38" t="s">
        <v>88</v>
      </c>
      <c r="K41" s="38">
        <v>-117.45</v>
      </c>
      <c r="L41" s="38" t="s">
        <v>87</v>
      </c>
      <c r="M41" s="38" t="s">
        <v>87</v>
      </c>
      <c r="N41" s="38" t="s">
        <v>240</v>
      </c>
      <c r="O41" s="38">
        <v>0</v>
      </c>
      <c r="P41" s="38">
        <v>31162.799999999999</v>
      </c>
      <c r="Q41" s="38">
        <v>70571.5</v>
      </c>
      <c r="R41" s="38">
        <v>0</v>
      </c>
      <c r="S41" s="38">
        <v>0</v>
      </c>
      <c r="T41" s="37">
        <v>0</v>
      </c>
      <c r="U41" s="38">
        <v>72944.800000000003</v>
      </c>
      <c r="V41" s="38">
        <v>174679</v>
      </c>
      <c r="W41" s="38">
        <v>77659.399999999994</v>
      </c>
      <c r="X41" s="37">
        <v>0</v>
      </c>
      <c r="Y41" s="38">
        <v>312.78899999999999</v>
      </c>
      <c r="Z41" s="38">
        <v>0</v>
      </c>
      <c r="AA41" s="38">
        <v>0</v>
      </c>
      <c r="AB41" s="38">
        <v>0</v>
      </c>
      <c r="AC41" s="38">
        <v>252651</v>
      </c>
      <c r="AD41" s="38">
        <v>276.39800000000002</v>
      </c>
      <c r="AE41" s="38">
        <v>0</v>
      </c>
      <c r="AF41" s="38">
        <v>0</v>
      </c>
      <c r="AG41" s="38">
        <v>0</v>
      </c>
      <c r="AH41" s="38">
        <v>0</v>
      </c>
      <c r="AI41" s="38">
        <v>690.28099999999995</v>
      </c>
      <c r="AJ41" s="38">
        <v>0</v>
      </c>
      <c r="AK41" s="38">
        <v>966.678</v>
      </c>
      <c r="AL41" s="38">
        <v>0</v>
      </c>
      <c r="AM41" s="38">
        <v>0</v>
      </c>
      <c r="AN41" s="38">
        <v>0</v>
      </c>
      <c r="AO41" s="38">
        <v>0</v>
      </c>
      <c r="AP41" s="38">
        <v>966.678</v>
      </c>
      <c r="AQ41" s="38">
        <v>0</v>
      </c>
      <c r="AR41" s="38">
        <v>0</v>
      </c>
      <c r="AS41" s="38">
        <v>0</v>
      </c>
      <c r="AT41" s="38">
        <v>0</v>
      </c>
      <c r="AU41" s="38">
        <v>0</v>
      </c>
      <c r="AV41" s="38">
        <v>0</v>
      </c>
      <c r="AW41" s="38">
        <v>0</v>
      </c>
      <c r="AX41" s="38">
        <v>0</v>
      </c>
      <c r="AY41" s="38">
        <v>0</v>
      </c>
      <c r="AZ41" s="38">
        <v>0</v>
      </c>
      <c r="BA41" s="38">
        <v>0</v>
      </c>
      <c r="BB41" s="38">
        <v>0</v>
      </c>
      <c r="BC41" s="38">
        <v>0</v>
      </c>
      <c r="BD41" s="38">
        <v>3.1654399999999998</v>
      </c>
      <c r="BE41" s="38">
        <v>45.9771</v>
      </c>
      <c r="BF41" s="38">
        <v>79.202600000000004</v>
      </c>
      <c r="BG41" s="38">
        <v>0</v>
      </c>
      <c r="BH41" s="38">
        <v>0</v>
      </c>
      <c r="BI41" s="38">
        <v>7.1618300000000001</v>
      </c>
      <c r="BJ41" s="38">
        <v>80.509900000000002</v>
      </c>
      <c r="BK41" s="38">
        <v>216.017</v>
      </c>
      <c r="BL41" s="38">
        <v>85.741</v>
      </c>
      <c r="BM41" s="38">
        <v>0</v>
      </c>
      <c r="BN41" s="38">
        <v>0.34522900000000001</v>
      </c>
      <c r="BO41" s="38">
        <v>0</v>
      </c>
      <c r="BP41" s="38">
        <v>0</v>
      </c>
      <c r="BQ41" s="38">
        <v>0</v>
      </c>
      <c r="BR41" s="38">
        <v>302.10300000000001</v>
      </c>
      <c r="BS41" s="38">
        <v>291.77600000000001</v>
      </c>
      <c r="BT41" s="38">
        <v>10.327299999999999</v>
      </c>
      <c r="BU41" s="37">
        <v>0</v>
      </c>
      <c r="BV41" s="37">
        <v>0</v>
      </c>
      <c r="BX41" s="38">
        <v>0</v>
      </c>
      <c r="BY41" s="37">
        <v>0</v>
      </c>
      <c r="CA41" s="38">
        <v>0</v>
      </c>
      <c r="CB41" s="38" t="s">
        <v>87</v>
      </c>
      <c r="CC41" s="38" t="s">
        <v>87</v>
      </c>
      <c r="CD41" s="38" t="s">
        <v>288</v>
      </c>
      <c r="CE41" s="38">
        <v>4209.58</v>
      </c>
      <c r="CF41" s="38">
        <v>31840.9</v>
      </c>
      <c r="CG41" s="38">
        <v>31341.599999999999</v>
      </c>
      <c r="CH41" s="38">
        <v>0</v>
      </c>
      <c r="CI41" s="38">
        <v>0</v>
      </c>
      <c r="CJ41" s="38">
        <v>13506.4</v>
      </c>
      <c r="CK41" s="38">
        <v>72944.800000000003</v>
      </c>
      <c r="CL41" s="38">
        <v>50580.7</v>
      </c>
      <c r="CM41" s="38">
        <v>77659.399999999994</v>
      </c>
      <c r="CN41" s="38">
        <v>0</v>
      </c>
      <c r="CO41" s="38">
        <v>312.78899999999999</v>
      </c>
      <c r="CP41" s="38">
        <v>0</v>
      </c>
      <c r="CQ41" s="38">
        <v>-103582</v>
      </c>
      <c r="CR41" s="38">
        <v>319.45400000000001</v>
      </c>
      <c r="CS41" s="38">
        <v>128553</v>
      </c>
      <c r="CT41" s="38">
        <v>0</v>
      </c>
      <c r="CU41" s="38">
        <v>0</v>
      </c>
      <c r="CV41" s="38">
        <v>0</v>
      </c>
      <c r="CW41" s="38">
        <v>0</v>
      </c>
      <c r="CX41" s="38">
        <v>0</v>
      </c>
      <c r="CY41" s="38">
        <v>0</v>
      </c>
      <c r="CZ41" s="38">
        <v>0</v>
      </c>
      <c r="DA41" s="38">
        <v>0</v>
      </c>
      <c r="DB41" s="38">
        <v>0</v>
      </c>
      <c r="DC41" s="38">
        <v>0</v>
      </c>
      <c r="DD41" s="38">
        <v>0</v>
      </c>
      <c r="DE41" s="38">
        <v>0</v>
      </c>
      <c r="DF41" s="38">
        <v>0</v>
      </c>
      <c r="DG41" s="38">
        <v>0</v>
      </c>
      <c r="DH41" s="38">
        <v>0</v>
      </c>
      <c r="DI41" s="38">
        <v>0</v>
      </c>
      <c r="DJ41" s="38">
        <v>0</v>
      </c>
      <c r="DK41" s="38">
        <v>0</v>
      </c>
      <c r="DL41" s="38">
        <v>0</v>
      </c>
      <c r="DM41" s="38">
        <v>0</v>
      </c>
      <c r="DN41" s="38">
        <v>0</v>
      </c>
      <c r="DO41" s="38">
        <v>0</v>
      </c>
      <c r="DP41" s="38">
        <v>0</v>
      </c>
      <c r="DQ41" s="38">
        <v>0</v>
      </c>
      <c r="DR41" s="38">
        <v>0</v>
      </c>
      <c r="DS41" s="38">
        <v>0</v>
      </c>
      <c r="DT41" s="38">
        <v>5.5685599999999997</v>
      </c>
      <c r="DU41" s="38">
        <v>45.919600000000003</v>
      </c>
      <c r="DV41" s="38">
        <v>39.030700000000003</v>
      </c>
      <c r="DW41" s="38">
        <v>0</v>
      </c>
      <c r="DX41" s="38">
        <v>0</v>
      </c>
      <c r="DY41" s="38">
        <v>15.1046</v>
      </c>
      <c r="DZ41" s="38">
        <v>80.509900000000002</v>
      </c>
      <c r="EA41" s="38">
        <v>98.571200000000005</v>
      </c>
      <c r="EB41" s="38">
        <v>85.741</v>
      </c>
      <c r="EC41" s="38">
        <v>0</v>
      </c>
      <c r="ED41" s="38">
        <v>0.34522900000000001</v>
      </c>
      <c r="EE41" s="38">
        <v>0</v>
      </c>
      <c r="EF41" s="38">
        <v>-86.084500000000006</v>
      </c>
      <c r="EG41" s="38">
        <v>-1.4776800000000001</v>
      </c>
      <c r="EH41" s="38">
        <v>184.65700000000001</v>
      </c>
      <c r="EI41" s="38">
        <v>184.65700000000001</v>
      </c>
      <c r="EJ41" s="38">
        <v>0</v>
      </c>
      <c r="EK41" s="38">
        <v>0</v>
      </c>
      <c r="EL41" s="38">
        <v>0</v>
      </c>
      <c r="EN41" s="38">
        <v>0</v>
      </c>
      <c r="EO41" s="38">
        <v>0</v>
      </c>
      <c r="EQ41" s="38">
        <v>0</v>
      </c>
      <c r="ER41" s="38">
        <v>0</v>
      </c>
      <c r="ES41" s="38">
        <v>8.7251100000000008</v>
      </c>
      <c r="ET41" s="38">
        <v>13.039199999999999</v>
      </c>
      <c r="EU41" s="38">
        <v>0</v>
      </c>
      <c r="EV41" s="38">
        <v>0</v>
      </c>
      <c r="EW41" s="38">
        <v>0</v>
      </c>
      <c r="EX41" s="38">
        <v>12.908799999999999</v>
      </c>
      <c r="EY41" s="38">
        <v>34.673200000000001</v>
      </c>
      <c r="EZ41" s="38">
        <v>14.089600000000001</v>
      </c>
      <c r="FA41" s="38">
        <v>0</v>
      </c>
      <c r="FB41" s="38">
        <v>5.53535E-2</v>
      </c>
      <c r="FC41" s="38">
        <v>0</v>
      </c>
      <c r="FD41" s="38">
        <v>0</v>
      </c>
      <c r="FE41" s="38">
        <v>0</v>
      </c>
      <c r="FF41" s="38">
        <v>48.818100000000001</v>
      </c>
      <c r="FG41" s="38">
        <v>3.2470499999999999E-9</v>
      </c>
      <c r="FH41" s="38">
        <v>9.7096999999999998</v>
      </c>
      <c r="FI41" s="38">
        <v>5.71286</v>
      </c>
      <c r="FJ41" s="38">
        <v>0</v>
      </c>
      <c r="FK41" s="38">
        <v>0</v>
      </c>
      <c r="FL41" s="38">
        <v>2.27935</v>
      </c>
      <c r="FM41" s="38">
        <v>12.908799999999999</v>
      </c>
      <c r="FN41" s="38">
        <v>28.284099999999999</v>
      </c>
      <c r="FO41" s="38">
        <v>14.089600000000001</v>
      </c>
      <c r="FP41" s="38">
        <v>0</v>
      </c>
      <c r="FQ41" s="38">
        <v>5.53535E-2</v>
      </c>
      <c r="FR41" s="38">
        <v>0</v>
      </c>
      <c r="FS41" s="38">
        <v>-2.0434800000000002</v>
      </c>
      <c r="FT41" s="38">
        <v>-0.28312100000000001</v>
      </c>
      <c r="FU41" s="38">
        <v>42.429099999999998</v>
      </c>
      <c r="FV41" s="38" t="s">
        <v>273</v>
      </c>
      <c r="FW41" s="38" t="s">
        <v>274</v>
      </c>
      <c r="FX41" s="38" t="s">
        <v>214</v>
      </c>
      <c r="FY41" s="38" t="s">
        <v>275</v>
      </c>
      <c r="FZ41" s="38" t="s">
        <v>215</v>
      </c>
      <c r="GA41" s="38" t="s">
        <v>276</v>
      </c>
      <c r="GB41" s="38" t="s">
        <v>216</v>
      </c>
      <c r="GC41" s="38" t="s">
        <v>277</v>
      </c>
      <c r="GF41" s="38">
        <v>0</v>
      </c>
      <c r="GG41" s="38">
        <v>2.45384</v>
      </c>
      <c r="GH41" s="38">
        <v>9.8512799999999991</v>
      </c>
      <c r="GI41" s="38">
        <v>0</v>
      </c>
      <c r="GJ41" s="38">
        <v>0</v>
      </c>
      <c r="GK41" s="38">
        <v>0</v>
      </c>
      <c r="GL41" s="38">
        <v>9.23691</v>
      </c>
      <c r="GM41" s="38">
        <v>21.54</v>
      </c>
      <c r="GN41" s="38">
        <v>9.7832500000000007</v>
      </c>
      <c r="GO41" s="38">
        <v>0</v>
      </c>
      <c r="GP41" s="38">
        <v>3.96081E-2</v>
      </c>
      <c r="GQ41" s="38">
        <v>0</v>
      </c>
      <c r="GR41" s="38">
        <v>0</v>
      </c>
      <c r="GS41" s="38">
        <v>0</v>
      </c>
      <c r="GT41" s="38">
        <v>31.36</v>
      </c>
      <c r="GU41" s="38">
        <v>1.54901</v>
      </c>
      <c r="GV41" s="38">
        <v>0</v>
      </c>
      <c r="GW41" s="38">
        <v>0</v>
      </c>
      <c r="GX41" s="38">
        <v>0</v>
      </c>
      <c r="GY41" s="38">
        <v>0</v>
      </c>
      <c r="GZ41" s="38">
        <v>3.8685299999999998</v>
      </c>
      <c r="HA41" s="38">
        <v>0</v>
      </c>
      <c r="HB41" s="38">
        <v>5.42</v>
      </c>
      <c r="HC41" s="38">
        <v>0</v>
      </c>
      <c r="HD41" s="38">
        <v>0</v>
      </c>
      <c r="HE41" s="38">
        <v>0</v>
      </c>
      <c r="HF41" s="38">
        <v>0</v>
      </c>
      <c r="HG41" s="38">
        <v>5.42</v>
      </c>
      <c r="HH41" s="38">
        <v>1.1394200000000001</v>
      </c>
      <c r="HI41" s="38">
        <v>2.5872600000000001</v>
      </c>
      <c r="HJ41" s="38">
        <v>4.2237</v>
      </c>
      <c r="HK41" s="38">
        <v>0</v>
      </c>
      <c r="HL41" s="38">
        <v>0</v>
      </c>
      <c r="HM41" s="38">
        <v>1.94401</v>
      </c>
      <c r="HN41" s="38">
        <v>9.23691</v>
      </c>
      <c r="HO41" s="38">
        <v>13.25</v>
      </c>
      <c r="HP41" s="38">
        <v>9.7832500000000007</v>
      </c>
      <c r="HQ41" s="38">
        <v>0</v>
      </c>
      <c r="HR41" s="38">
        <v>3.96081E-2</v>
      </c>
      <c r="HS41" s="38">
        <v>0</v>
      </c>
      <c r="HT41" s="38">
        <v>-5.2464399999999998</v>
      </c>
      <c r="HU41" s="38">
        <v>-0.62502000000000002</v>
      </c>
      <c r="HV41" s="38">
        <v>23.07</v>
      </c>
      <c r="HW41" s="38">
        <v>0</v>
      </c>
      <c r="HX41" s="38">
        <v>0</v>
      </c>
      <c r="HY41" s="38">
        <v>0</v>
      </c>
      <c r="HZ41" s="38">
        <v>0</v>
      </c>
      <c r="IA41" s="38">
        <v>0</v>
      </c>
      <c r="IB41" s="38">
        <v>0</v>
      </c>
      <c r="IC41" s="38">
        <v>0</v>
      </c>
      <c r="ID41" s="38">
        <v>0</v>
      </c>
      <c r="IE41" s="38">
        <v>0</v>
      </c>
      <c r="IF41" s="38">
        <v>0</v>
      </c>
      <c r="IG41" s="38">
        <v>0</v>
      </c>
      <c r="IH41" s="38">
        <v>0</v>
      </c>
      <c r="II41" s="38">
        <v>0</v>
      </c>
      <c r="IJ41" s="38">
        <v>1.0332399999999999</v>
      </c>
      <c r="IK41" s="38">
        <v>1.62168</v>
      </c>
      <c r="IL41" s="38">
        <v>6.5105899999999997</v>
      </c>
      <c r="IM41" s="38">
        <v>0</v>
      </c>
      <c r="IN41" s="38">
        <v>0</v>
      </c>
      <c r="IO41" s="38">
        <v>2.5804399999999998</v>
      </c>
      <c r="IP41" s="38">
        <v>6.1045699999999998</v>
      </c>
      <c r="IQ41" s="38">
        <v>17.8505</v>
      </c>
      <c r="IR41" s="38">
        <v>6.4656399999999996</v>
      </c>
      <c r="IS41" s="38">
        <v>0</v>
      </c>
      <c r="IT41" s="38">
        <v>2.6176600000000001E-2</v>
      </c>
      <c r="IU41" s="38">
        <v>0</v>
      </c>
      <c r="IV41" s="38">
        <v>0</v>
      </c>
      <c r="IW41" s="38">
        <v>0</v>
      </c>
      <c r="IX41" s="38">
        <v>24.342300000000002</v>
      </c>
      <c r="IY41" s="38">
        <v>0.75302599999999997</v>
      </c>
      <c r="IZ41" s="38">
        <v>1.7098500000000001</v>
      </c>
      <c r="JA41" s="38">
        <v>2.7913800000000002</v>
      </c>
      <c r="JB41" s="38">
        <v>0</v>
      </c>
      <c r="JC41" s="38">
        <v>0</v>
      </c>
      <c r="JD41" s="38">
        <v>1.28478</v>
      </c>
      <c r="JE41" s="38">
        <v>6.1045699999999998</v>
      </c>
      <c r="JF41" s="38">
        <v>8.7632499999999993</v>
      </c>
      <c r="JG41" s="38">
        <v>6.4656399999999996</v>
      </c>
      <c r="JH41" s="38">
        <v>0</v>
      </c>
      <c r="JI41" s="38">
        <v>2.6176600000000001E-2</v>
      </c>
      <c r="JJ41" s="38">
        <v>0</v>
      </c>
      <c r="JK41" s="38">
        <v>-3.4672900000000002</v>
      </c>
      <c r="JL41" s="38">
        <v>-0.41306999999999999</v>
      </c>
      <c r="JM41" s="38">
        <v>15.255100000000001</v>
      </c>
    </row>
    <row r="42" spans="1:273" x14ac:dyDescent="0.3">
      <c r="A42" s="20"/>
      <c r="B42" s="84">
        <v>44855.455983796295</v>
      </c>
      <c r="C42" s="38" t="s">
        <v>189</v>
      </c>
      <c r="D42" s="38" t="s">
        <v>189</v>
      </c>
      <c r="E42" s="38" t="s">
        <v>272</v>
      </c>
      <c r="F42" s="38">
        <v>24563.1</v>
      </c>
      <c r="G42" s="39">
        <v>24692.3</v>
      </c>
      <c r="H42" s="38" t="s">
        <v>86</v>
      </c>
      <c r="I42" s="38">
        <v>2.9166666666666664E-2</v>
      </c>
      <c r="J42" s="38" t="s">
        <v>88</v>
      </c>
      <c r="K42" s="38">
        <v>-116.12</v>
      </c>
      <c r="L42" s="38" t="s">
        <v>87</v>
      </c>
      <c r="M42" s="38" t="s">
        <v>87</v>
      </c>
      <c r="N42" s="38" t="s">
        <v>240</v>
      </c>
      <c r="O42" s="38">
        <v>0</v>
      </c>
      <c r="P42" s="38">
        <v>31117</v>
      </c>
      <c r="Q42" s="38">
        <v>70571.5</v>
      </c>
      <c r="R42" s="38">
        <v>0</v>
      </c>
      <c r="S42" s="38">
        <v>0</v>
      </c>
      <c r="T42" s="37">
        <v>0</v>
      </c>
      <c r="U42" s="38">
        <v>72944.600000000006</v>
      </c>
      <c r="V42" s="38">
        <v>174633</v>
      </c>
      <c r="W42" s="38">
        <v>77659.3</v>
      </c>
      <c r="X42" s="37">
        <v>0</v>
      </c>
      <c r="Y42" s="38">
        <v>312.82299999999998</v>
      </c>
      <c r="Z42" s="38">
        <v>0</v>
      </c>
      <c r="AA42" s="38">
        <v>0</v>
      </c>
      <c r="AB42" s="38">
        <v>0</v>
      </c>
      <c r="AC42" s="38">
        <v>252605</v>
      </c>
      <c r="AD42" s="38">
        <v>275.18400000000003</v>
      </c>
      <c r="AE42" s="38">
        <v>0</v>
      </c>
      <c r="AF42" s="38">
        <v>0</v>
      </c>
      <c r="AG42" s="38">
        <v>0</v>
      </c>
      <c r="AH42" s="38">
        <v>0</v>
      </c>
      <c r="AI42" s="38">
        <v>690.28200000000004</v>
      </c>
      <c r="AJ42" s="38">
        <v>0</v>
      </c>
      <c r="AK42" s="38">
        <v>965.46600000000001</v>
      </c>
      <c r="AL42" s="38">
        <v>0</v>
      </c>
      <c r="AM42" s="38">
        <v>0</v>
      </c>
      <c r="AN42" s="38">
        <v>0</v>
      </c>
      <c r="AO42" s="38">
        <v>0</v>
      </c>
      <c r="AP42" s="38">
        <v>965.46600000000001</v>
      </c>
      <c r="AQ42" s="38">
        <v>0</v>
      </c>
      <c r="AR42" s="38">
        <v>0</v>
      </c>
      <c r="AS42" s="38">
        <v>0</v>
      </c>
      <c r="AT42" s="38">
        <v>0</v>
      </c>
      <c r="AU42" s="38">
        <v>0</v>
      </c>
      <c r="AV42" s="38">
        <v>0</v>
      </c>
      <c r="AW42" s="38">
        <v>0</v>
      </c>
      <c r="AX42" s="38">
        <v>0</v>
      </c>
      <c r="AY42" s="38">
        <v>0</v>
      </c>
      <c r="AZ42" s="38">
        <v>0</v>
      </c>
      <c r="BA42" s="38">
        <v>0</v>
      </c>
      <c r="BB42" s="38">
        <v>0</v>
      </c>
      <c r="BC42" s="38">
        <v>0</v>
      </c>
      <c r="BD42" s="38">
        <v>3.1527099999999999</v>
      </c>
      <c r="BE42" s="38">
        <v>45.950200000000002</v>
      </c>
      <c r="BF42" s="38">
        <v>79.202600000000004</v>
      </c>
      <c r="BG42" s="38">
        <v>0</v>
      </c>
      <c r="BH42" s="38">
        <v>0</v>
      </c>
      <c r="BI42" s="38">
        <v>7.1618500000000003</v>
      </c>
      <c r="BJ42" s="38">
        <v>80.509799999999998</v>
      </c>
      <c r="BK42" s="38">
        <v>215.977</v>
      </c>
      <c r="BL42" s="38">
        <v>85.741</v>
      </c>
      <c r="BM42" s="38">
        <v>0</v>
      </c>
      <c r="BN42" s="38">
        <v>0.34526600000000002</v>
      </c>
      <c r="BO42" s="38">
        <v>0</v>
      </c>
      <c r="BP42" s="38">
        <v>0</v>
      </c>
      <c r="BQ42" s="38">
        <v>0</v>
      </c>
      <c r="BR42" s="38">
        <v>302.06299999999999</v>
      </c>
      <c r="BS42" s="38">
        <v>291.74900000000002</v>
      </c>
      <c r="BT42" s="38">
        <v>10.3146</v>
      </c>
      <c r="BU42" s="37">
        <v>0</v>
      </c>
      <c r="BV42" s="37">
        <v>0</v>
      </c>
      <c r="BX42" s="38">
        <v>0</v>
      </c>
      <c r="BY42" s="37">
        <v>0</v>
      </c>
      <c r="CA42" s="38">
        <v>0</v>
      </c>
      <c r="CB42" s="38" t="s">
        <v>87</v>
      </c>
      <c r="CC42" s="38" t="s">
        <v>87</v>
      </c>
      <c r="CD42" s="38" t="s">
        <v>289</v>
      </c>
      <c r="CE42" s="38">
        <v>4199.71</v>
      </c>
      <c r="CF42" s="38">
        <v>31828.7</v>
      </c>
      <c r="CG42" s="38">
        <v>31681.8</v>
      </c>
      <c r="CH42" s="38">
        <v>0</v>
      </c>
      <c r="CI42" s="38">
        <v>0</v>
      </c>
      <c r="CJ42" s="38">
        <v>13506.4</v>
      </c>
      <c r="CK42" s="38">
        <v>72944.600000000006</v>
      </c>
      <c r="CL42" s="38">
        <v>50898.3</v>
      </c>
      <c r="CM42" s="38">
        <v>77659.3</v>
      </c>
      <c r="CN42" s="38">
        <v>0</v>
      </c>
      <c r="CO42" s="38">
        <v>312.82299999999998</v>
      </c>
      <c r="CP42" s="38">
        <v>0</v>
      </c>
      <c r="CQ42" s="38">
        <v>-103582</v>
      </c>
      <c r="CR42" s="38">
        <v>318.96100000000001</v>
      </c>
      <c r="CS42" s="38">
        <v>128870</v>
      </c>
      <c r="CT42" s="38">
        <v>0</v>
      </c>
      <c r="CU42" s="38">
        <v>0</v>
      </c>
      <c r="CV42" s="38">
        <v>0</v>
      </c>
      <c r="CW42" s="38">
        <v>0</v>
      </c>
      <c r="CX42" s="38">
        <v>0</v>
      </c>
      <c r="CY42" s="38">
        <v>0</v>
      </c>
      <c r="CZ42" s="38">
        <v>0</v>
      </c>
      <c r="DA42" s="38">
        <v>0</v>
      </c>
      <c r="DB42" s="38">
        <v>0</v>
      </c>
      <c r="DC42" s="38">
        <v>0</v>
      </c>
      <c r="DD42" s="38">
        <v>0</v>
      </c>
      <c r="DE42" s="38">
        <v>0</v>
      </c>
      <c r="DF42" s="38">
        <v>0</v>
      </c>
      <c r="DG42" s="38">
        <v>0</v>
      </c>
      <c r="DH42" s="38">
        <v>0</v>
      </c>
      <c r="DI42" s="38">
        <v>0</v>
      </c>
      <c r="DJ42" s="38">
        <v>0</v>
      </c>
      <c r="DK42" s="38">
        <v>0</v>
      </c>
      <c r="DL42" s="38">
        <v>0</v>
      </c>
      <c r="DM42" s="38">
        <v>0</v>
      </c>
      <c r="DN42" s="38">
        <v>0</v>
      </c>
      <c r="DO42" s="38">
        <v>0</v>
      </c>
      <c r="DP42" s="38">
        <v>0</v>
      </c>
      <c r="DQ42" s="38">
        <v>0</v>
      </c>
      <c r="DR42" s="38">
        <v>0</v>
      </c>
      <c r="DS42" s="38">
        <v>0</v>
      </c>
      <c r="DT42" s="38">
        <v>5.5536300000000001</v>
      </c>
      <c r="DU42" s="38">
        <v>46.003599999999999</v>
      </c>
      <c r="DV42" s="38">
        <v>40.220199999999998</v>
      </c>
      <c r="DW42" s="38">
        <v>0</v>
      </c>
      <c r="DX42" s="38">
        <v>0</v>
      </c>
      <c r="DY42" s="38">
        <v>15.1052</v>
      </c>
      <c r="DZ42" s="38">
        <v>80.509799999999998</v>
      </c>
      <c r="EA42" s="38">
        <v>99.843999999999994</v>
      </c>
      <c r="EB42" s="38">
        <v>85.741</v>
      </c>
      <c r="EC42" s="38">
        <v>0</v>
      </c>
      <c r="ED42" s="38">
        <v>0.34526600000000002</v>
      </c>
      <c r="EE42" s="38">
        <v>0</v>
      </c>
      <c r="EF42" s="38">
        <v>-86.084599999999995</v>
      </c>
      <c r="EG42" s="38">
        <v>-1.4638899999999999</v>
      </c>
      <c r="EH42" s="38">
        <v>185.93</v>
      </c>
      <c r="EI42" s="38">
        <v>185.93</v>
      </c>
      <c r="EJ42" s="38">
        <v>0</v>
      </c>
      <c r="EK42" s="38">
        <v>0</v>
      </c>
      <c r="EL42" s="38">
        <v>0</v>
      </c>
      <c r="EN42" s="38">
        <v>0</v>
      </c>
      <c r="EO42" s="38">
        <v>0</v>
      </c>
      <c r="EQ42" s="38">
        <v>0</v>
      </c>
      <c r="ER42" s="38">
        <v>0</v>
      </c>
      <c r="ES42" s="38">
        <v>8.7425599999999992</v>
      </c>
      <c r="ET42" s="38">
        <v>13.039199999999999</v>
      </c>
      <c r="EU42" s="38">
        <v>0</v>
      </c>
      <c r="EV42" s="38">
        <v>0</v>
      </c>
      <c r="EW42" s="38">
        <v>0</v>
      </c>
      <c r="EX42" s="38">
        <v>12.908799999999999</v>
      </c>
      <c r="EY42" s="38">
        <v>34.690600000000003</v>
      </c>
      <c r="EZ42" s="38">
        <v>14.089600000000001</v>
      </c>
      <c r="FA42" s="38">
        <v>0</v>
      </c>
      <c r="FB42" s="38">
        <v>5.5359400000000003E-2</v>
      </c>
      <c r="FC42" s="38">
        <v>0</v>
      </c>
      <c r="FD42" s="38">
        <v>0</v>
      </c>
      <c r="FE42" s="38">
        <v>0</v>
      </c>
      <c r="FF42" s="38">
        <v>48.835500000000003</v>
      </c>
      <c r="FG42" s="38">
        <v>1.93883E-15</v>
      </c>
      <c r="FH42" s="38">
        <v>9.7721099999999996</v>
      </c>
      <c r="FI42" s="38">
        <v>6.12418</v>
      </c>
      <c r="FJ42" s="38">
        <v>0</v>
      </c>
      <c r="FK42" s="38">
        <v>0</v>
      </c>
      <c r="FL42" s="38">
        <v>2.27861</v>
      </c>
      <c r="FM42" s="38">
        <v>12.908799999999999</v>
      </c>
      <c r="FN42" s="38">
        <v>28.741499999999998</v>
      </c>
      <c r="FO42" s="38">
        <v>14.089600000000001</v>
      </c>
      <c r="FP42" s="38">
        <v>0</v>
      </c>
      <c r="FQ42" s="38">
        <v>5.5359400000000003E-2</v>
      </c>
      <c r="FR42" s="38">
        <v>0</v>
      </c>
      <c r="FS42" s="38">
        <v>-2.0434800000000002</v>
      </c>
      <c r="FT42" s="38">
        <v>-0.29875600000000002</v>
      </c>
      <c r="FU42" s="38">
        <v>42.886400000000002</v>
      </c>
      <c r="FV42" s="38" t="s">
        <v>273</v>
      </c>
      <c r="FW42" s="38" t="s">
        <v>274</v>
      </c>
      <c r="FX42" s="38" t="s">
        <v>214</v>
      </c>
      <c r="FY42" s="38" t="s">
        <v>275</v>
      </c>
      <c r="FZ42" s="38" t="s">
        <v>215</v>
      </c>
      <c r="GA42" s="38" t="s">
        <v>276</v>
      </c>
      <c r="GB42" s="38" t="s">
        <v>216</v>
      </c>
      <c r="GC42" s="38" t="s">
        <v>277</v>
      </c>
      <c r="GF42" s="38">
        <v>0</v>
      </c>
      <c r="GG42" s="38">
        <v>2.4541300000000001</v>
      </c>
      <c r="GH42" s="38">
        <v>9.8512699999999995</v>
      </c>
      <c r="GI42" s="38">
        <v>0</v>
      </c>
      <c r="GJ42" s="38">
        <v>0</v>
      </c>
      <c r="GK42" s="38">
        <v>0</v>
      </c>
      <c r="GL42" s="38">
        <v>9.2368900000000007</v>
      </c>
      <c r="GM42" s="38">
        <v>21.54</v>
      </c>
      <c r="GN42" s="38">
        <v>9.7832299999999996</v>
      </c>
      <c r="GO42" s="38">
        <v>0</v>
      </c>
      <c r="GP42" s="38">
        <v>3.9612399999999999E-2</v>
      </c>
      <c r="GQ42" s="38">
        <v>0</v>
      </c>
      <c r="GR42" s="38">
        <v>0</v>
      </c>
      <c r="GS42" s="38">
        <v>0</v>
      </c>
      <c r="GT42" s="38">
        <v>31.36</v>
      </c>
      <c r="GU42" s="38">
        <v>1.5422100000000001</v>
      </c>
      <c r="GV42" s="38">
        <v>0</v>
      </c>
      <c r="GW42" s="38">
        <v>0</v>
      </c>
      <c r="GX42" s="38">
        <v>0</v>
      </c>
      <c r="GY42" s="38">
        <v>0</v>
      </c>
      <c r="GZ42" s="38">
        <v>3.8685399999999999</v>
      </c>
      <c r="HA42" s="38">
        <v>0</v>
      </c>
      <c r="HB42" s="38">
        <v>5.41</v>
      </c>
      <c r="HC42" s="38">
        <v>0</v>
      </c>
      <c r="HD42" s="38">
        <v>0</v>
      </c>
      <c r="HE42" s="38">
        <v>0</v>
      </c>
      <c r="HF42" s="38">
        <v>0</v>
      </c>
      <c r="HG42" s="38">
        <v>5.41</v>
      </c>
      <c r="HH42" s="38">
        <v>1.13646</v>
      </c>
      <c r="HI42" s="38">
        <v>2.5910899999999999</v>
      </c>
      <c r="HJ42" s="38">
        <v>4.2652799999999997</v>
      </c>
      <c r="HK42" s="38">
        <v>0</v>
      </c>
      <c r="HL42" s="38">
        <v>0</v>
      </c>
      <c r="HM42" s="38">
        <v>1.944</v>
      </c>
      <c r="HN42" s="38">
        <v>9.2368900000000007</v>
      </c>
      <c r="HO42" s="38">
        <v>13.31</v>
      </c>
      <c r="HP42" s="38">
        <v>9.7832299999999996</v>
      </c>
      <c r="HQ42" s="38">
        <v>0</v>
      </c>
      <c r="HR42" s="38">
        <v>3.9612399999999999E-2</v>
      </c>
      <c r="HS42" s="38">
        <v>0</v>
      </c>
      <c r="HT42" s="38">
        <v>-5.2464300000000001</v>
      </c>
      <c r="HU42" s="38">
        <v>-0.62456900000000004</v>
      </c>
      <c r="HV42" s="38">
        <v>23.13</v>
      </c>
      <c r="HW42" s="38">
        <v>0</v>
      </c>
      <c r="HX42" s="38">
        <v>0</v>
      </c>
      <c r="HY42" s="38">
        <v>0</v>
      </c>
      <c r="HZ42" s="38">
        <v>0</v>
      </c>
      <c r="IA42" s="38">
        <v>0</v>
      </c>
      <c r="IB42" s="38">
        <v>0</v>
      </c>
      <c r="IC42" s="38">
        <v>0</v>
      </c>
      <c r="ID42" s="38">
        <v>0</v>
      </c>
      <c r="IE42" s="38">
        <v>0</v>
      </c>
      <c r="IF42" s="38">
        <v>0</v>
      </c>
      <c r="IG42" s="38">
        <v>0</v>
      </c>
      <c r="IH42" s="38">
        <v>0</v>
      </c>
      <c r="II42" s="38">
        <v>0</v>
      </c>
      <c r="IJ42" s="38">
        <v>1.02871</v>
      </c>
      <c r="IK42" s="38">
        <v>1.6218699999999999</v>
      </c>
      <c r="IL42" s="38">
        <v>6.5105899999999997</v>
      </c>
      <c r="IM42" s="38">
        <v>0</v>
      </c>
      <c r="IN42" s="38">
        <v>0</v>
      </c>
      <c r="IO42" s="38">
        <v>2.5804499999999999</v>
      </c>
      <c r="IP42" s="38">
        <v>6.1045699999999998</v>
      </c>
      <c r="IQ42" s="38">
        <v>17.8462</v>
      </c>
      <c r="IR42" s="38">
        <v>6.4656399999999996</v>
      </c>
      <c r="IS42" s="38">
        <v>0</v>
      </c>
      <c r="IT42" s="38">
        <v>2.6179399999999999E-2</v>
      </c>
      <c r="IU42" s="38">
        <v>0</v>
      </c>
      <c r="IV42" s="38">
        <v>0</v>
      </c>
      <c r="IW42" s="38">
        <v>0</v>
      </c>
      <c r="IX42" s="38">
        <v>24.338000000000001</v>
      </c>
      <c r="IY42" s="38">
        <v>0.75107100000000004</v>
      </c>
      <c r="IZ42" s="38">
        <v>1.71238</v>
      </c>
      <c r="JA42" s="38">
        <v>2.81887</v>
      </c>
      <c r="JB42" s="38">
        <v>0</v>
      </c>
      <c r="JC42" s="38">
        <v>0</v>
      </c>
      <c r="JD42" s="38">
        <v>1.28477</v>
      </c>
      <c r="JE42" s="38">
        <v>6.1045699999999998</v>
      </c>
      <c r="JF42" s="38">
        <v>8.7915899999999993</v>
      </c>
      <c r="JG42" s="38">
        <v>6.4656399999999996</v>
      </c>
      <c r="JH42" s="38">
        <v>0</v>
      </c>
      <c r="JI42" s="38">
        <v>2.6179399999999999E-2</v>
      </c>
      <c r="JJ42" s="38">
        <v>0</v>
      </c>
      <c r="JK42" s="38">
        <v>-3.4672900000000002</v>
      </c>
      <c r="JL42" s="38">
        <v>-0.41277200000000003</v>
      </c>
      <c r="JM42" s="38">
        <v>15.2834</v>
      </c>
    </row>
    <row r="43" spans="1:273" x14ac:dyDescent="0.3">
      <c r="A43" s="20"/>
      <c r="B43" s="84">
        <v>44855.456736111111</v>
      </c>
      <c r="C43" s="38" t="s">
        <v>132</v>
      </c>
      <c r="D43" s="38" t="s">
        <v>132</v>
      </c>
      <c r="E43" s="38" t="s">
        <v>290</v>
      </c>
      <c r="F43" s="38">
        <v>24563.1</v>
      </c>
      <c r="G43" s="39">
        <v>24692.3</v>
      </c>
      <c r="H43" s="38" t="s">
        <v>86</v>
      </c>
      <c r="I43" s="38">
        <v>3.9583333333333331E-2</v>
      </c>
      <c r="J43" s="38" t="s">
        <v>88</v>
      </c>
      <c r="K43" s="38">
        <v>-142.30000000000001</v>
      </c>
      <c r="L43" s="38" t="s">
        <v>87</v>
      </c>
      <c r="M43" s="38" t="s">
        <v>87</v>
      </c>
      <c r="N43" s="38" t="s">
        <v>241</v>
      </c>
      <c r="O43" s="38">
        <v>0</v>
      </c>
      <c r="P43" s="38">
        <v>99624.4</v>
      </c>
      <c r="Q43" s="38">
        <v>73443.3</v>
      </c>
      <c r="R43" s="38">
        <v>0</v>
      </c>
      <c r="S43" s="38">
        <v>0</v>
      </c>
      <c r="T43" s="38">
        <v>0</v>
      </c>
      <c r="U43" s="38">
        <v>72944.800000000003</v>
      </c>
      <c r="V43" s="38">
        <v>246012</v>
      </c>
      <c r="W43" s="38">
        <v>77659.399999999994</v>
      </c>
      <c r="X43" s="38">
        <v>0</v>
      </c>
      <c r="Y43" s="38">
        <v>312.78899999999999</v>
      </c>
      <c r="Z43" s="38">
        <v>0</v>
      </c>
      <c r="AA43" s="38">
        <v>0</v>
      </c>
      <c r="AB43" s="38">
        <v>0</v>
      </c>
      <c r="AC43" s="38">
        <v>323985</v>
      </c>
      <c r="AD43" s="38">
        <v>202.209</v>
      </c>
      <c r="AE43" s="38">
        <v>0</v>
      </c>
      <c r="AF43" s="38">
        <v>0</v>
      </c>
      <c r="AG43" s="38">
        <v>0</v>
      </c>
      <c r="AH43" s="38">
        <v>0</v>
      </c>
      <c r="AI43" s="38">
        <v>614.34900000000005</v>
      </c>
      <c r="AJ43" s="38">
        <v>0</v>
      </c>
      <c r="AK43" s="38">
        <v>816.55799999999999</v>
      </c>
      <c r="AL43" s="38">
        <v>0</v>
      </c>
      <c r="AM43" s="38">
        <v>0</v>
      </c>
      <c r="AN43" s="38">
        <v>0</v>
      </c>
      <c r="AO43" s="38">
        <v>0</v>
      </c>
      <c r="AP43" s="38">
        <v>816.55799999999999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v>0</v>
      </c>
      <c r="AY43" s="38">
        <v>0</v>
      </c>
      <c r="AZ43" s="38">
        <v>0</v>
      </c>
      <c r="BA43" s="38">
        <v>0</v>
      </c>
      <c r="BB43" s="38">
        <v>0</v>
      </c>
      <c r="BC43" s="38">
        <v>0</v>
      </c>
      <c r="BD43" s="38">
        <v>2.3615499999999998</v>
      </c>
      <c r="BE43" s="38">
        <v>138.226</v>
      </c>
      <c r="BF43" s="38">
        <v>82.547600000000003</v>
      </c>
      <c r="BG43" s="38">
        <v>0</v>
      </c>
      <c r="BH43" s="38">
        <v>0</v>
      </c>
      <c r="BI43" s="38">
        <v>6.3979999999999997</v>
      </c>
      <c r="BJ43" s="38">
        <v>80.660700000000006</v>
      </c>
      <c r="BK43" s="38">
        <v>310.19400000000002</v>
      </c>
      <c r="BL43" s="38">
        <v>85.924000000000007</v>
      </c>
      <c r="BM43" s="38">
        <v>0</v>
      </c>
      <c r="BN43" s="38">
        <v>0.34587499999999999</v>
      </c>
      <c r="BO43" s="38">
        <v>0</v>
      </c>
      <c r="BP43" s="38">
        <v>0</v>
      </c>
      <c r="BQ43" s="38">
        <v>0</v>
      </c>
      <c r="BR43" s="38">
        <v>396.464</v>
      </c>
      <c r="BS43" s="38">
        <v>387.70499999999998</v>
      </c>
      <c r="BT43" s="38">
        <v>8.7595500000000008</v>
      </c>
      <c r="BU43" s="38">
        <v>0</v>
      </c>
      <c r="BV43" s="38">
        <v>0</v>
      </c>
      <c r="BX43" s="38">
        <v>0</v>
      </c>
      <c r="BY43" s="38">
        <v>0</v>
      </c>
      <c r="CA43" s="38">
        <v>0</v>
      </c>
      <c r="CB43" s="38" t="s">
        <v>87</v>
      </c>
      <c r="CC43" s="38" t="s">
        <v>87</v>
      </c>
      <c r="CD43" s="38" t="s">
        <v>291</v>
      </c>
      <c r="CE43" s="38">
        <v>2597.42</v>
      </c>
      <c r="CF43" s="38">
        <v>95857.9</v>
      </c>
      <c r="CG43" s="38">
        <v>40857.699999999997</v>
      </c>
      <c r="CH43" s="38">
        <v>0</v>
      </c>
      <c r="CI43" s="38">
        <v>0</v>
      </c>
      <c r="CJ43" s="38">
        <v>11659.1</v>
      </c>
      <c r="CK43" s="38">
        <v>72944.800000000003</v>
      </c>
      <c r="CL43" s="38">
        <v>96797.5</v>
      </c>
      <c r="CM43" s="38">
        <v>77659.399999999994</v>
      </c>
      <c r="CN43" s="38">
        <v>0</v>
      </c>
      <c r="CO43" s="38">
        <v>312.78899999999999</v>
      </c>
      <c r="CP43" s="38">
        <v>0</v>
      </c>
      <c r="CQ43" s="38">
        <v>-127520</v>
      </c>
      <c r="CR43" s="38">
        <v>400.27499999999998</v>
      </c>
      <c r="CS43" s="38">
        <v>174770</v>
      </c>
      <c r="CT43" s="38">
        <v>0</v>
      </c>
      <c r="CU43" s="38">
        <v>0</v>
      </c>
      <c r="CV43" s="38">
        <v>0</v>
      </c>
      <c r="CW43" s="38">
        <v>0</v>
      </c>
      <c r="CX43" s="38">
        <v>0</v>
      </c>
      <c r="CY43" s="38">
        <v>0</v>
      </c>
      <c r="CZ43" s="38">
        <v>0</v>
      </c>
      <c r="DA43" s="38">
        <v>0</v>
      </c>
      <c r="DB43" s="38">
        <v>0</v>
      </c>
      <c r="DC43" s="38">
        <v>0</v>
      </c>
      <c r="DD43" s="38">
        <v>0</v>
      </c>
      <c r="DE43" s="38">
        <v>0</v>
      </c>
      <c r="DF43" s="38">
        <v>0</v>
      </c>
      <c r="DG43" s="38">
        <v>0</v>
      </c>
      <c r="DH43" s="38">
        <v>0</v>
      </c>
      <c r="DI43" s="38">
        <v>0</v>
      </c>
      <c r="DJ43" s="38">
        <v>0</v>
      </c>
      <c r="DK43" s="38">
        <v>0</v>
      </c>
      <c r="DL43" s="38">
        <v>0</v>
      </c>
      <c r="DM43" s="38">
        <v>0</v>
      </c>
      <c r="DN43" s="38">
        <v>0</v>
      </c>
      <c r="DO43" s="38">
        <v>0</v>
      </c>
      <c r="DP43" s="38">
        <v>0</v>
      </c>
      <c r="DQ43" s="38">
        <v>0</v>
      </c>
      <c r="DR43" s="38">
        <v>0</v>
      </c>
      <c r="DS43" s="38">
        <v>0</v>
      </c>
      <c r="DT43" s="38">
        <v>3.60968</v>
      </c>
      <c r="DU43" s="38">
        <v>134.55199999999999</v>
      </c>
      <c r="DV43" s="38">
        <v>46.193199999999997</v>
      </c>
      <c r="DW43" s="38">
        <v>0</v>
      </c>
      <c r="DX43" s="38">
        <v>0</v>
      </c>
      <c r="DY43" s="38">
        <v>13.016</v>
      </c>
      <c r="DZ43" s="38">
        <v>80.660700000000006</v>
      </c>
      <c r="EA43" s="38">
        <v>167.90100000000001</v>
      </c>
      <c r="EB43" s="38">
        <v>85.924000000000007</v>
      </c>
      <c r="EC43" s="38">
        <v>0</v>
      </c>
      <c r="ED43" s="38">
        <v>0.34587499999999999</v>
      </c>
      <c r="EE43" s="38">
        <v>0</v>
      </c>
      <c r="EF43" s="38">
        <v>-108.413</v>
      </c>
      <c r="EG43" s="38">
        <v>-1.7164999999999999</v>
      </c>
      <c r="EH43" s="38">
        <v>254.17099999999999</v>
      </c>
      <c r="EI43" s="38">
        <v>254.17099999999999</v>
      </c>
      <c r="EJ43" s="38">
        <v>0</v>
      </c>
      <c r="EK43" s="38">
        <v>0</v>
      </c>
      <c r="EL43" s="38">
        <v>0</v>
      </c>
      <c r="EN43" s="38">
        <v>0</v>
      </c>
      <c r="EO43" s="38">
        <v>0</v>
      </c>
      <c r="EQ43" s="38">
        <v>0</v>
      </c>
      <c r="ER43" s="38">
        <v>0</v>
      </c>
      <c r="ES43" s="38">
        <v>32.532400000000003</v>
      </c>
      <c r="ET43" s="38">
        <v>13.5563</v>
      </c>
      <c r="EU43" s="38">
        <v>0</v>
      </c>
      <c r="EV43" s="38">
        <v>0</v>
      </c>
      <c r="EW43" s="38">
        <v>0</v>
      </c>
      <c r="EX43" s="38">
        <v>12.908799999999999</v>
      </c>
      <c r="EY43" s="38">
        <v>58.997500000000002</v>
      </c>
      <c r="EZ43" s="38">
        <v>14.089600000000001</v>
      </c>
      <c r="FA43" s="38">
        <v>0</v>
      </c>
      <c r="FB43" s="38">
        <v>5.53535E-2</v>
      </c>
      <c r="FC43" s="38">
        <v>0</v>
      </c>
      <c r="FD43" s="38">
        <v>0</v>
      </c>
      <c r="FE43" s="38">
        <v>0</v>
      </c>
      <c r="FF43" s="38">
        <v>73.142499999999998</v>
      </c>
      <c r="FG43" s="38">
        <v>0</v>
      </c>
      <c r="FH43" s="38">
        <v>32.127200000000002</v>
      </c>
      <c r="FI43" s="38">
        <v>8.5970600000000008</v>
      </c>
      <c r="FJ43" s="38">
        <v>0</v>
      </c>
      <c r="FK43" s="38">
        <v>0</v>
      </c>
      <c r="FL43" s="38">
        <v>1.8222</v>
      </c>
      <c r="FM43" s="38">
        <v>12.908799999999999</v>
      </c>
      <c r="FN43" s="38">
        <v>53.115299999999998</v>
      </c>
      <c r="FO43" s="38">
        <v>14.089600000000001</v>
      </c>
      <c r="FP43" s="38">
        <v>0</v>
      </c>
      <c r="FQ43" s="38">
        <v>5.53535E-2</v>
      </c>
      <c r="FR43" s="38">
        <v>0</v>
      </c>
      <c r="FS43" s="38">
        <v>-2.1083799999999999</v>
      </c>
      <c r="FT43" s="38">
        <v>-0.23161499999999999</v>
      </c>
      <c r="FU43" s="38">
        <v>67.260300000000001</v>
      </c>
      <c r="FV43" s="38" t="s">
        <v>273</v>
      </c>
      <c r="FW43" s="38" t="s">
        <v>274</v>
      </c>
      <c r="FX43" s="38" t="s">
        <v>214</v>
      </c>
      <c r="FY43" s="38" t="s">
        <v>275</v>
      </c>
      <c r="FZ43" s="38" t="s">
        <v>215</v>
      </c>
      <c r="GA43" s="38" t="s">
        <v>276</v>
      </c>
      <c r="GB43" s="38" t="s">
        <v>216</v>
      </c>
      <c r="GC43" s="38" t="s">
        <v>277</v>
      </c>
      <c r="GF43" s="38">
        <v>0</v>
      </c>
      <c r="GG43" s="38">
        <v>10.481999999999999</v>
      </c>
      <c r="GH43" s="38">
        <v>10.264699999999999</v>
      </c>
      <c r="GI43" s="38">
        <v>0</v>
      </c>
      <c r="GJ43" s="38">
        <v>0</v>
      </c>
      <c r="GK43" s="38">
        <v>0</v>
      </c>
      <c r="GL43" s="38">
        <v>9.23691</v>
      </c>
      <c r="GM43" s="38">
        <v>29.98</v>
      </c>
      <c r="GN43" s="38">
        <v>9.7832500000000007</v>
      </c>
      <c r="GO43" s="38">
        <v>0</v>
      </c>
      <c r="GP43" s="38">
        <v>3.96081E-2</v>
      </c>
      <c r="GQ43" s="38">
        <v>0</v>
      </c>
      <c r="GR43" s="38">
        <v>0</v>
      </c>
      <c r="GS43" s="38">
        <v>0</v>
      </c>
      <c r="GT43" s="38">
        <v>39.799999999999997</v>
      </c>
      <c r="GU43" s="38">
        <v>1.13324</v>
      </c>
      <c r="GV43" s="38">
        <v>0</v>
      </c>
      <c r="GW43" s="38">
        <v>0</v>
      </c>
      <c r="GX43" s="38">
        <v>0</v>
      </c>
      <c r="GY43" s="38">
        <v>0</v>
      </c>
      <c r="GZ43" s="38">
        <v>3.4429799999999999</v>
      </c>
      <c r="HA43" s="38">
        <v>0</v>
      </c>
      <c r="HB43" s="38">
        <v>4.57</v>
      </c>
      <c r="HC43" s="38">
        <v>0</v>
      </c>
      <c r="HD43" s="38">
        <v>0</v>
      </c>
      <c r="HE43" s="38">
        <v>0</v>
      </c>
      <c r="HF43" s="38">
        <v>0</v>
      </c>
      <c r="HG43" s="38">
        <v>4.57</v>
      </c>
      <c r="HH43" s="38">
        <v>0.74103699999999995</v>
      </c>
      <c r="HI43" s="38">
        <v>10.209</v>
      </c>
      <c r="HJ43" s="38">
        <v>5.3710500000000003</v>
      </c>
      <c r="HK43" s="38">
        <v>0</v>
      </c>
      <c r="HL43" s="38">
        <v>0</v>
      </c>
      <c r="HM43" s="38">
        <v>1.68404</v>
      </c>
      <c r="HN43" s="38">
        <v>9.23691</v>
      </c>
      <c r="HO43" s="38">
        <v>20.07</v>
      </c>
      <c r="HP43" s="38">
        <v>9.7832500000000007</v>
      </c>
      <c r="HQ43" s="38">
        <v>0</v>
      </c>
      <c r="HR43" s="38">
        <v>3.96081E-2</v>
      </c>
      <c r="HS43" s="38">
        <v>0</v>
      </c>
      <c r="HT43" s="38">
        <v>-6.4994399999999999</v>
      </c>
      <c r="HU43" s="38">
        <v>-0.67071000000000003</v>
      </c>
      <c r="HV43" s="38">
        <v>29.89</v>
      </c>
      <c r="HW43" s="38">
        <v>0</v>
      </c>
      <c r="HX43" s="38">
        <v>0</v>
      </c>
      <c r="HY43" s="38">
        <v>0</v>
      </c>
      <c r="HZ43" s="38">
        <v>0</v>
      </c>
      <c r="IA43" s="38">
        <v>0</v>
      </c>
      <c r="IB43" s="38">
        <v>0</v>
      </c>
      <c r="IC43" s="38">
        <v>0</v>
      </c>
      <c r="ID43" s="38">
        <v>0</v>
      </c>
      <c r="IE43" s="38">
        <v>0</v>
      </c>
      <c r="IF43" s="38">
        <v>0</v>
      </c>
      <c r="IG43" s="38">
        <v>0</v>
      </c>
      <c r="IH43" s="38">
        <v>0</v>
      </c>
      <c r="II43" s="38">
        <v>0</v>
      </c>
      <c r="IJ43" s="38">
        <v>0.75590900000000005</v>
      </c>
      <c r="IK43" s="38">
        <v>6.9273100000000003</v>
      </c>
      <c r="IL43" s="38">
        <v>6.78383</v>
      </c>
      <c r="IM43" s="38">
        <v>0</v>
      </c>
      <c r="IN43" s="38">
        <v>0</v>
      </c>
      <c r="IO43" s="38">
        <v>2.2965900000000001</v>
      </c>
      <c r="IP43" s="38">
        <v>6.1045699999999998</v>
      </c>
      <c r="IQ43" s="38">
        <v>22.868200000000002</v>
      </c>
      <c r="IR43" s="38">
        <v>6.4656399999999996</v>
      </c>
      <c r="IS43" s="38">
        <v>0</v>
      </c>
      <c r="IT43" s="38">
        <v>2.6176600000000001E-2</v>
      </c>
      <c r="IU43" s="38">
        <v>0</v>
      </c>
      <c r="IV43" s="38">
        <v>0</v>
      </c>
      <c r="IW43" s="38">
        <v>0</v>
      </c>
      <c r="IX43" s="38">
        <v>29.36</v>
      </c>
      <c r="IY43" s="38">
        <v>0.48974200000000001</v>
      </c>
      <c r="IZ43" s="38">
        <v>6.7469400000000004</v>
      </c>
      <c r="JA43" s="38">
        <v>3.5496500000000002</v>
      </c>
      <c r="JB43" s="38">
        <v>0</v>
      </c>
      <c r="JC43" s="38">
        <v>0</v>
      </c>
      <c r="JD43" s="38">
        <v>1.11297</v>
      </c>
      <c r="JE43" s="38">
        <v>6.1045699999999998</v>
      </c>
      <c r="JF43" s="38">
        <v>13.2652</v>
      </c>
      <c r="JG43" s="38">
        <v>6.4656399999999996</v>
      </c>
      <c r="JH43" s="38">
        <v>0</v>
      </c>
      <c r="JI43" s="38">
        <v>2.6176600000000001E-2</v>
      </c>
      <c r="JJ43" s="38">
        <v>0</v>
      </c>
      <c r="JK43" s="38">
        <v>-4.2953999999999999</v>
      </c>
      <c r="JL43" s="38">
        <v>-0.44326100000000002</v>
      </c>
      <c r="JM43" s="38">
        <v>19.757000000000001</v>
      </c>
    </row>
    <row r="44" spans="1:273" x14ac:dyDescent="0.3">
      <c r="A44" s="20"/>
      <c r="B44" s="84">
        <v>44855.457499999997</v>
      </c>
      <c r="C44" s="38" t="s">
        <v>197</v>
      </c>
      <c r="D44" s="38" t="s">
        <v>197</v>
      </c>
      <c r="E44" s="38" t="s">
        <v>290</v>
      </c>
      <c r="F44" s="38">
        <v>24563.1</v>
      </c>
      <c r="G44" s="39">
        <v>24692.3</v>
      </c>
      <c r="H44" s="38" t="s">
        <v>86</v>
      </c>
      <c r="I44" s="38">
        <v>3.9583333333333331E-2</v>
      </c>
      <c r="J44" s="38" t="s">
        <v>88</v>
      </c>
      <c r="K44" s="38">
        <v>-183.67</v>
      </c>
      <c r="L44" s="38" t="s">
        <v>87</v>
      </c>
      <c r="M44" s="38" t="s">
        <v>87</v>
      </c>
      <c r="N44" s="38" t="s">
        <v>292</v>
      </c>
      <c r="O44" s="38">
        <v>0</v>
      </c>
      <c r="P44" s="38">
        <v>103772</v>
      </c>
      <c r="Q44" s="38">
        <v>105935</v>
      </c>
      <c r="R44" s="38">
        <v>0</v>
      </c>
      <c r="S44" s="38">
        <v>0</v>
      </c>
      <c r="T44" s="38">
        <v>0</v>
      </c>
      <c r="U44" s="38">
        <v>72944.600000000006</v>
      </c>
      <c r="V44" s="38">
        <v>282652</v>
      </c>
      <c r="W44" s="38">
        <v>77659.3</v>
      </c>
      <c r="X44" s="38">
        <v>0</v>
      </c>
      <c r="Y44" s="38">
        <v>312.82299999999998</v>
      </c>
      <c r="Z44" s="38">
        <v>0</v>
      </c>
      <c r="AA44" s="38">
        <v>0</v>
      </c>
      <c r="AB44" s="38">
        <v>0</v>
      </c>
      <c r="AC44" s="38">
        <v>360624</v>
      </c>
      <c r="AD44" s="38">
        <v>127.678</v>
      </c>
      <c r="AE44" s="38">
        <v>0</v>
      </c>
      <c r="AF44" s="38">
        <v>0</v>
      </c>
      <c r="AG44" s="38">
        <v>0</v>
      </c>
      <c r="AH44" s="38">
        <v>0</v>
      </c>
      <c r="AI44" s="38">
        <v>614.34900000000005</v>
      </c>
      <c r="AJ44" s="38">
        <v>0</v>
      </c>
      <c r="AK44" s="38">
        <v>742.02700000000004</v>
      </c>
      <c r="AL44" s="38">
        <v>0</v>
      </c>
      <c r="AM44" s="38">
        <v>0</v>
      </c>
      <c r="AN44" s="38">
        <v>0</v>
      </c>
      <c r="AO44" s="38">
        <v>0</v>
      </c>
      <c r="AP44" s="38">
        <v>742.02700000000004</v>
      </c>
      <c r="AQ44" s="38">
        <v>0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1.48797</v>
      </c>
      <c r="BE44" s="38">
        <v>144.23500000000001</v>
      </c>
      <c r="BF44" s="38">
        <v>119.065</v>
      </c>
      <c r="BG44" s="38">
        <v>0</v>
      </c>
      <c r="BH44" s="38">
        <v>0</v>
      </c>
      <c r="BI44" s="38">
        <v>6.3980100000000002</v>
      </c>
      <c r="BJ44" s="38">
        <v>80.660600000000002</v>
      </c>
      <c r="BK44" s="38">
        <v>351.84699999999998</v>
      </c>
      <c r="BL44" s="38">
        <v>85.923900000000003</v>
      </c>
      <c r="BM44" s="38">
        <v>0</v>
      </c>
      <c r="BN44" s="38">
        <v>0.34591300000000003</v>
      </c>
      <c r="BO44" s="38">
        <v>0</v>
      </c>
      <c r="BP44" s="38">
        <v>0</v>
      </c>
      <c r="BQ44" s="38">
        <v>0</v>
      </c>
      <c r="BR44" s="38">
        <v>438.11700000000002</v>
      </c>
      <c r="BS44" s="38">
        <v>430.23099999999999</v>
      </c>
      <c r="BT44" s="38">
        <v>7.88598</v>
      </c>
      <c r="BU44" s="38">
        <v>0</v>
      </c>
      <c r="BV44" s="38">
        <v>0</v>
      </c>
      <c r="BX44" s="38">
        <v>0</v>
      </c>
      <c r="BY44" s="38">
        <v>0</v>
      </c>
      <c r="CA44" s="38">
        <v>0</v>
      </c>
      <c r="CB44" s="38" t="s">
        <v>87</v>
      </c>
      <c r="CC44" s="38" t="s">
        <v>87</v>
      </c>
      <c r="CD44" s="38" t="s">
        <v>293</v>
      </c>
      <c r="CE44" s="38">
        <v>2591.15</v>
      </c>
      <c r="CF44" s="38">
        <v>95916</v>
      </c>
      <c r="CG44" s="38">
        <v>41191.199999999997</v>
      </c>
      <c r="CH44" s="38">
        <v>0</v>
      </c>
      <c r="CI44" s="38">
        <v>0</v>
      </c>
      <c r="CJ44" s="38">
        <v>11659.2</v>
      </c>
      <c r="CK44" s="38">
        <v>72944.600000000006</v>
      </c>
      <c r="CL44" s="38">
        <v>97186.6</v>
      </c>
      <c r="CM44" s="38">
        <v>77659.3</v>
      </c>
      <c r="CN44" s="38">
        <v>0</v>
      </c>
      <c r="CO44" s="38">
        <v>312.82299999999998</v>
      </c>
      <c r="CP44" s="38">
        <v>0</v>
      </c>
      <c r="CQ44" s="38">
        <v>-127520</v>
      </c>
      <c r="CR44" s="38">
        <v>404.22</v>
      </c>
      <c r="CS44" s="38">
        <v>175159</v>
      </c>
      <c r="CT44" s="38">
        <v>0</v>
      </c>
      <c r="CU44" s="38">
        <v>0</v>
      </c>
      <c r="CV44" s="38">
        <v>0</v>
      </c>
      <c r="CW44" s="38">
        <v>0</v>
      </c>
      <c r="CX44" s="38">
        <v>0</v>
      </c>
      <c r="CY44" s="38">
        <v>0</v>
      </c>
      <c r="CZ44" s="38">
        <v>0</v>
      </c>
      <c r="DA44" s="38">
        <v>0</v>
      </c>
      <c r="DB44" s="38">
        <v>0</v>
      </c>
      <c r="DC44" s="38">
        <v>0</v>
      </c>
      <c r="DD44" s="38">
        <v>0</v>
      </c>
      <c r="DE44" s="38">
        <v>0</v>
      </c>
      <c r="DF44" s="38">
        <v>0</v>
      </c>
      <c r="DG44" s="38">
        <v>0</v>
      </c>
      <c r="DH44" s="38">
        <v>0</v>
      </c>
      <c r="DI44" s="38">
        <v>0</v>
      </c>
      <c r="DJ44" s="38">
        <v>0</v>
      </c>
      <c r="DK44" s="38">
        <v>0</v>
      </c>
      <c r="DL44" s="38">
        <v>0</v>
      </c>
      <c r="DM44" s="38">
        <v>0</v>
      </c>
      <c r="DN44" s="38">
        <v>0</v>
      </c>
      <c r="DO44" s="38">
        <v>0</v>
      </c>
      <c r="DP44" s="38">
        <v>0</v>
      </c>
      <c r="DQ44" s="38">
        <v>0</v>
      </c>
      <c r="DR44" s="38">
        <v>0</v>
      </c>
      <c r="DS44" s="38">
        <v>0</v>
      </c>
      <c r="DT44" s="38">
        <v>3.5994899999999999</v>
      </c>
      <c r="DU44" s="38">
        <v>134.60300000000001</v>
      </c>
      <c r="DV44" s="38">
        <v>46.450800000000001</v>
      </c>
      <c r="DW44" s="38">
        <v>0</v>
      </c>
      <c r="DX44" s="38">
        <v>0</v>
      </c>
      <c r="DY44" s="38">
        <v>13.014900000000001</v>
      </c>
      <c r="DZ44" s="38">
        <v>80.660600000000002</v>
      </c>
      <c r="EA44" s="38">
        <v>168.18100000000001</v>
      </c>
      <c r="EB44" s="38">
        <v>85.923900000000003</v>
      </c>
      <c r="EC44" s="38">
        <v>0</v>
      </c>
      <c r="ED44" s="38">
        <v>0.34591300000000003</v>
      </c>
      <c r="EE44" s="38">
        <v>0</v>
      </c>
      <c r="EF44" s="38">
        <v>-108.414</v>
      </c>
      <c r="EG44" s="38">
        <v>-1.7342500000000001</v>
      </c>
      <c r="EH44" s="38">
        <v>254.45099999999999</v>
      </c>
      <c r="EI44" s="38">
        <v>254.45099999999999</v>
      </c>
      <c r="EJ44" s="38">
        <v>0</v>
      </c>
      <c r="EK44" s="38">
        <v>0</v>
      </c>
      <c r="EL44" s="38">
        <v>0</v>
      </c>
      <c r="EN44" s="38">
        <v>0</v>
      </c>
      <c r="EO44" s="38">
        <v>0</v>
      </c>
      <c r="EQ44" s="38">
        <v>0</v>
      </c>
      <c r="ER44" s="38">
        <v>0</v>
      </c>
      <c r="ES44" s="38">
        <v>34.192500000000003</v>
      </c>
      <c r="ET44" s="38">
        <v>19.558800000000002</v>
      </c>
      <c r="EU44" s="38">
        <v>0</v>
      </c>
      <c r="EV44" s="38">
        <v>0</v>
      </c>
      <c r="EW44" s="38">
        <v>0</v>
      </c>
      <c r="EX44" s="38">
        <v>12.908799999999999</v>
      </c>
      <c r="EY44" s="38">
        <v>66.6601</v>
      </c>
      <c r="EZ44" s="38">
        <v>14.089600000000001</v>
      </c>
      <c r="FA44" s="38">
        <v>0</v>
      </c>
      <c r="FB44" s="38">
        <v>5.5359400000000003E-2</v>
      </c>
      <c r="FC44" s="38">
        <v>0</v>
      </c>
      <c r="FD44" s="38">
        <v>0</v>
      </c>
      <c r="FE44" s="38">
        <v>0</v>
      </c>
      <c r="FF44" s="38">
        <v>80.805099999999996</v>
      </c>
      <c r="FG44" s="38">
        <v>0</v>
      </c>
      <c r="FH44" s="38">
        <v>32.165900000000001</v>
      </c>
      <c r="FI44" s="38">
        <v>8.7025600000000001</v>
      </c>
      <c r="FJ44" s="38">
        <v>0</v>
      </c>
      <c r="FK44" s="38">
        <v>0</v>
      </c>
      <c r="FL44" s="38">
        <v>1.82263</v>
      </c>
      <c r="FM44" s="38">
        <v>12.908799999999999</v>
      </c>
      <c r="FN44" s="38">
        <v>53.258800000000001</v>
      </c>
      <c r="FO44" s="38">
        <v>14.089600000000001</v>
      </c>
      <c r="FP44" s="38">
        <v>0</v>
      </c>
      <c r="FQ44" s="38">
        <v>5.5359400000000003E-2</v>
      </c>
      <c r="FR44" s="38">
        <v>0</v>
      </c>
      <c r="FS44" s="38">
        <v>-2.1083799999999999</v>
      </c>
      <c r="FT44" s="38">
        <v>-0.23271600000000001</v>
      </c>
      <c r="FU44" s="38">
        <v>67.403700000000001</v>
      </c>
      <c r="FV44" s="38" t="s">
        <v>273</v>
      </c>
      <c r="FW44" s="38" t="s">
        <v>274</v>
      </c>
      <c r="FX44" s="38" t="s">
        <v>214</v>
      </c>
      <c r="FY44" s="38" t="s">
        <v>275</v>
      </c>
      <c r="FZ44" s="38" t="s">
        <v>215</v>
      </c>
      <c r="GA44" s="38" t="s">
        <v>276</v>
      </c>
      <c r="GB44" s="38" t="s">
        <v>216</v>
      </c>
      <c r="GC44" s="38" t="s">
        <v>277</v>
      </c>
      <c r="GF44" s="38">
        <v>0</v>
      </c>
      <c r="GG44" s="38">
        <v>11.0304</v>
      </c>
      <c r="GH44" s="38">
        <v>14.801600000000001</v>
      </c>
      <c r="GI44" s="38">
        <v>0</v>
      </c>
      <c r="GJ44" s="38">
        <v>0</v>
      </c>
      <c r="GK44" s="38">
        <v>0</v>
      </c>
      <c r="GL44" s="38">
        <v>9.2368900000000007</v>
      </c>
      <c r="GM44" s="38">
        <v>35.07</v>
      </c>
      <c r="GN44" s="38">
        <v>9.7832299999999996</v>
      </c>
      <c r="GO44" s="38">
        <v>0</v>
      </c>
      <c r="GP44" s="38">
        <v>3.9612399999999999E-2</v>
      </c>
      <c r="GQ44" s="38">
        <v>0</v>
      </c>
      <c r="GR44" s="38">
        <v>0</v>
      </c>
      <c r="GS44" s="38">
        <v>0</v>
      </c>
      <c r="GT44" s="38">
        <v>44.89</v>
      </c>
      <c r="GU44" s="38">
        <v>0.71554300000000004</v>
      </c>
      <c r="GV44" s="38">
        <v>0</v>
      </c>
      <c r="GW44" s="38">
        <v>0</v>
      </c>
      <c r="GX44" s="38">
        <v>0</v>
      </c>
      <c r="GY44" s="38">
        <v>0</v>
      </c>
      <c r="GZ44" s="38">
        <v>3.44299</v>
      </c>
      <c r="HA44" s="38">
        <v>0</v>
      </c>
      <c r="HB44" s="38">
        <v>4.16</v>
      </c>
      <c r="HC44" s="38">
        <v>0</v>
      </c>
      <c r="HD44" s="38">
        <v>0</v>
      </c>
      <c r="HE44" s="38">
        <v>0</v>
      </c>
      <c r="HF44" s="38">
        <v>0</v>
      </c>
      <c r="HG44" s="38">
        <v>4.16</v>
      </c>
      <c r="HH44" s="38">
        <v>0.73887800000000003</v>
      </c>
      <c r="HI44" s="38">
        <v>10.223000000000001</v>
      </c>
      <c r="HJ44" s="38">
        <v>5.4049800000000001</v>
      </c>
      <c r="HK44" s="38">
        <v>0</v>
      </c>
      <c r="HL44" s="38">
        <v>0</v>
      </c>
      <c r="HM44" s="38">
        <v>1.68411</v>
      </c>
      <c r="HN44" s="38">
        <v>9.2368900000000007</v>
      </c>
      <c r="HO44" s="38">
        <v>20.100000000000001</v>
      </c>
      <c r="HP44" s="38">
        <v>9.7832299999999996</v>
      </c>
      <c r="HQ44" s="38">
        <v>0</v>
      </c>
      <c r="HR44" s="38">
        <v>3.9612399999999999E-2</v>
      </c>
      <c r="HS44" s="38">
        <v>0</v>
      </c>
      <c r="HT44" s="38">
        <v>-6.4994300000000003</v>
      </c>
      <c r="HU44" s="38">
        <v>-0.679979</v>
      </c>
      <c r="HV44" s="38">
        <v>29.92</v>
      </c>
      <c r="HW44" s="38">
        <v>0</v>
      </c>
      <c r="HX44" s="38">
        <v>0</v>
      </c>
      <c r="HY44" s="38">
        <v>0</v>
      </c>
      <c r="HZ44" s="38">
        <v>0</v>
      </c>
      <c r="IA44" s="38">
        <v>0</v>
      </c>
      <c r="IB44" s="38">
        <v>0</v>
      </c>
      <c r="IC44" s="38">
        <v>0</v>
      </c>
      <c r="ID44" s="38">
        <v>0</v>
      </c>
      <c r="IE44" s="38">
        <v>0</v>
      </c>
      <c r="IF44" s="38">
        <v>0</v>
      </c>
      <c r="IG44" s="38">
        <v>0</v>
      </c>
      <c r="IH44" s="38">
        <v>0</v>
      </c>
      <c r="II44" s="38">
        <v>0</v>
      </c>
      <c r="IJ44" s="38">
        <v>0.47729199999999999</v>
      </c>
      <c r="IK44" s="38">
        <v>7.2897800000000004</v>
      </c>
      <c r="IL44" s="38">
        <v>9.7822200000000006</v>
      </c>
      <c r="IM44" s="38">
        <v>0</v>
      </c>
      <c r="IN44" s="38">
        <v>0</v>
      </c>
      <c r="IO44" s="38">
        <v>2.2965900000000001</v>
      </c>
      <c r="IP44" s="38">
        <v>6.1045699999999998</v>
      </c>
      <c r="IQ44" s="38">
        <v>25.950399999999998</v>
      </c>
      <c r="IR44" s="38">
        <v>6.4656399999999996</v>
      </c>
      <c r="IS44" s="38">
        <v>0</v>
      </c>
      <c r="IT44" s="38">
        <v>2.6179399999999999E-2</v>
      </c>
      <c r="IU44" s="38">
        <v>0</v>
      </c>
      <c r="IV44" s="38">
        <v>0</v>
      </c>
      <c r="IW44" s="38">
        <v>0</v>
      </c>
      <c r="IX44" s="38">
        <v>32.442300000000003</v>
      </c>
      <c r="IY44" s="38">
        <v>0.48831599999999997</v>
      </c>
      <c r="IZ44" s="38">
        <v>6.7561600000000004</v>
      </c>
      <c r="JA44" s="38">
        <v>3.5720800000000001</v>
      </c>
      <c r="JB44" s="38">
        <v>0</v>
      </c>
      <c r="JC44" s="38">
        <v>0</v>
      </c>
      <c r="JD44" s="38">
        <v>1.1130100000000001</v>
      </c>
      <c r="JE44" s="38">
        <v>6.1045699999999998</v>
      </c>
      <c r="JF44" s="38">
        <v>13.289300000000001</v>
      </c>
      <c r="JG44" s="38">
        <v>6.4656399999999996</v>
      </c>
      <c r="JH44" s="38">
        <v>0</v>
      </c>
      <c r="JI44" s="38">
        <v>2.6179399999999999E-2</v>
      </c>
      <c r="JJ44" s="38">
        <v>0</v>
      </c>
      <c r="JK44" s="38">
        <v>-4.2953999999999999</v>
      </c>
      <c r="JL44" s="38">
        <v>-0.44938600000000001</v>
      </c>
      <c r="JM44" s="38">
        <v>19.781199999999998</v>
      </c>
    </row>
    <row r="45" spans="1:273" x14ac:dyDescent="0.3">
      <c r="A45" s="20"/>
      <c r="B45" s="84">
        <v>44855.458252314813</v>
      </c>
      <c r="C45" s="38" t="s">
        <v>198</v>
      </c>
      <c r="D45" s="38" t="s">
        <v>198</v>
      </c>
      <c r="E45" s="38" t="s">
        <v>290</v>
      </c>
      <c r="F45" s="38">
        <v>24563.1</v>
      </c>
      <c r="G45" s="39">
        <v>24692.3</v>
      </c>
      <c r="H45" s="38" t="s">
        <v>86</v>
      </c>
      <c r="I45" s="38">
        <v>3.9583333333333331E-2</v>
      </c>
      <c r="J45" s="38" t="s">
        <v>88</v>
      </c>
      <c r="K45" s="38">
        <v>-183.18</v>
      </c>
      <c r="L45" s="38" t="s">
        <v>87</v>
      </c>
      <c r="M45" s="38" t="s">
        <v>87</v>
      </c>
      <c r="N45" s="38" t="s">
        <v>292</v>
      </c>
      <c r="O45" s="38">
        <v>0</v>
      </c>
      <c r="P45" s="38">
        <v>103901</v>
      </c>
      <c r="Q45" s="38">
        <v>105922</v>
      </c>
      <c r="R45" s="38">
        <v>0</v>
      </c>
      <c r="S45" s="38">
        <v>0</v>
      </c>
      <c r="T45" s="38">
        <v>0</v>
      </c>
      <c r="U45" s="38">
        <v>72944.600000000006</v>
      </c>
      <c r="V45" s="38">
        <v>282767</v>
      </c>
      <c r="W45" s="38">
        <v>77659.3</v>
      </c>
      <c r="X45" s="38">
        <v>0</v>
      </c>
      <c r="Y45" s="38">
        <v>312.82299999999998</v>
      </c>
      <c r="Z45" s="38">
        <v>0</v>
      </c>
      <c r="AA45" s="38">
        <v>0</v>
      </c>
      <c r="AB45" s="38">
        <v>0</v>
      </c>
      <c r="AC45" s="38">
        <v>360739</v>
      </c>
      <c r="AD45" s="38">
        <v>115.979</v>
      </c>
      <c r="AE45" s="38">
        <v>0</v>
      </c>
      <c r="AF45" s="38">
        <v>0</v>
      </c>
      <c r="AG45" s="38">
        <v>0</v>
      </c>
      <c r="AH45" s="38">
        <v>0</v>
      </c>
      <c r="AI45" s="38">
        <v>614.34799999999996</v>
      </c>
      <c r="AJ45" s="38">
        <v>0</v>
      </c>
      <c r="AK45" s="38">
        <v>730.327</v>
      </c>
      <c r="AL45" s="38">
        <v>0</v>
      </c>
      <c r="AM45" s="38">
        <v>0</v>
      </c>
      <c r="AN45" s="38">
        <v>0</v>
      </c>
      <c r="AO45" s="38">
        <v>0</v>
      </c>
      <c r="AP45" s="38">
        <v>730.327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1.3510899999999999</v>
      </c>
      <c r="BE45" s="38">
        <v>143.911</v>
      </c>
      <c r="BF45" s="38">
        <v>119.044</v>
      </c>
      <c r="BG45" s="38">
        <v>0</v>
      </c>
      <c r="BH45" s="38">
        <v>0</v>
      </c>
      <c r="BI45" s="38">
        <v>6.3979999999999997</v>
      </c>
      <c r="BJ45" s="38">
        <v>80.660600000000002</v>
      </c>
      <c r="BK45" s="38">
        <v>351.36500000000001</v>
      </c>
      <c r="BL45" s="38">
        <v>85.923900000000003</v>
      </c>
      <c r="BM45" s="38">
        <v>0</v>
      </c>
      <c r="BN45" s="38">
        <v>0.34591300000000003</v>
      </c>
      <c r="BO45" s="38">
        <v>0</v>
      </c>
      <c r="BP45" s="38">
        <v>0</v>
      </c>
      <c r="BQ45" s="38">
        <v>0</v>
      </c>
      <c r="BR45" s="38">
        <v>437.63499999999999</v>
      </c>
      <c r="BS45" s="38">
        <v>429.88600000000002</v>
      </c>
      <c r="BT45" s="38">
        <v>7.7491000000000003</v>
      </c>
      <c r="BU45" s="38">
        <v>0</v>
      </c>
      <c r="BV45" s="38">
        <v>0</v>
      </c>
      <c r="BX45" s="38">
        <v>0</v>
      </c>
      <c r="BY45" s="38">
        <v>0</v>
      </c>
      <c r="CA45" s="38">
        <v>0</v>
      </c>
      <c r="CB45" s="38" t="s">
        <v>87</v>
      </c>
      <c r="CC45" s="38" t="s">
        <v>87</v>
      </c>
      <c r="CD45" s="38" t="s">
        <v>293</v>
      </c>
      <c r="CE45" s="38">
        <v>2591.15</v>
      </c>
      <c r="CF45" s="38">
        <v>95916</v>
      </c>
      <c r="CG45" s="38">
        <v>41191.199999999997</v>
      </c>
      <c r="CH45" s="38">
        <v>0</v>
      </c>
      <c r="CI45" s="38">
        <v>0</v>
      </c>
      <c r="CJ45" s="38">
        <v>11659.2</v>
      </c>
      <c r="CK45" s="38">
        <v>72944.600000000006</v>
      </c>
      <c r="CL45" s="38">
        <v>97186.6</v>
      </c>
      <c r="CM45" s="38">
        <v>77659.3</v>
      </c>
      <c r="CN45" s="38">
        <v>0</v>
      </c>
      <c r="CO45" s="38">
        <v>312.82299999999998</v>
      </c>
      <c r="CP45" s="38">
        <v>0</v>
      </c>
      <c r="CQ45" s="38">
        <v>-127520</v>
      </c>
      <c r="CR45" s="38">
        <v>404.22</v>
      </c>
      <c r="CS45" s="38">
        <v>175159</v>
      </c>
      <c r="CT45" s="38">
        <v>0</v>
      </c>
      <c r="CU45" s="38">
        <v>0</v>
      </c>
      <c r="CV45" s="38">
        <v>0</v>
      </c>
      <c r="CW45" s="38">
        <v>0</v>
      </c>
      <c r="CX45" s="38">
        <v>0</v>
      </c>
      <c r="CY45" s="38">
        <v>0</v>
      </c>
      <c r="CZ45" s="38">
        <v>0</v>
      </c>
      <c r="DA45" s="38">
        <v>0</v>
      </c>
      <c r="DB45" s="38">
        <v>0</v>
      </c>
      <c r="DC45" s="38">
        <v>0</v>
      </c>
      <c r="DD45" s="38">
        <v>0</v>
      </c>
      <c r="DE45" s="38">
        <v>0</v>
      </c>
      <c r="DF45" s="38">
        <v>0</v>
      </c>
      <c r="DG45" s="38">
        <v>0</v>
      </c>
      <c r="DH45" s="38">
        <v>0</v>
      </c>
      <c r="DI45" s="38">
        <v>0</v>
      </c>
      <c r="DJ45" s="38">
        <v>0</v>
      </c>
      <c r="DK45" s="38">
        <v>0</v>
      </c>
      <c r="DL45" s="38">
        <v>0</v>
      </c>
      <c r="DM45" s="38">
        <v>0</v>
      </c>
      <c r="DN45" s="38">
        <v>0</v>
      </c>
      <c r="DO45" s="38">
        <v>0</v>
      </c>
      <c r="DP45" s="38">
        <v>0</v>
      </c>
      <c r="DQ45" s="38">
        <v>0</v>
      </c>
      <c r="DR45" s="38">
        <v>0</v>
      </c>
      <c r="DS45" s="38">
        <v>0</v>
      </c>
      <c r="DT45" s="38">
        <v>3.5994899999999999</v>
      </c>
      <c r="DU45" s="38">
        <v>134.60300000000001</v>
      </c>
      <c r="DV45" s="38">
        <v>46.450800000000001</v>
      </c>
      <c r="DW45" s="38">
        <v>0</v>
      </c>
      <c r="DX45" s="38">
        <v>0</v>
      </c>
      <c r="DY45" s="38">
        <v>13.014900000000001</v>
      </c>
      <c r="DZ45" s="38">
        <v>80.660600000000002</v>
      </c>
      <c r="EA45" s="38">
        <v>168.18100000000001</v>
      </c>
      <c r="EB45" s="38">
        <v>85.923900000000003</v>
      </c>
      <c r="EC45" s="38">
        <v>0</v>
      </c>
      <c r="ED45" s="38">
        <v>0.34591300000000003</v>
      </c>
      <c r="EE45" s="38">
        <v>0</v>
      </c>
      <c r="EF45" s="38">
        <v>-108.414</v>
      </c>
      <c r="EG45" s="38">
        <v>-1.7342500000000001</v>
      </c>
      <c r="EH45" s="38">
        <v>254.45099999999999</v>
      </c>
      <c r="EI45" s="38">
        <v>254.45099999999999</v>
      </c>
      <c r="EJ45" s="38">
        <v>0</v>
      </c>
      <c r="EK45" s="38">
        <v>0</v>
      </c>
      <c r="EL45" s="38">
        <v>0</v>
      </c>
      <c r="EN45" s="38">
        <v>0</v>
      </c>
      <c r="EO45" s="38">
        <v>0</v>
      </c>
      <c r="EQ45" s="38">
        <v>0</v>
      </c>
      <c r="ER45" s="38">
        <v>0</v>
      </c>
      <c r="ES45" s="38">
        <v>33.9497</v>
      </c>
      <c r="ET45" s="38">
        <v>19.558800000000002</v>
      </c>
      <c r="EU45" s="38">
        <v>0</v>
      </c>
      <c r="EV45" s="38">
        <v>0</v>
      </c>
      <c r="EW45" s="38">
        <v>0</v>
      </c>
      <c r="EX45" s="38">
        <v>12.908799999999999</v>
      </c>
      <c r="EY45" s="38">
        <v>66.417299999999997</v>
      </c>
      <c r="EZ45" s="38">
        <v>14.089600000000001</v>
      </c>
      <c r="FA45" s="38">
        <v>0</v>
      </c>
      <c r="FB45" s="38">
        <v>5.5359400000000003E-2</v>
      </c>
      <c r="FC45" s="38">
        <v>0</v>
      </c>
      <c r="FD45" s="38">
        <v>0</v>
      </c>
      <c r="FE45" s="38">
        <v>0</v>
      </c>
      <c r="FF45" s="38">
        <v>80.562299999999993</v>
      </c>
      <c r="FG45" s="38">
        <v>0</v>
      </c>
      <c r="FH45" s="38">
        <v>32.165900000000001</v>
      </c>
      <c r="FI45" s="38">
        <v>8.7025600000000001</v>
      </c>
      <c r="FJ45" s="38">
        <v>0</v>
      </c>
      <c r="FK45" s="38">
        <v>0</v>
      </c>
      <c r="FL45" s="38">
        <v>1.82263</v>
      </c>
      <c r="FM45" s="38">
        <v>12.908799999999999</v>
      </c>
      <c r="FN45" s="38">
        <v>53.258800000000001</v>
      </c>
      <c r="FO45" s="38">
        <v>14.089600000000001</v>
      </c>
      <c r="FP45" s="38">
        <v>0</v>
      </c>
      <c r="FQ45" s="38">
        <v>5.5359400000000003E-2</v>
      </c>
      <c r="FR45" s="38">
        <v>0</v>
      </c>
      <c r="FS45" s="38">
        <v>-2.1083799999999999</v>
      </c>
      <c r="FT45" s="38">
        <v>-0.23271600000000001</v>
      </c>
      <c r="FU45" s="38">
        <v>67.403700000000001</v>
      </c>
      <c r="FV45" s="38" t="s">
        <v>273</v>
      </c>
      <c r="FW45" s="38" t="s">
        <v>274</v>
      </c>
      <c r="FX45" s="38" t="s">
        <v>214</v>
      </c>
      <c r="FY45" s="38" t="s">
        <v>275</v>
      </c>
      <c r="FZ45" s="38" t="s">
        <v>215</v>
      </c>
      <c r="GA45" s="38" t="s">
        <v>276</v>
      </c>
      <c r="GB45" s="38" t="s">
        <v>216</v>
      </c>
      <c r="GC45" s="38" t="s">
        <v>277</v>
      </c>
      <c r="GF45" s="38">
        <v>0</v>
      </c>
      <c r="GG45" s="38">
        <v>10.975</v>
      </c>
      <c r="GH45" s="38">
        <v>14.797000000000001</v>
      </c>
      <c r="GI45" s="38">
        <v>0</v>
      </c>
      <c r="GJ45" s="38">
        <v>0</v>
      </c>
      <c r="GK45" s="38">
        <v>0</v>
      </c>
      <c r="GL45" s="38">
        <v>9.2368900000000007</v>
      </c>
      <c r="GM45" s="38">
        <v>35.020000000000003</v>
      </c>
      <c r="GN45" s="38">
        <v>9.7832299999999996</v>
      </c>
      <c r="GO45" s="38">
        <v>0</v>
      </c>
      <c r="GP45" s="38">
        <v>3.9612399999999999E-2</v>
      </c>
      <c r="GQ45" s="38">
        <v>0</v>
      </c>
      <c r="GR45" s="38">
        <v>0</v>
      </c>
      <c r="GS45" s="38">
        <v>0</v>
      </c>
      <c r="GT45" s="38">
        <v>44.84</v>
      </c>
      <c r="GU45" s="38">
        <v>0.64997899999999997</v>
      </c>
      <c r="GV45" s="38">
        <v>0</v>
      </c>
      <c r="GW45" s="38">
        <v>0</v>
      </c>
      <c r="GX45" s="38">
        <v>0</v>
      </c>
      <c r="GY45" s="38">
        <v>0</v>
      </c>
      <c r="GZ45" s="38">
        <v>3.4429799999999999</v>
      </c>
      <c r="HA45" s="38">
        <v>0</v>
      </c>
      <c r="HB45" s="38">
        <v>4.09</v>
      </c>
      <c r="HC45" s="38">
        <v>0</v>
      </c>
      <c r="HD45" s="38">
        <v>0</v>
      </c>
      <c r="HE45" s="38">
        <v>0</v>
      </c>
      <c r="HF45" s="38">
        <v>0</v>
      </c>
      <c r="HG45" s="38">
        <v>4.09</v>
      </c>
      <c r="HH45" s="38">
        <v>0.73887800000000003</v>
      </c>
      <c r="HI45" s="38">
        <v>10.223000000000001</v>
      </c>
      <c r="HJ45" s="38">
        <v>5.4049800000000001</v>
      </c>
      <c r="HK45" s="38">
        <v>0</v>
      </c>
      <c r="HL45" s="38">
        <v>0</v>
      </c>
      <c r="HM45" s="38">
        <v>1.68411</v>
      </c>
      <c r="HN45" s="38">
        <v>9.2368900000000007</v>
      </c>
      <c r="HO45" s="38">
        <v>20.100000000000001</v>
      </c>
      <c r="HP45" s="38">
        <v>9.7832299999999996</v>
      </c>
      <c r="HQ45" s="38">
        <v>0</v>
      </c>
      <c r="HR45" s="38">
        <v>3.9612399999999999E-2</v>
      </c>
      <c r="HS45" s="38">
        <v>0</v>
      </c>
      <c r="HT45" s="38">
        <v>-6.4994300000000003</v>
      </c>
      <c r="HU45" s="38">
        <v>-0.679979</v>
      </c>
      <c r="HV45" s="38">
        <v>29.92</v>
      </c>
      <c r="HW45" s="38">
        <v>0</v>
      </c>
      <c r="HX45" s="38">
        <v>0</v>
      </c>
      <c r="HY45" s="38">
        <v>0</v>
      </c>
      <c r="HZ45" s="38">
        <v>0</v>
      </c>
      <c r="IA45" s="38">
        <v>0</v>
      </c>
      <c r="IB45" s="38">
        <v>0</v>
      </c>
      <c r="IC45" s="38">
        <v>0</v>
      </c>
      <c r="ID45" s="38">
        <v>0</v>
      </c>
      <c r="IE45" s="38">
        <v>0</v>
      </c>
      <c r="IF45" s="38">
        <v>0</v>
      </c>
      <c r="IG45" s="38">
        <v>0</v>
      </c>
      <c r="IH45" s="38">
        <v>0</v>
      </c>
      <c r="II45" s="38">
        <v>0</v>
      </c>
      <c r="IJ45" s="38">
        <v>0.43355900000000003</v>
      </c>
      <c r="IK45" s="38">
        <v>7.25319</v>
      </c>
      <c r="IL45" s="38">
        <v>9.7791899999999998</v>
      </c>
      <c r="IM45" s="38">
        <v>0</v>
      </c>
      <c r="IN45" s="38">
        <v>0</v>
      </c>
      <c r="IO45" s="38">
        <v>2.2965900000000001</v>
      </c>
      <c r="IP45" s="38">
        <v>6.1045699999999998</v>
      </c>
      <c r="IQ45" s="38">
        <v>25.867100000000001</v>
      </c>
      <c r="IR45" s="38">
        <v>6.4656399999999996</v>
      </c>
      <c r="IS45" s="38">
        <v>0</v>
      </c>
      <c r="IT45" s="38">
        <v>2.6179399999999999E-2</v>
      </c>
      <c r="IU45" s="38">
        <v>0</v>
      </c>
      <c r="IV45" s="38">
        <v>0</v>
      </c>
      <c r="IW45" s="38">
        <v>0</v>
      </c>
      <c r="IX45" s="38">
        <v>32.358899999999998</v>
      </c>
      <c r="IY45" s="38">
        <v>0.48831599999999997</v>
      </c>
      <c r="IZ45" s="38">
        <v>6.7561600000000004</v>
      </c>
      <c r="JA45" s="38">
        <v>3.5720800000000001</v>
      </c>
      <c r="JB45" s="38">
        <v>0</v>
      </c>
      <c r="JC45" s="38">
        <v>0</v>
      </c>
      <c r="JD45" s="38">
        <v>1.1130100000000001</v>
      </c>
      <c r="JE45" s="38">
        <v>6.1045699999999998</v>
      </c>
      <c r="JF45" s="38">
        <v>13.289300000000001</v>
      </c>
      <c r="JG45" s="38">
        <v>6.4656399999999996</v>
      </c>
      <c r="JH45" s="38">
        <v>0</v>
      </c>
      <c r="JI45" s="38">
        <v>2.6179399999999999E-2</v>
      </c>
      <c r="JJ45" s="38">
        <v>0</v>
      </c>
      <c r="JK45" s="38">
        <v>-4.2953999999999999</v>
      </c>
      <c r="JL45" s="38">
        <v>-0.44938600000000001</v>
      </c>
      <c r="JM45" s="38">
        <v>19.781199999999998</v>
      </c>
    </row>
    <row r="46" spans="1:273" x14ac:dyDescent="0.3">
      <c r="A46" s="20"/>
      <c r="B46" s="84">
        <v>44855.459004629629</v>
      </c>
      <c r="C46" s="38" t="s">
        <v>186</v>
      </c>
      <c r="D46" s="38" t="s">
        <v>186</v>
      </c>
      <c r="E46" s="38" t="s">
        <v>290</v>
      </c>
      <c r="F46" s="38">
        <v>24563.1</v>
      </c>
      <c r="G46" s="39">
        <v>24692.3</v>
      </c>
      <c r="H46" s="38" t="s">
        <v>86</v>
      </c>
      <c r="I46" s="38">
        <v>4.027777777777778E-2</v>
      </c>
      <c r="J46" s="38" t="s">
        <v>88</v>
      </c>
      <c r="K46" s="38">
        <v>-171.79</v>
      </c>
      <c r="L46" s="38" t="s">
        <v>87</v>
      </c>
      <c r="M46" s="38" t="s">
        <v>87</v>
      </c>
      <c r="N46" s="38" t="s">
        <v>294</v>
      </c>
      <c r="O46" s="38">
        <v>0</v>
      </c>
      <c r="P46" s="38">
        <v>110657</v>
      </c>
      <c r="Q46" s="38">
        <v>105965</v>
      </c>
      <c r="R46" s="38">
        <v>0</v>
      </c>
      <c r="S46" s="38">
        <v>0</v>
      </c>
      <c r="T46" s="38">
        <v>0</v>
      </c>
      <c r="U46" s="38">
        <v>72944.600000000006</v>
      </c>
      <c r="V46" s="38">
        <v>289566</v>
      </c>
      <c r="W46" s="38">
        <v>77659.3</v>
      </c>
      <c r="X46" s="38">
        <v>0</v>
      </c>
      <c r="Y46" s="38">
        <v>312.82299999999998</v>
      </c>
      <c r="Z46" s="38">
        <v>0</v>
      </c>
      <c r="AA46" s="38">
        <v>0</v>
      </c>
      <c r="AB46" s="38">
        <v>0</v>
      </c>
      <c r="AC46" s="38">
        <v>367539</v>
      </c>
      <c r="AD46" s="38">
        <v>160.61600000000001</v>
      </c>
      <c r="AE46" s="38">
        <v>0</v>
      </c>
      <c r="AF46" s="38">
        <v>0</v>
      </c>
      <c r="AG46" s="38">
        <v>0</v>
      </c>
      <c r="AH46" s="38">
        <v>0</v>
      </c>
      <c r="AI46" s="38">
        <v>614.35</v>
      </c>
      <c r="AJ46" s="38">
        <v>0</v>
      </c>
      <c r="AK46" s="38">
        <v>774.96600000000001</v>
      </c>
      <c r="AL46" s="38">
        <v>0</v>
      </c>
      <c r="AM46" s="38">
        <v>0</v>
      </c>
      <c r="AN46" s="38">
        <v>0</v>
      </c>
      <c r="AO46" s="38">
        <v>0</v>
      </c>
      <c r="AP46" s="38">
        <v>774.96600000000001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1.87503</v>
      </c>
      <c r="BE46" s="38">
        <v>153.05699999999999</v>
      </c>
      <c r="BF46" s="38">
        <v>119.099</v>
      </c>
      <c r="BG46" s="38">
        <v>0</v>
      </c>
      <c r="BH46" s="38">
        <v>0</v>
      </c>
      <c r="BI46" s="38">
        <v>6.3980199999999998</v>
      </c>
      <c r="BJ46" s="38">
        <v>80.660600000000002</v>
      </c>
      <c r="BK46" s="38">
        <v>361.09</v>
      </c>
      <c r="BL46" s="38">
        <v>85.923900000000003</v>
      </c>
      <c r="BM46" s="38">
        <v>0</v>
      </c>
      <c r="BN46" s="38">
        <v>0.34591300000000003</v>
      </c>
      <c r="BO46" s="38">
        <v>0</v>
      </c>
      <c r="BP46" s="38">
        <v>0</v>
      </c>
      <c r="BQ46" s="38">
        <v>0</v>
      </c>
      <c r="BR46" s="38">
        <v>447.36</v>
      </c>
      <c r="BS46" s="38">
        <v>439.08600000000001</v>
      </c>
      <c r="BT46" s="38">
        <v>8.2730499999999996</v>
      </c>
      <c r="BU46" s="38">
        <v>0</v>
      </c>
      <c r="BV46" s="38">
        <v>0</v>
      </c>
      <c r="BX46" s="38">
        <v>0</v>
      </c>
      <c r="BY46" s="38">
        <v>0</v>
      </c>
      <c r="CA46" s="38">
        <v>0</v>
      </c>
      <c r="CB46" s="38" t="s">
        <v>87</v>
      </c>
      <c r="CC46" s="38" t="s">
        <v>87</v>
      </c>
      <c r="CD46" s="38" t="s">
        <v>293</v>
      </c>
      <c r="CE46" s="38">
        <v>2865.59</v>
      </c>
      <c r="CF46" s="38">
        <v>102863</v>
      </c>
      <c r="CG46" s="38">
        <v>44355.8</v>
      </c>
      <c r="CH46" s="38">
        <v>0</v>
      </c>
      <c r="CI46" s="38">
        <v>0</v>
      </c>
      <c r="CJ46" s="38">
        <v>11659.2</v>
      </c>
      <c r="CK46" s="38">
        <v>72944.600000000006</v>
      </c>
      <c r="CL46" s="38">
        <v>107559</v>
      </c>
      <c r="CM46" s="38">
        <v>77659.3</v>
      </c>
      <c r="CN46" s="38">
        <v>0</v>
      </c>
      <c r="CO46" s="38">
        <v>312.82299999999998</v>
      </c>
      <c r="CP46" s="38">
        <v>0</v>
      </c>
      <c r="CQ46" s="38">
        <v>-127520</v>
      </c>
      <c r="CR46" s="38">
        <v>390.75799999999998</v>
      </c>
      <c r="CS46" s="38">
        <v>185531</v>
      </c>
      <c r="CT46" s="38">
        <v>0</v>
      </c>
      <c r="CU46" s="38">
        <v>0</v>
      </c>
      <c r="CV46" s="38">
        <v>0</v>
      </c>
      <c r="CW46" s="38">
        <v>0</v>
      </c>
      <c r="CX46" s="38">
        <v>0</v>
      </c>
      <c r="CY46" s="38">
        <v>0</v>
      </c>
      <c r="CZ46" s="38">
        <v>0</v>
      </c>
      <c r="DA46" s="38">
        <v>0</v>
      </c>
      <c r="DB46" s="38">
        <v>0</v>
      </c>
      <c r="DC46" s="38">
        <v>0</v>
      </c>
      <c r="DD46" s="38">
        <v>0</v>
      </c>
      <c r="DE46" s="38">
        <v>0</v>
      </c>
      <c r="DF46" s="38">
        <v>0</v>
      </c>
      <c r="DG46" s="38">
        <v>0</v>
      </c>
      <c r="DH46" s="38">
        <v>0</v>
      </c>
      <c r="DI46" s="38">
        <v>0</v>
      </c>
      <c r="DJ46" s="38">
        <v>0</v>
      </c>
      <c r="DK46" s="38">
        <v>0</v>
      </c>
      <c r="DL46" s="38">
        <v>0</v>
      </c>
      <c r="DM46" s="38">
        <v>0</v>
      </c>
      <c r="DN46" s="38">
        <v>0</v>
      </c>
      <c r="DO46" s="38">
        <v>0</v>
      </c>
      <c r="DP46" s="38">
        <v>0</v>
      </c>
      <c r="DQ46" s="38">
        <v>0</v>
      </c>
      <c r="DR46" s="38">
        <v>0</v>
      </c>
      <c r="DS46" s="38">
        <v>0</v>
      </c>
      <c r="DT46" s="38">
        <v>4.0109599999999999</v>
      </c>
      <c r="DU46" s="38">
        <v>146.012</v>
      </c>
      <c r="DV46" s="38">
        <v>55.721600000000002</v>
      </c>
      <c r="DW46" s="38">
        <v>0</v>
      </c>
      <c r="DX46" s="38">
        <v>0</v>
      </c>
      <c r="DY46" s="38">
        <v>13.015000000000001</v>
      </c>
      <c r="DZ46" s="38">
        <v>80.660600000000002</v>
      </c>
      <c r="EA46" s="38">
        <v>189.32</v>
      </c>
      <c r="EB46" s="38">
        <v>85.923900000000003</v>
      </c>
      <c r="EC46" s="38">
        <v>0</v>
      </c>
      <c r="ED46" s="38">
        <v>0.34591300000000003</v>
      </c>
      <c r="EE46" s="38">
        <v>0</v>
      </c>
      <c r="EF46" s="38">
        <v>-108.414</v>
      </c>
      <c r="EG46" s="38">
        <v>-1.6865399999999999</v>
      </c>
      <c r="EH46" s="38">
        <v>275.58999999999997</v>
      </c>
      <c r="EI46" s="38">
        <v>275.58999999999997</v>
      </c>
      <c r="EJ46" s="38">
        <v>0</v>
      </c>
      <c r="EK46" s="38">
        <v>0</v>
      </c>
      <c r="EL46" s="38">
        <v>0</v>
      </c>
      <c r="EN46" s="38">
        <v>0</v>
      </c>
      <c r="EO46" s="38">
        <v>0</v>
      </c>
      <c r="EQ46" s="38">
        <v>0</v>
      </c>
      <c r="ER46" s="38">
        <v>0</v>
      </c>
      <c r="ES46" s="38">
        <v>35.768500000000003</v>
      </c>
      <c r="ET46" s="38">
        <v>19.559000000000001</v>
      </c>
      <c r="EU46" s="38">
        <v>0</v>
      </c>
      <c r="EV46" s="38">
        <v>0</v>
      </c>
      <c r="EW46" s="38">
        <v>0</v>
      </c>
      <c r="EX46" s="38">
        <v>12.908799999999999</v>
      </c>
      <c r="EY46" s="38">
        <v>68.2363</v>
      </c>
      <c r="EZ46" s="38">
        <v>14.089600000000001</v>
      </c>
      <c r="FA46" s="38">
        <v>0</v>
      </c>
      <c r="FB46" s="38">
        <v>5.5359400000000003E-2</v>
      </c>
      <c r="FC46" s="38">
        <v>0</v>
      </c>
      <c r="FD46" s="38">
        <v>0</v>
      </c>
      <c r="FE46" s="38">
        <v>0</v>
      </c>
      <c r="FF46" s="38">
        <v>82.381299999999996</v>
      </c>
      <c r="FG46" s="38">
        <v>0</v>
      </c>
      <c r="FH46" s="38">
        <v>33.450299999999999</v>
      </c>
      <c r="FI46" s="38">
        <v>8.3752999999999993</v>
      </c>
      <c r="FJ46" s="38">
        <v>0</v>
      </c>
      <c r="FK46" s="38">
        <v>0</v>
      </c>
      <c r="FL46" s="38">
        <v>1.8226100000000001</v>
      </c>
      <c r="FM46" s="38">
        <v>12.908799999999999</v>
      </c>
      <c r="FN46" s="38">
        <v>54.3048</v>
      </c>
      <c r="FO46" s="38">
        <v>14.089600000000001</v>
      </c>
      <c r="FP46" s="38">
        <v>0</v>
      </c>
      <c r="FQ46" s="38">
        <v>5.5359400000000003E-2</v>
      </c>
      <c r="FR46" s="38">
        <v>0</v>
      </c>
      <c r="FS46" s="38">
        <v>-2.1083799999999999</v>
      </c>
      <c r="FT46" s="38">
        <v>-0.14380000000000001</v>
      </c>
      <c r="FU46" s="38">
        <v>68.449799999999996</v>
      </c>
      <c r="FV46" s="38" t="s">
        <v>273</v>
      </c>
      <c r="FW46" s="38" t="s">
        <v>274</v>
      </c>
      <c r="FX46" s="38" t="s">
        <v>214</v>
      </c>
      <c r="FY46" s="38" t="s">
        <v>275</v>
      </c>
      <c r="FZ46" s="38" t="s">
        <v>215</v>
      </c>
      <c r="GA46" s="38" t="s">
        <v>276</v>
      </c>
      <c r="GB46" s="38" t="s">
        <v>216</v>
      </c>
      <c r="GC46" s="38" t="s">
        <v>277</v>
      </c>
      <c r="GF46" s="38">
        <v>0</v>
      </c>
      <c r="GG46" s="38">
        <v>11.5831</v>
      </c>
      <c r="GH46" s="38">
        <v>14.810499999999999</v>
      </c>
      <c r="GI46" s="38">
        <v>0</v>
      </c>
      <c r="GJ46" s="38">
        <v>0</v>
      </c>
      <c r="GK46" s="38">
        <v>0</v>
      </c>
      <c r="GL46" s="38">
        <v>9.2368900000000007</v>
      </c>
      <c r="GM46" s="38">
        <v>35.630000000000003</v>
      </c>
      <c r="GN46" s="38">
        <v>9.7832299999999996</v>
      </c>
      <c r="GO46" s="38">
        <v>0</v>
      </c>
      <c r="GP46" s="38">
        <v>3.9612399999999999E-2</v>
      </c>
      <c r="GQ46" s="38">
        <v>0</v>
      </c>
      <c r="GR46" s="38">
        <v>0</v>
      </c>
      <c r="GS46" s="38">
        <v>0</v>
      </c>
      <c r="GT46" s="38">
        <v>45.45</v>
      </c>
      <c r="GU46" s="38">
        <v>0.90013900000000002</v>
      </c>
      <c r="GV46" s="38">
        <v>0</v>
      </c>
      <c r="GW46" s="38">
        <v>0</v>
      </c>
      <c r="GX46" s="38">
        <v>0</v>
      </c>
      <c r="GY46" s="38">
        <v>0</v>
      </c>
      <c r="GZ46" s="38">
        <v>3.44299</v>
      </c>
      <c r="HA46" s="38">
        <v>0</v>
      </c>
      <c r="HB46" s="38">
        <v>4.34</v>
      </c>
      <c r="HC46" s="38">
        <v>0</v>
      </c>
      <c r="HD46" s="38">
        <v>0</v>
      </c>
      <c r="HE46" s="38">
        <v>0</v>
      </c>
      <c r="HF46" s="38">
        <v>0</v>
      </c>
      <c r="HG46" s="38">
        <v>4.34</v>
      </c>
      <c r="HH46" s="38">
        <v>0.82293400000000005</v>
      </c>
      <c r="HI46" s="38">
        <v>10.8399</v>
      </c>
      <c r="HJ46" s="38">
        <v>5.8012300000000003</v>
      </c>
      <c r="HK46" s="38">
        <v>0</v>
      </c>
      <c r="HL46" s="38">
        <v>0</v>
      </c>
      <c r="HM46" s="38">
        <v>1.68411</v>
      </c>
      <c r="HN46" s="38">
        <v>9.2368900000000007</v>
      </c>
      <c r="HO46" s="38">
        <v>21.23</v>
      </c>
      <c r="HP46" s="38">
        <v>9.7832299999999996</v>
      </c>
      <c r="HQ46" s="38">
        <v>0</v>
      </c>
      <c r="HR46" s="38">
        <v>3.9612399999999999E-2</v>
      </c>
      <c r="HS46" s="38">
        <v>0</v>
      </c>
      <c r="HT46" s="38">
        <v>-6.4994300000000003</v>
      </c>
      <c r="HU46" s="38">
        <v>-0.65323500000000001</v>
      </c>
      <c r="HV46" s="38">
        <v>31.05</v>
      </c>
      <c r="HW46" s="38">
        <v>0</v>
      </c>
      <c r="HX46" s="38">
        <v>0</v>
      </c>
      <c r="HY46" s="38">
        <v>0</v>
      </c>
      <c r="HZ46" s="38">
        <v>0</v>
      </c>
      <c r="IA46" s="38">
        <v>0</v>
      </c>
      <c r="IB46" s="38">
        <v>0</v>
      </c>
      <c r="IC46" s="38">
        <v>0</v>
      </c>
      <c r="ID46" s="38">
        <v>0</v>
      </c>
      <c r="IE46" s="38">
        <v>0</v>
      </c>
      <c r="IF46" s="38">
        <v>0</v>
      </c>
      <c r="IG46" s="38">
        <v>0</v>
      </c>
      <c r="IH46" s="38">
        <v>0</v>
      </c>
      <c r="II46" s="38">
        <v>0</v>
      </c>
      <c r="IJ46" s="38">
        <v>0.60042399999999996</v>
      </c>
      <c r="IK46" s="38">
        <v>7.65503</v>
      </c>
      <c r="IL46" s="38">
        <v>9.7880900000000004</v>
      </c>
      <c r="IM46" s="38">
        <v>0</v>
      </c>
      <c r="IN46" s="38">
        <v>0</v>
      </c>
      <c r="IO46" s="38">
        <v>2.2966000000000002</v>
      </c>
      <c r="IP46" s="38">
        <v>6.1045699999999998</v>
      </c>
      <c r="IQ46" s="38">
        <v>26.444700000000001</v>
      </c>
      <c r="IR46" s="38">
        <v>6.4656399999999996</v>
      </c>
      <c r="IS46" s="38">
        <v>0</v>
      </c>
      <c r="IT46" s="38">
        <v>2.6179399999999999E-2</v>
      </c>
      <c r="IU46" s="38">
        <v>0</v>
      </c>
      <c r="IV46" s="38">
        <v>0</v>
      </c>
      <c r="IW46" s="38">
        <v>0</v>
      </c>
      <c r="IX46" s="38">
        <v>32.936500000000002</v>
      </c>
      <c r="IY46" s="38">
        <v>0.54386699999999999</v>
      </c>
      <c r="IZ46" s="38">
        <v>7.1638599999999997</v>
      </c>
      <c r="JA46" s="38">
        <v>3.8339400000000001</v>
      </c>
      <c r="JB46" s="38">
        <v>0</v>
      </c>
      <c r="JC46" s="38">
        <v>0</v>
      </c>
      <c r="JD46" s="38">
        <v>1.1130100000000001</v>
      </c>
      <c r="JE46" s="38">
        <v>6.1045699999999998</v>
      </c>
      <c r="JF46" s="38">
        <v>14.0321</v>
      </c>
      <c r="JG46" s="38">
        <v>6.4656399999999996</v>
      </c>
      <c r="JH46" s="38">
        <v>0</v>
      </c>
      <c r="JI46" s="38">
        <v>2.6179399999999999E-2</v>
      </c>
      <c r="JJ46" s="38">
        <v>0</v>
      </c>
      <c r="JK46" s="38">
        <v>-4.2953999999999999</v>
      </c>
      <c r="JL46" s="38">
        <v>-0.43171300000000001</v>
      </c>
      <c r="JM46" s="38">
        <v>20.523900000000001</v>
      </c>
    </row>
    <row r="47" spans="1:273" x14ac:dyDescent="0.3">
      <c r="A47" s="20"/>
      <c r="B47" s="84">
        <v>44855.459629629629</v>
      </c>
      <c r="C47" s="38" t="s">
        <v>190</v>
      </c>
      <c r="D47" s="38" t="s">
        <v>190</v>
      </c>
      <c r="E47" s="38" t="s">
        <v>272</v>
      </c>
      <c r="F47" s="38">
        <v>24563.1</v>
      </c>
      <c r="G47" s="39">
        <v>24692.3</v>
      </c>
      <c r="H47" s="38" t="s">
        <v>86</v>
      </c>
      <c r="I47" s="38">
        <v>3.125E-2</v>
      </c>
      <c r="J47" s="38" t="s">
        <v>88</v>
      </c>
      <c r="K47" s="38">
        <v>-118.82</v>
      </c>
      <c r="L47" s="38" t="s">
        <v>87</v>
      </c>
      <c r="M47" s="38" t="s">
        <v>87</v>
      </c>
      <c r="N47" s="38" t="s">
        <v>240</v>
      </c>
      <c r="O47" s="38">
        <v>0</v>
      </c>
      <c r="P47" s="38">
        <v>34274.800000000003</v>
      </c>
      <c r="Q47" s="38">
        <v>70571.5</v>
      </c>
      <c r="R47" s="38">
        <v>0</v>
      </c>
      <c r="S47" s="38">
        <v>0</v>
      </c>
      <c r="T47" s="38">
        <v>0</v>
      </c>
      <c r="U47" s="38">
        <v>72944.600000000006</v>
      </c>
      <c r="V47" s="38">
        <v>177791</v>
      </c>
      <c r="W47" s="38">
        <v>77659.3</v>
      </c>
      <c r="X47" s="38">
        <v>0</v>
      </c>
      <c r="Y47" s="38">
        <v>312.82299999999998</v>
      </c>
      <c r="Z47" s="38">
        <v>0</v>
      </c>
      <c r="AA47" s="38">
        <v>0</v>
      </c>
      <c r="AB47" s="38">
        <v>0</v>
      </c>
      <c r="AC47" s="38">
        <v>255763</v>
      </c>
      <c r="AD47" s="38">
        <v>300.91699999999997</v>
      </c>
      <c r="AE47" s="38">
        <v>0</v>
      </c>
      <c r="AF47" s="38">
        <v>0</v>
      </c>
      <c r="AG47" s="38">
        <v>0</v>
      </c>
      <c r="AH47" s="38">
        <v>0</v>
      </c>
      <c r="AI47" s="38">
        <v>690.28800000000001</v>
      </c>
      <c r="AJ47" s="38">
        <v>0</v>
      </c>
      <c r="AK47" s="38">
        <v>991.20500000000004</v>
      </c>
      <c r="AL47" s="38">
        <v>0</v>
      </c>
      <c r="AM47" s="38">
        <v>0</v>
      </c>
      <c r="AN47" s="38">
        <v>0</v>
      </c>
      <c r="AO47" s="38">
        <v>0</v>
      </c>
      <c r="AP47" s="38">
        <v>991.20500000000004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3.4596</v>
      </c>
      <c r="BE47" s="38">
        <v>49.311199999999999</v>
      </c>
      <c r="BF47" s="38">
        <v>79.202600000000004</v>
      </c>
      <c r="BG47" s="38">
        <v>0</v>
      </c>
      <c r="BH47" s="38">
        <v>0</v>
      </c>
      <c r="BI47" s="38">
        <v>7.1619099999999998</v>
      </c>
      <c r="BJ47" s="38">
        <v>80.509799999999998</v>
      </c>
      <c r="BK47" s="38">
        <v>219.64500000000001</v>
      </c>
      <c r="BL47" s="38">
        <v>85.741</v>
      </c>
      <c r="BM47" s="38">
        <v>0</v>
      </c>
      <c r="BN47" s="38">
        <v>0.34526600000000002</v>
      </c>
      <c r="BO47" s="38">
        <v>0</v>
      </c>
      <c r="BP47" s="38">
        <v>0</v>
      </c>
      <c r="BQ47" s="38">
        <v>0</v>
      </c>
      <c r="BR47" s="38">
        <v>305.73099999999999</v>
      </c>
      <c r="BS47" s="38">
        <v>295.11</v>
      </c>
      <c r="BT47" s="38">
        <v>10.621499999999999</v>
      </c>
      <c r="BU47" s="38">
        <v>0</v>
      </c>
      <c r="BV47" s="38">
        <v>0</v>
      </c>
      <c r="BX47" s="38">
        <v>0</v>
      </c>
      <c r="BY47" s="38">
        <v>0</v>
      </c>
      <c r="CA47" s="38">
        <v>0</v>
      </c>
      <c r="CB47" s="38" t="s">
        <v>87</v>
      </c>
      <c r="CC47" s="38" t="s">
        <v>87</v>
      </c>
      <c r="CD47" s="38" t="s">
        <v>289</v>
      </c>
      <c r="CE47" s="38">
        <v>4413.53</v>
      </c>
      <c r="CF47" s="38">
        <v>35485.5</v>
      </c>
      <c r="CG47" s="38">
        <v>31150.6</v>
      </c>
      <c r="CH47" s="38">
        <v>0</v>
      </c>
      <c r="CI47" s="38">
        <v>0</v>
      </c>
      <c r="CJ47" s="38">
        <v>13506.4</v>
      </c>
      <c r="CK47" s="38">
        <v>72944.600000000006</v>
      </c>
      <c r="CL47" s="38">
        <v>54232.7</v>
      </c>
      <c r="CM47" s="38">
        <v>77659.3</v>
      </c>
      <c r="CN47" s="38">
        <v>0</v>
      </c>
      <c r="CO47" s="38">
        <v>312.82299999999998</v>
      </c>
      <c r="CP47" s="38">
        <v>0</v>
      </c>
      <c r="CQ47" s="38">
        <v>-103582</v>
      </c>
      <c r="CR47" s="38">
        <v>313.89800000000002</v>
      </c>
      <c r="CS47" s="38">
        <v>132205</v>
      </c>
      <c r="CT47" s="38">
        <v>0</v>
      </c>
      <c r="CU47" s="38">
        <v>0</v>
      </c>
      <c r="CV47" s="38">
        <v>0</v>
      </c>
      <c r="CW47" s="38">
        <v>0</v>
      </c>
      <c r="CX47" s="38">
        <v>0</v>
      </c>
      <c r="CY47" s="38">
        <v>0</v>
      </c>
      <c r="CZ47" s="38">
        <v>0</v>
      </c>
      <c r="DA47" s="38">
        <v>0</v>
      </c>
      <c r="DB47" s="38">
        <v>0</v>
      </c>
      <c r="DC47" s="38">
        <v>0</v>
      </c>
      <c r="DD47" s="38">
        <v>0</v>
      </c>
      <c r="DE47" s="38">
        <v>0</v>
      </c>
      <c r="DF47" s="38">
        <v>0</v>
      </c>
      <c r="DG47" s="38">
        <v>0</v>
      </c>
      <c r="DH47" s="38">
        <v>0</v>
      </c>
      <c r="DI47" s="38">
        <v>0</v>
      </c>
      <c r="DJ47" s="38">
        <v>0</v>
      </c>
      <c r="DK47" s="38">
        <v>0</v>
      </c>
      <c r="DL47" s="38">
        <v>0</v>
      </c>
      <c r="DM47" s="38">
        <v>0</v>
      </c>
      <c r="DN47" s="38">
        <v>0</v>
      </c>
      <c r="DO47" s="38">
        <v>0</v>
      </c>
      <c r="DP47" s="38">
        <v>0</v>
      </c>
      <c r="DQ47" s="38">
        <v>0</v>
      </c>
      <c r="DR47" s="38">
        <v>0</v>
      </c>
      <c r="DS47" s="38">
        <v>0</v>
      </c>
      <c r="DT47" s="38">
        <v>5.9036799999999996</v>
      </c>
      <c r="DU47" s="38">
        <v>49.8536</v>
      </c>
      <c r="DV47" s="38">
        <v>36.885199999999998</v>
      </c>
      <c r="DW47" s="38">
        <v>0</v>
      </c>
      <c r="DX47" s="38">
        <v>0</v>
      </c>
      <c r="DY47" s="38">
        <v>15.1051</v>
      </c>
      <c r="DZ47" s="38">
        <v>80.509799999999998</v>
      </c>
      <c r="EA47" s="38">
        <v>100.816</v>
      </c>
      <c r="EB47" s="38">
        <v>85.741</v>
      </c>
      <c r="EC47" s="38">
        <v>0</v>
      </c>
      <c r="ED47" s="38">
        <v>0.34526600000000002</v>
      </c>
      <c r="EE47" s="38">
        <v>0</v>
      </c>
      <c r="EF47" s="38">
        <v>-86.084599999999995</v>
      </c>
      <c r="EG47" s="38">
        <v>-1.35714</v>
      </c>
      <c r="EH47" s="38">
        <v>186.90199999999999</v>
      </c>
      <c r="EI47" s="38">
        <v>186.90199999999999</v>
      </c>
      <c r="EJ47" s="38">
        <v>0</v>
      </c>
      <c r="EK47" s="38">
        <v>0</v>
      </c>
      <c r="EL47" s="38">
        <v>0</v>
      </c>
      <c r="EN47" s="38">
        <v>0</v>
      </c>
      <c r="EO47" s="38">
        <v>0</v>
      </c>
      <c r="EQ47" s="38">
        <v>0</v>
      </c>
      <c r="ER47" s="38">
        <v>0</v>
      </c>
      <c r="ES47" s="38">
        <v>9.5258900000000004</v>
      </c>
      <c r="ET47" s="38">
        <v>13.039199999999999</v>
      </c>
      <c r="EU47" s="38">
        <v>0</v>
      </c>
      <c r="EV47" s="38">
        <v>0</v>
      </c>
      <c r="EW47" s="38">
        <v>0</v>
      </c>
      <c r="EX47" s="38">
        <v>12.908799999999999</v>
      </c>
      <c r="EY47" s="38">
        <v>35.4739</v>
      </c>
      <c r="EZ47" s="38">
        <v>14.089600000000001</v>
      </c>
      <c r="FA47" s="38">
        <v>0</v>
      </c>
      <c r="FB47" s="38">
        <v>5.5359400000000003E-2</v>
      </c>
      <c r="FC47" s="38">
        <v>0</v>
      </c>
      <c r="FD47" s="38">
        <v>0</v>
      </c>
      <c r="FE47" s="38">
        <v>0</v>
      </c>
      <c r="FF47" s="38">
        <v>49.618899999999996</v>
      </c>
      <c r="FG47" s="38">
        <v>4.8248700000000002E-16</v>
      </c>
      <c r="FH47" s="38">
        <v>11.171799999999999</v>
      </c>
      <c r="FI47" s="38">
        <v>6.3936900000000003</v>
      </c>
      <c r="FJ47" s="38">
        <v>0</v>
      </c>
      <c r="FK47" s="38">
        <v>0</v>
      </c>
      <c r="FL47" s="38">
        <v>2.27867</v>
      </c>
      <c r="FM47" s="38">
        <v>12.908799999999999</v>
      </c>
      <c r="FN47" s="38">
        <v>30.434899999999999</v>
      </c>
      <c r="FO47" s="38">
        <v>14.089600000000001</v>
      </c>
      <c r="FP47" s="38">
        <v>0</v>
      </c>
      <c r="FQ47" s="38">
        <v>5.5359400000000003E-2</v>
      </c>
      <c r="FR47" s="38">
        <v>0</v>
      </c>
      <c r="FS47" s="38">
        <v>-2.0434800000000002</v>
      </c>
      <c r="FT47" s="38">
        <v>-0.27465600000000001</v>
      </c>
      <c r="FU47" s="38">
        <v>44.579799999999999</v>
      </c>
      <c r="FV47" s="38" t="s">
        <v>273</v>
      </c>
      <c r="FW47" s="38" t="s">
        <v>274</v>
      </c>
      <c r="FX47" s="38" t="s">
        <v>214</v>
      </c>
      <c r="FY47" s="38" t="s">
        <v>275</v>
      </c>
      <c r="FZ47" s="38" t="s">
        <v>215</v>
      </c>
      <c r="GA47" s="38" t="s">
        <v>276</v>
      </c>
      <c r="GB47" s="38" t="s">
        <v>216</v>
      </c>
      <c r="GC47" s="38" t="s">
        <v>277</v>
      </c>
      <c r="GF47" s="38">
        <v>0</v>
      </c>
      <c r="GG47" s="38">
        <v>2.6736499999999999</v>
      </c>
      <c r="GH47" s="38">
        <v>9.8512699999999995</v>
      </c>
      <c r="GI47" s="38">
        <v>0</v>
      </c>
      <c r="GJ47" s="38">
        <v>0</v>
      </c>
      <c r="GK47" s="38">
        <v>0</v>
      </c>
      <c r="GL47" s="38">
        <v>9.2368900000000007</v>
      </c>
      <c r="GM47" s="38">
        <v>21.76</v>
      </c>
      <c r="GN47" s="38">
        <v>9.7832299999999996</v>
      </c>
      <c r="GO47" s="38">
        <v>0</v>
      </c>
      <c r="GP47" s="38">
        <v>3.9612399999999999E-2</v>
      </c>
      <c r="GQ47" s="38">
        <v>0</v>
      </c>
      <c r="GR47" s="38">
        <v>0</v>
      </c>
      <c r="GS47" s="38">
        <v>0</v>
      </c>
      <c r="GT47" s="38">
        <v>31.58</v>
      </c>
      <c r="GU47" s="38">
        <v>1.6864300000000001</v>
      </c>
      <c r="GV47" s="38">
        <v>0</v>
      </c>
      <c r="GW47" s="38">
        <v>0</v>
      </c>
      <c r="GX47" s="38">
        <v>0</v>
      </c>
      <c r="GY47" s="38">
        <v>0</v>
      </c>
      <c r="GZ47" s="38">
        <v>3.8685700000000001</v>
      </c>
      <c r="HA47" s="38">
        <v>0</v>
      </c>
      <c r="HB47" s="38">
        <v>5.56</v>
      </c>
      <c r="HC47" s="38">
        <v>0</v>
      </c>
      <c r="HD47" s="38">
        <v>0</v>
      </c>
      <c r="HE47" s="38">
        <v>0</v>
      </c>
      <c r="HF47" s="38">
        <v>0</v>
      </c>
      <c r="HG47" s="38">
        <v>5.56</v>
      </c>
      <c r="HH47" s="38">
        <v>1.2113499999999999</v>
      </c>
      <c r="HI47" s="38">
        <v>2.89086</v>
      </c>
      <c r="HJ47" s="38">
        <v>4.1787200000000002</v>
      </c>
      <c r="HK47" s="38">
        <v>0</v>
      </c>
      <c r="HL47" s="38">
        <v>0</v>
      </c>
      <c r="HM47" s="38">
        <v>1.944</v>
      </c>
      <c r="HN47" s="38">
        <v>9.2368900000000007</v>
      </c>
      <c r="HO47" s="38">
        <v>13.59</v>
      </c>
      <c r="HP47" s="38">
        <v>9.7832299999999996</v>
      </c>
      <c r="HQ47" s="38">
        <v>0</v>
      </c>
      <c r="HR47" s="38">
        <v>3.9612399999999999E-2</v>
      </c>
      <c r="HS47" s="38">
        <v>0</v>
      </c>
      <c r="HT47" s="38">
        <v>-5.2464300000000001</v>
      </c>
      <c r="HU47" s="38">
        <v>-0.61664600000000003</v>
      </c>
      <c r="HV47" s="38">
        <v>23.41</v>
      </c>
      <c r="HW47" s="38">
        <v>0</v>
      </c>
      <c r="HX47" s="38">
        <v>0</v>
      </c>
      <c r="HY47" s="38">
        <v>0</v>
      </c>
      <c r="HZ47" s="38">
        <v>0</v>
      </c>
      <c r="IA47" s="38">
        <v>0</v>
      </c>
      <c r="IB47" s="38">
        <v>0</v>
      </c>
      <c r="IC47" s="38">
        <v>0</v>
      </c>
      <c r="ID47" s="38">
        <v>0</v>
      </c>
      <c r="IE47" s="38">
        <v>0</v>
      </c>
      <c r="IF47" s="38">
        <v>0</v>
      </c>
      <c r="IG47" s="38">
        <v>0</v>
      </c>
      <c r="IH47" s="38">
        <v>0</v>
      </c>
      <c r="II47" s="38">
        <v>0</v>
      </c>
      <c r="IJ47" s="38">
        <v>1.1249100000000001</v>
      </c>
      <c r="IK47" s="38">
        <v>1.76695</v>
      </c>
      <c r="IL47" s="38">
        <v>6.5105899999999997</v>
      </c>
      <c r="IM47" s="38">
        <v>0</v>
      </c>
      <c r="IN47" s="38">
        <v>0</v>
      </c>
      <c r="IO47" s="38">
        <v>2.58047</v>
      </c>
      <c r="IP47" s="38">
        <v>6.1045699999999998</v>
      </c>
      <c r="IQ47" s="38">
        <v>18.087499999999999</v>
      </c>
      <c r="IR47" s="38">
        <v>6.4656399999999996</v>
      </c>
      <c r="IS47" s="38">
        <v>0</v>
      </c>
      <c r="IT47" s="38">
        <v>2.6179399999999999E-2</v>
      </c>
      <c r="IU47" s="38">
        <v>0</v>
      </c>
      <c r="IV47" s="38">
        <v>0</v>
      </c>
      <c r="IW47" s="38">
        <v>0</v>
      </c>
      <c r="IX47" s="38">
        <v>24.5793</v>
      </c>
      <c r="IY47" s="38">
        <v>0.80056400000000005</v>
      </c>
      <c r="IZ47" s="38">
        <v>1.9105000000000001</v>
      </c>
      <c r="JA47" s="38">
        <v>2.7616700000000001</v>
      </c>
      <c r="JB47" s="38">
        <v>0</v>
      </c>
      <c r="JC47" s="38">
        <v>0</v>
      </c>
      <c r="JD47" s="38">
        <v>1.28477</v>
      </c>
      <c r="JE47" s="38">
        <v>6.1045699999999998</v>
      </c>
      <c r="JF47" s="38">
        <v>8.9872300000000003</v>
      </c>
      <c r="JG47" s="38">
        <v>6.4656399999999996</v>
      </c>
      <c r="JH47" s="38">
        <v>0</v>
      </c>
      <c r="JI47" s="38">
        <v>2.6179399999999999E-2</v>
      </c>
      <c r="JJ47" s="38">
        <v>0</v>
      </c>
      <c r="JK47" s="38">
        <v>-3.4672900000000002</v>
      </c>
      <c r="JL47" s="38">
        <v>-0.40753600000000001</v>
      </c>
      <c r="JM47" s="38">
        <v>15.478999999999999</v>
      </c>
    </row>
    <row r="48" spans="1:273" x14ac:dyDescent="0.3">
      <c r="B48" s="84">
        <v>44855.460381944446</v>
      </c>
      <c r="C48" s="38" t="s">
        <v>187</v>
      </c>
      <c r="D48" s="38" t="s">
        <v>187</v>
      </c>
      <c r="E48" s="38" t="s">
        <v>290</v>
      </c>
      <c r="F48" s="38">
        <v>24563.1</v>
      </c>
      <c r="G48" s="39">
        <v>24692.3</v>
      </c>
      <c r="H48" s="38" t="s">
        <v>86</v>
      </c>
      <c r="I48" s="38">
        <v>3.9583333333333331E-2</v>
      </c>
      <c r="J48" s="38" t="s">
        <v>88</v>
      </c>
      <c r="K48" s="38">
        <v>-188.48</v>
      </c>
      <c r="L48" s="38" t="s">
        <v>87</v>
      </c>
      <c r="M48" s="38" t="s">
        <v>87</v>
      </c>
      <c r="N48" s="38" t="s">
        <v>292</v>
      </c>
      <c r="O48" s="38">
        <v>0</v>
      </c>
      <c r="P48" s="38">
        <v>103417</v>
      </c>
      <c r="Q48" s="38">
        <v>105938</v>
      </c>
      <c r="R48" s="38">
        <v>0</v>
      </c>
      <c r="S48" s="38">
        <v>0</v>
      </c>
      <c r="T48" s="38">
        <v>0</v>
      </c>
      <c r="U48" s="38">
        <v>72944.600000000006</v>
      </c>
      <c r="V48" s="38">
        <v>282300</v>
      </c>
      <c r="W48" s="38">
        <v>77659.3</v>
      </c>
      <c r="X48" s="38">
        <v>0</v>
      </c>
      <c r="Y48" s="38">
        <v>312.82299999999998</v>
      </c>
      <c r="Z48" s="38">
        <v>0</v>
      </c>
      <c r="AA48" s="38">
        <v>0</v>
      </c>
      <c r="AB48" s="38">
        <v>0</v>
      </c>
      <c r="AC48" s="38">
        <v>360272</v>
      </c>
      <c r="AD48" s="38">
        <v>130.52600000000001</v>
      </c>
      <c r="AE48" s="38">
        <v>0</v>
      </c>
      <c r="AF48" s="38">
        <v>0</v>
      </c>
      <c r="AG48" s="38">
        <v>0</v>
      </c>
      <c r="AH48" s="38">
        <v>0</v>
      </c>
      <c r="AI48" s="38">
        <v>614.35</v>
      </c>
      <c r="AJ48" s="38">
        <v>0</v>
      </c>
      <c r="AK48" s="38">
        <v>744.875</v>
      </c>
      <c r="AL48" s="38">
        <v>0</v>
      </c>
      <c r="AM48" s="38">
        <v>0</v>
      </c>
      <c r="AN48" s="38">
        <v>0</v>
      </c>
      <c r="AO48" s="38">
        <v>0</v>
      </c>
      <c r="AP48" s="38">
        <v>744.875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1.52305</v>
      </c>
      <c r="BE48" s="38">
        <v>143.536</v>
      </c>
      <c r="BF48" s="38">
        <v>119.069</v>
      </c>
      <c r="BG48" s="38">
        <v>0</v>
      </c>
      <c r="BH48" s="38">
        <v>0</v>
      </c>
      <c r="BI48" s="38">
        <v>6.3980100000000002</v>
      </c>
      <c r="BJ48" s="38">
        <v>80.660600000000002</v>
      </c>
      <c r="BK48" s="38">
        <v>351.18599999999998</v>
      </c>
      <c r="BL48" s="38">
        <v>85.923900000000003</v>
      </c>
      <c r="BM48" s="38">
        <v>0</v>
      </c>
      <c r="BN48" s="38">
        <v>0.34591300000000003</v>
      </c>
      <c r="BO48" s="38">
        <v>0</v>
      </c>
      <c r="BP48" s="38">
        <v>0</v>
      </c>
      <c r="BQ48" s="38">
        <v>0</v>
      </c>
      <c r="BR48" s="38">
        <v>437.45600000000002</v>
      </c>
      <c r="BS48" s="38">
        <v>429.53500000000003</v>
      </c>
      <c r="BT48" s="38">
        <v>7.9210599999999998</v>
      </c>
      <c r="BU48" s="38">
        <v>0</v>
      </c>
      <c r="BV48" s="38">
        <v>0</v>
      </c>
      <c r="BX48" s="38">
        <v>0</v>
      </c>
      <c r="BY48" s="38">
        <v>0</v>
      </c>
      <c r="CA48" s="38">
        <v>0</v>
      </c>
      <c r="CB48" s="38" t="s">
        <v>87</v>
      </c>
      <c r="CC48" s="38" t="s">
        <v>87</v>
      </c>
      <c r="CD48" s="38" t="s">
        <v>293</v>
      </c>
      <c r="CE48" s="38">
        <v>2491.2399999999998</v>
      </c>
      <c r="CF48" s="38">
        <v>93082.5</v>
      </c>
      <c r="CG48" s="38">
        <v>39726.1</v>
      </c>
      <c r="CH48" s="38">
        <v>0</v>
      </c>
      <c r="CI48" s="38">
        <v>0</v>
      </c>
      <c r="CJ48" s="38">
        <v>11659.2</v>
      </c>
      <c r="CK48" s="38">
        <v>72944.600000000006</v>
      </c>
      <c r="CL48" s="38">
        <v>92787.3</v>
      </c>
      <c r="CM48" s="38">
        <v>77659.3</v>
      </c>
      <c r="CN48" s="38">
        <v>0</v>
      </c>
      <c r="CO48" s="38">
        <v>312.82299999999998</v>
      </c>
      <c r="CP48" s="38">
        <v>0</v>
      </c>
      <c r="CQ48" s="38">
        <v>-127520</v>
      </c>
      <c r="CR48" s="38">
        <v>403.36900000000003</v>
      </c>
      <c r="CS48" s="38">
        <v>170759</v>
      </c>
      <c r="CT48" s="38">
        <v>0</v>
      </c>
      <c r="CU48" s="38">
        <v>0</v>
      </c>
      <c r="CV48" s="38">
        <v>0</v>
      </c>
      <c r="CW48" s="38">
        <v>0</v>
      </c>
      <c r="CX48" s="38">
        <v>0</v>
      </c>
      <c r="CY48" s="38">
        <v>0</v>
      </c>
      <c r="CZ48" s="38">
        <v>0</v>
      </c>
      <c r="DA48" s="38">
        <v>0</v>
      </c>
      <c r="DB48" s="38">
        <v>0</v>
      </c>
      <c r="DC48" s="38">
        <v>0</v>
      </c>
      <c r="DD48" s="38">
        <v>0</v>
      </c>
      <c r="DE48" s="38">
        <v>0</v>
      </c>
      <c r="DF48" s="38">
        <v>0</v>
      </c>
      <c r="DG48" s="38">
        <v>0</v>
      </c>
      <c r="DH48" s="38">
        <v>0</v>
      </c>
      <c r="DI48" s="38">
        <v>0</v>
      </c>
      <c r="DJ48" s="38">
        <v>0</v>
      </c>
      <c r="DK48" s="38">
        <v>0</v>
      </c>
      <c r="DL48" s="38">
        <v>0</v>
      </c>
      <c r="DM48" s="38">
        <v>0</v>
      </c>
      <c r="DN48" s="38">
        <v>0</v>
      </c>
      <c r="DO48" s="38">
        <v>0</v>
      </c>
      <c r="DP48" s="38">
        <v>0</v>
      </c>
      <c r="DQ48" s="38">
        <v>0</v>
      </c>
      <c r="DR48" s="38">
        <v>0</v>
      </c>
      <c r="DS48" s="38">
        <v>0</v>
      </c>
      <c r="DT48" s="38">
        <v>3.4441099999999998</v>
      </c>
      <c r="DU48" s="38">
        <v>130.91999999999999</v>
      </c>
      <c r="DV48" s="38">
        <v>44.8172</v>
      </c>
      <c r="DW48" s="38">
        <v>0</v>
      </c>
      <c r="DX48" s="38">
        <v>0</v>
      </c>
      <c r="DY48" s="38">
        <v>13.014900000000001</v>
      </c>
      <c r="DZ48" s="38">
        <v>80.660600000000002</v>
      </c>
      <c r="EA48" s="38">
        <v>162.71100000000001</v>
      </c>
      <c r="EB48" s="38">
        <v>85.923900000000003</v>
      </c>
      <c r="EC48" s="38">
        <v>0</v>
      </c>
      <c r="ED48" s="38">
        <v>0.34591300000000003</v>
      </c>
      <c r="EE48" s="38">
        <v>0</v>
      </c>
      <c r="EF48" s="38">
        <v>-108.414</v>
      </c>
      <c r="EG48" s="38">
        <v>-1.73282</v>
      </c>
      <c r="EH48" s="38">
        <v>248.98</v>
      </c>
      <c r="EI48" s="38">
        <v>248.98</v>
      </c>
      <c r="EJ48" s="38">
        <v>0</v>
      </c>
      <c r="EK48" s="38">
        <v>0</v>
      </c>
      <c r="EL48" s="38">
        <v>0</v>
      </c>
      <c r="EN48" s="38">
        <v>0</v>
      </c>
      <c r="EO48" s="38">
        <v>0</v>
      </c>
      <c r="EQ48" s="38">
        <v>0</v>
      </c>
      <c r="ER48" s="38">
        <v>0</v>
      </c>
      <c r="ES48" s="38">
        <v>33.933399999999999</v>
      </c>
      <c r="ET48" s="38">
        <v>19.558800000000002</v>
      </c>
      <c r="EU48" s="38">
        <v>0</v>
      </c>
      <c r="EV48" s="38">
        <v>0</v>
      </c>
      <c r="EW48" s="38">
        <v>0</v>
      </c>
      <c r="EX48" s="38">
        <v>12.908799999999999</v>
      </c>
      <c r="EY48" s="38">
        <v>66.4011</v>
      </c>
      <c r="EZ48" s="38">
        <v>14.089600000000001</v>
      </c>
      <c r="FA48" s="38">
        <v>0</v>
      </c>
      <c r="FB48" s="38">
        <v>5.5359400000000003E-2</v>
      </c>
      <c r="FC48" s="38">
        <v>0</v>
      </c>
      <c r="FD48" s="38">
        <v>0</v>
      </c>
      <c r="FE48" s="38">
        <v>0</v>
      </c>
      <c r="FF48" s="38">
        <v>80.546000000000006</v>
      </c>
      <c r="FG48" s="38">
        <v>0</v>
      </c>
      <c r="FH48" s="38">
        <v>31.473500000000001</v>
      </c>
      <c r="FI48" s="38">
        <v>8.6301900000000007</v>
      </c>
      <c r="FJ48" s="38">
        <v>0</v>
      </c>
      <c r="FK48" s="38">
        <v>0</v>
      </c>
      <c r="FL48" s="38">
        <v>1.8226</v>
      </c>
      <c r="FM48" s="38">
        <v>12.908799999999999</v>
      </c>
      <c r="FN48" s="38">
        <v>52.456400000000002</v>
      </c>
      <c r="FO48" s="38">
        <v>14.089600000000001</v>
      </c>
      <c r="FP48" s="38">
        <v>0</v>
      </c>
      <c r="FQ48" s="38">
        <v>5.5359400000000003E-2</v>
      </c>
      <c r="FR48" s="38">
        <v>0</v>
      </c>
      <c r="FS48" s="38">
        <v>-2.1083799999999999</v>
      </c>
      <c r="FT48" s="38">
        <v>-0.27030199999999999</v>
      </c>
      <c r="FU48" s="38">
        <v>66.601399999999998</v>
      </c>
      <c r="FV48" s="38" t="s">
        <v>273</v>
      </c>
      <c r="FW48" s="38" t="s">
        <v>274</v>
      </c>
      <c r="FX48" s="38" t="s">
        <v>214</v>
      </c>
      <c r="FY48" s="38" t="s">
        <v>275</v>
      </c>
      <c r="FZ48" s="38" t="s">
        <v>215</v>
      </c>
      <c r="GA48" s="38" t="s">
        <v>276</v>
      </c>
      <c r="GB48" s="38" t="s">
        <v>216</v>
      </c>
      <c r="GC48" s="38" t="s">
        <v>277</v>
      </c>
      <c r="GF48" s="38">
        <v>0</v>
      </c>
      <c r="GG48" s="38">
        <v>10.956799999999999</v>
      </c>
      <c r="GH48" s="38">
        <v>14.8026</v>
      </c>
      <c r="GI48" s="38">
        <v>0</v>
      </c>
      <c r="GJ48" s="38">
        <v>0</v>
      </c>
      <c r="GK48" s="38">
        <v>0</v>
      </c>
      <c r="GL48" s="38">
        <v>9.2368900000000007</v>
      </c>
      <c r="GM48" s="38">
        <v>35</v>
      </c>
      <c r="GN48" s="38">
        <v>9.7832299999999996</v>
      </c>
      <c r="GO48" s="38">
        <v>0</v>
      </c>
      <c r="GP48" s="38">
        <v>3.9612399999999999E-2</v>
      </c>
      <c r="GQ48" s="38">
        <v>0</v>
      </c>
      <c r="GR48" s="38">
        <v>0</v>
      </c>
      <c r="GS48" s="38">
        <v>0</v>
      </c>
      <c r="GT48" s="38">
        <v>44.82</v>
      </c>
      <c r="GU48" s="38">
        <v>0.73150300000000001</v>
      </c>
      <c r="GV48" s="38">
        <v>0</v>
      </c>
      <c r="GW48" s="38">
        <v>0</v>
      </c>
      <c r="GX48" s="38">
        <v>0</v>
      </c>
      <c r="GY48" s="38">
        <v>0</v>
      </c>
      <c r="GZ48" s="38">
        <v>3.44299</v>
      </c>
      <c r="HA48" s="38">
        <v>0</v>
      </c>
      <c r="HB48" s="38">
        <v>4.17</v>
      </c>
      <c r="HC48" s="38">
        <v>0</v>
      </c>
      <c r="HD48" s="38">
        <v>0</v>
      </c>
      <c r="HE48" s="38">
        <v>0</v>
      </c>
      <c r="HF48" s="38">
        <v>0</v>
      </c>
      <c r="HG48" s="38">
        <v>4.17</v>
      </c>
      <c r="HH48" s="38">
        <v>0.70844200000000002</v>
      </c>
      <c r="HI48" s="38">
        <v>9.9680199999999992</v>
      </c>
      <c r="HJ48" s="38">
        <v>5.2650100000000002</v>
      </c>
      <c r="HK48" s="38">
        <v>0</v>
      </c>
      <c r="HL48" s="38">
        <v>0</v>
      </c>
      <c r="HM48" s="38">
        <v>1.68411</v>
      </c>
      <c r="HN48" s="38">
        <v>9.2368900000000007</v>
      </c>
      <c r="HO48" s="38">
        <v>19.690000000000001</v>
      </c>
      <c r="HP48" s="38">
        <v>9.7832299999999996</v>
      </c>
      <c r="HQ48" s="38">
        <v>0</v>
      </c>
      <c r="HR48" s="38">
        <v>3.9612399999999999E-2</v>
      </c>
      <c r="HS48" s="38">
        <v>0</v>
      </c>
      <c r="HT48" s="38">
        <v>-6.4994300000000003</v>
      </c>
      <c r="HU48" s="38">
        <v>-0.67634799999999995</v>
      </c>
      <c r="HV48" s="38">
        <v>29.51</v>
      </c>
      <c r="HW48" s="38">
        <v>0</v>
      </c>
      <c r="HX48" s="38">
        <v>0</v>
      </c>
      <c r="HY48" s="38">
        <v>0</v>
      </c>
      <c r="HZ48" s="38">
        <v>0</v>
      </c>
      <c r="IA48" s="38">
        <v>0</v>
      </c>
      <c r="IB48" s="38">
        <v>0</v>
      </c>
      <c r="IC48" s="38">
        <v>0</v>
      </c>
      <c r="ID48" s="38">
        <v>0</v>
      </c>
      <c r="IE48" s="38">
        <v>0</v>
      </c>
      <c r="IF48" s="38">
        <v>0</v>
      </c>
      <c r="IG48" s="38">
        <v>0</v>
      </c>
      <c r="IH48" s="38">
        <v>0</v>
      </c>
      <c r="II48" s="38">
        <v>0</v>
      </c>
      <c r="IJ48" s="38">
        <v>0.48793799999999998</v>
      </c>
      <c r="IK48" s="38">
        <v>7.2411099999999999</v>
      </c>
      <c r="IL48" s="38">
        <v>9.7828800000000005</v>
      </c>
      <c r="IM48" s="38">
        <v>0</v>
      </c>
      <c r="IN48" s="38">
        <v>0</v>
      </c>
      <c r="IO48" s="38">
        <v>2.2966000000000002</v>
      </c>
      <c r="IP48" s="38">
        <v>6.1045699999999998</v>
      </c>
      <c r="IQ48" s="38">
        <v>25.9131</v>
      </c>
      <c r="IR48" s="38">
        <v>6.4656399999999996</v>
      </c>
      <c r="IS48" s="38">
        <v>0</v>
      </c>
      <c r="IT48" s="38">
        <v>2.6179399999999999E-2</v>
      </c>
      <c r="IU48" s="38">
        <v>0</v>
      </c>
      <c r="IV48" s="38">
        <v>0</v>
      </c>
      <c r="IW48" s="38">
        <v>0</v>
      </c>
      <c r="IX48" s="38">
        <v>32.404899999999998</v>
      </c>
      <c r="IY48" s="38">
        <v>0.46820099999999998</v>
      </c>
      <c r="IZ48" s="38">
        <v>6.5876700000000001</v>
      </c>
      <c r="JA48" s="38">
        <v>3.4795799999999999</v>
      </c>
      <c r="JB48" s="38">
        <v>0</v>
      </c>
      <c r="JC48" s="38">
        <v>0</v>
      </c>
      <c r="JD48" s="38">
        <v>1.1130100000000001</v>
      </c>
      <c r="JE48" s="38">
        <v>6.1045699999999998</v>
      </c>
      <c r="JF48" s="38">
        <v>13.0106</v>
      </c>
      <c r="JG48" s="38">
        <v>6.4656399999999996</v>
      </c>
      <c r="JH48" s="38">
        <v>0</v>
      </c>
      <c r="JI48" s="38">
        <v>2.6179399999999999E-2</v>
      </c>
      <c r="JJ48" s="38">
        <v>0</v>
      </c>
      <c r="JK48" s="38">
        <v>-4.2953999999999999</v>
      </c>
      <c r="JL48" s="38">
        <v>-0.446988</v>
      </c>
      <c r="JM48" s="38">
        <v>19.502500000000001</v>
      </c>
    </row>
    <row r="49" spans="1:273" x14ac:dyDescent="0.3">
      <c r="A49" s="2"/>
      <c r="B49" s="84">
        <v>44855.460972222223</v>
      </c>
      <c r="C49" s="38" t="s">
        <v>191</v>
      </c>
      <c r="D49" s="38" t="s">
        <v>191</v>
      </c>
      <c r="E49" s="38" t="s">
        <v>272</v>
      </c>
      <c r="F49" s="38">
        <v>24563.1</v>
      </c>
      <c r="G49" s="39">
        <v>24692.3</v>
      </c>
      <c r="H49" s="38" t="s">
        <v>86</v>
      </c>
      <c r="I49" s="38">
        <v>2.9861111111111113E-2</v>
      </c>
      <c r="J49" s="38" t="s">
        <v>88</v>
      </c>
      <c r="K49" s="38">
        <v>-107.35</v>
      </c>
      <c r="L49" s="38" t="s">
        <v>87</v>
      </c>
      <c r="M49" s="38" t="s">
        <v>87</v>
      </c>
      <c r="N49" s="38" t="s">
        <v>240</v>
      </c>
      <c r="O49" s="38">
        <v>0</v>
      </c>
      <c r="P49" s="38">
        <v>30092.5</v>
      </c>
      <c r="Q49" s="38">
        <v>70571.5</v>
      </c>
      <c r="R49" s="38">
        <v>0</v>
      </c>
      <c r="S49" s="38">
        <v>0</v>
      </c>
      <c r="T49" s="38">
        <v>0</v>
      </c>
      <c r="U49" s="38">
        <v>72944.600000000006</v>
      </c>
      <c r="V49" s="38">
        <v>173609</v>
      </c>
      <c r="W49" s="38">
        <v>77659.3</v>
      </c>
      <c r="X49" s="38">
        <v>0</v>
      </c>
      <c r="Y49" s="38">
        <v>312.82299999999998</v>
      </c>
      <c r="Z49" s="38">
        <v>0</v>
      </c>
      <c r="AA49" s="38">
        <v>0</v>
      </c>
      <c r="AB49" s="38">
        <v>0</v>
      </c>
      <c r="AC49" s="38">
        <v>251581</v>
      </c>
      <c r="AD49" s="38">
        <v>262.51600000000002</v>
      </c>
      <c r="AE49" s="38">
        <v>0</v>
      </c>
      <c r="AF49" s="38">
        <v>0</v>
      </c>
      <c r="AG49" s="38">
        <v>0</v>
      </c>
      <c r="AH49" s="38">
        <v>0</v>
      </c>
      <c r="AI49" s="38">
        <v>690.28800000000001</v>
      </c>
      <c r="AJ49" s="38">
        <v>0</v>
      </c>
      <c r="AK49" s="38">
        <v>952.80399999999997</v>
      </c>
      <c r="AL49" s="38">
        <v>0</v>
      </c>
      <c r="AM49" s="38">
        <v>0</v>
      </c>
      <c r="AN49" s="38">
        <v>0</v>
      </c>
      <c r="AO49" s="38">
        <v>0</v>
      </c>
      <c r="AP49" s="38">
        <v>952.80399999999997</v>
      </c>
      <c r="AQ49" s="38">
        <v>0</v>
      </c>
      <c r="AR49" s="38">
        <v>0</v>
      </c>
      <c r="AS49" s="38">
        <v>0</v>
      </c>
      <c r="AT49" s="38">
        <v>0</v>
      </c>
      <c r="AU49" s="38">
        <v>0</v>
      </c>
      <c r="AV49" s="38">
        <v>0</v>
      </c>
      <c r="AW49" s="38">
        <v>0</v>
      </c>
      <c r="AX49" s="38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3.0044200000000001</v>
      </c>
      <c r="BE49" s="38">
        <v>44.591500000000003</v>
      </c>
      <c r="BF49" s="38">
        <v>79.202600000000004</v>
      </c>
      <c r="BG49" s="38">
        <v>0</v>
      </c>
      <c r="BH49" s="38">
        <v>0</v>
      </c>
      <c r="BI49" s="38">
        <v>7.1619099999999998</v>
      </c>
      <c r="BJ49" s="38">
        <v>80.509799999999998</v>
      </c>
      <c r="BK49" s="38">
        <v>214.47</v>
      </c>
      <c r="BL49" s="38">
        <v>85.741</v>
      </c>
      <c r="BM49" s="38">
        <v>0</v>
      </c>
      <c r="BN49" s="38">
        <v>0.34526600000000002</v>
      </c>
      <c r="BO49" s="38">
        <v>0</v>
      </c>
      <c r="BP49" s="38">
        <v>0</v>
      </c>
      <c r="BQ49" s="38">
        <v>0</v>
      </c>
      <c r="BR49" s="38">
        <v>300.55599999999998</v>
      </c>
      <c r="BS49" s="38">
        <v>290.39</v>
      </c>
      <c r="BT49" s="38">
        <v>10.1663</v>
      </c>
      <c r="BU49" s="38">
        <v>0</v>
      </c>
      <c r="BV49" s="38">
        <v>0</v>
      </c>
      <c r="BX49" s="38">
        <v>0</v>
      </c>
      <c r="BY49" s="38">
        <v>0</v>
      </c>
      <c r="CA49" s="38">
        <v>0</v>
      </c>
      <c r="CB49" s="38" t="s">
        <v>87</v>
      </c>
      <c r="CC49" s="38" t="s">
        <v>87</v>
      </c>
      <c r="CD49" s="38" t="s">
        <v>295</v>
      </c>
      <c r="CE49" s="38">
        <v>3471.06</v>
      </c>
      <c r="CF49" s="38">
        <v>30939.7</v>
      </c>
      <c r="CG49" s="38">
        <v>39989.9</v>
      </c>
      <c r="CH49" s="38">
        <v>0</v>
      </c>
      <c r="CI49" s="38">
        <v>0</v>
      </c>
      <c r="CJ49" s="38">
        <v>13506.4</v>
      </c>
      <c r="CK49" s="38">
        <v>72944.600000000006</v>
      </c>
      <c r="CL49" s="38">
        <v>57549.2</v>
      </c>
      <c r="CM49" s="38">
        <v>77659.3</v>
      </c>
      <c r="CN49" s="38">
        <v>0</v>
      </c>
      <c r="CO49" s="38">
        <v>312.82299999999998</v>
      </c>
      <c r="CP49" s="38">
        <v>0</v>
      </c>
      <c r="CQ49" s="38">
        <v>-103582</v>
      </c>
      <c r="CR49" s="38">
        <v>279.27</v>
      </c>
      <c r="CS49" s="38">
        <v>135521</v>
      </c>
      <c r="CT49" s="38">
        <v>0</v>
      </c>
      <c r="CU49" s="38">
        <v>0</v>
      </c>
      <c r="CV49" s="38">
        <v>0</v>
      </c>
      <c r="CW49" s="38">
        <v>0</v>
      </c>
      <c r="CX49" s="38">
        <v>0</v>
      </c>
      <c r="CY49" s="38">
        <v>0</v>
      </c>
      <c r="CZ49" s="38">
        <v>0</v>
      </c>
      <c r="DA49" s="38">
        <v>0</v>
      </c>
      <c r="DB49" s="38">
        <v>0</v>
      </c>
      <c r="DC49" s="38">
        <v>0</v>
      </c>
      <c r="DD49" s="38">
        <v>0</v>
      </c>
      <c r="DE49" s="38">
        <v>0</v>
      </c>
      <c r="DF49" s="38">
        <v>0</v>
      </c>
      <c r="DG49" s="38">
        <v>0</v>
      </c>
      <c r="DH49" s="38">
        <v>0</v>
      </c>
      <c r="DI49" s="38">
        <v>0</v>
      </c>
      <c r="DJ49" s="38">
        <v>0</v>
      </c>
      <c r="DK49" s="38">
        <v>0</v>
      </c>
      <c r="DL49" s="38">
        <v>0</v>
      </c>
      <c r="DM49" s="38">
        <v>0</v>
      </c>
      <c r="DN49" s="38">
        <v>0</v>
      </c>
      <c r="DO49" s="38">
        <v>0</v>
      </c>
      <c r="DP49" s="38">
        <v>0</v>
      </c>
      <c r="DQ49" s="38">
        <v>0</v>
      </c>
      <c r="DR49" s="38">
        <v>0</v>
      </c>
      <c r="DS49" s="38">
        <v>0</v>
      </c>
      <c r="DT49" s="38">
        <v>4.7414399999999999</v>
      </c>
      <c r="DU49" s="38">
        <v>45.080300000000001</v>
      </c>
      <c r="DV49" s="38">
        <v>48.994700000000002</v>
      </c>
      <c r="DW49" s="38">
        <v>0</v>
      </c>
      <c r="DX49" s="38">
        <v>0</v>
      </c>
      <c r="DY49" s="38">
        <v>15.1052</v>
      </c>
      <c r="DZ49" s="38">
        <v>80.509799999999998</v>
      </c>
      <c r="EA49" s="38">
        <v>107.105</v>
      </c>
      <c r="EB49" s="38">
        <v>85.741</v>
      </c>
      <c r="EC49" s="38">
        <v>0</v>
      </c>
      <c r="ED49" s="38">
        <v>0.34526600000000002</v>
      </c>
      <c r="EE49" s="38">
        <v>0</v>
      </c>
      <c r="EF49" s="38">
        <v>-86.084599999999995</v>
      </c>
      <c r="EG49" s="38">
        <v>-1.2416499999999999</v>
      </c>
      <c r="EH49" s="38">
        <v>193.19200000000001</v>
      </c>
      <c r="EI49" s="38">
        <v>193.19200000000001</v>
      </c>
      <c r="EJ49" s="38">
        <v>0</v>
      </c>
      <c r="EK49" s="38">
        <v>0</v>
      </c>
      <c r="EL49" s="38">
        <v>0</v>
      </c>
      <c r="EN49" s="38">
        <v>0</v>
      </c>
      <c r="EO49" s="38">
        <v>0</v>
      </c>
      <c r="EQ49" s="38">
        <v>0</v>
      </c>
      <c r="ER49" s="38">
        <v>0</v>
      </c>
      <c r="ES49" s="38">
        <v>8.2739899999999995</v>
      </c>
      <c r="ET49" s="38">
        <v>13.039199999999999</v>
      </c>
      <c r="EU49" s="38">
        <v>0</v>
      </c>
      <c r="EV49" s="38">
        <v>0</v>
      </c>
      <c r="EW49" s="38">
        <v>0</v>
      </c>
      <c r="EX49" s="38">
        <v>12.908799999999999</v>
      </c>
      <c r="EY49" s="38">
        <v>34.222000000000001</v>
      </c>
      <c r="EZ49" s="38">
        <v>14.089600000000001</v>
      </c>
      <c r="FA49" s="38">
        <v>0</v>
      </c>
      <c r="FB49" s="38">
        <v>5.5359400000000003E-2</v>
      </c>
      <c r="FC49" s="38">
        <v>0</v>
      </c>
      <c r="FD49" s="38">
        <v>0</v>
      </c>
      <c r="FE49" s="38">
        <v>0</v>
      </c>
      <c r="FF49" s="38">
        <v>48.366999999999997</v>
      </c>
      <c r="FG49" s="38">
        <v>3.3336399999999999E-15</v>
      </c>
      <c r="FH49" s="38">
        <v>9.3652700000000006</v>
      </c>
      <c r="FI49" s="38">
        <v>7.8917400000000004</v>
      </c>
      <c r="FJ49" s="38">
        <v>0</v>
      </c>
      <c r="FK49" s="38">
        <v>0</v>
      </c>
      <c r="FL49" s="38">
        <v>2.2785899999999999</v>
      </c>
      <c r="FM49" s="38">
        <v>12.908799999999999</v>
      </c>
      <c r="FN49" s="38">
        <v>30.2227</v>
      </c>
      <c r="FO49" s="38">
        <v>14.089600000000001</v>
      </c>
      <c r="FP49" s="38">
        <v>0</v>
      </c>
      <c r="FQ49" s="38">
        <v>5.5359400000000003E-2</v>
      </c>
      <c r="FR49" s="38">
        <v>0</v>
      </c>
      <c r="FS49" s="38">
        <v>-2.0434800000000002</v>
      </c>
      <c r="FT49" s="38">
        <v>-0.17819699999999999</v>
      </c>
      <c r="FU49" s="38">
        <v>44.367699999999999</v>
      </c>
      <c r="FV49" s="38" t="s">
        <v>273</v>
      </c>
      <c r="FW49" s="38" t="s">
        <v>274</v>
      </c>
      <c r="FX49" s="38" t="s">
        <v>214</v>
      </c>
      <c r="FY49" s="38" t="s">
        <v>275</v>
      </c>
      <c r="FZ49" s="38" t="s">
        <v>215</v>
      </c>
      <c r="GA49" s="38" t="s">
        <v>276</v>
      </c>
      <c r="GB49" s="38" t="s">
        <v>216</v>
      </c>
      <c r="GC49" s="38" t="s">
        <v>277</v>
      </c>
      <c r="GF49" s="38">
        <v>0</v>
      </c>
      <c r="GG49" s="38">
        <v>2.3485299999999998</v>
      </c>
      <c r="GH49" s="38">
        <v>9.8512699999999995</v>
      </c>
      <c r="GI49" s="38">
        <v>0</v>
      </c>
      <c r="GJ49" s="38">
        <v>0</v>
      </c>
      <c r="GK49" s="38">
        <v>0</v>
      </c>
      <c r="GL49" s="38">
        <v>9.2368900000000007</v>
      </c>
      <c r="GM49" s="38">
        <v>21.44</v>
      </c>
      <c r="GN49" s="38">
        <v>9.7832299999999996</v>
      </c>
      <c r="GO49" s="38">
        <v>0</v>
      </c>
      <c r="GP49" s="38">
        <v>3.9612399999999999E-2</v>
      </c>
      <c r="GQ49" s="38">
        <v>0</v>
      </c>
      <c r="GR49" s="38">
        <v>0</v>
      </c>
      <c r="GS49" s="38">
        <v>0</v>
      </c>
      <c r="GT49" s="38">
        <v>31.26</v>
      </c>
      <c r="GU49" s="38">
        <v>1.47122</v>
      </c>
      <c r="GV49" s="38">
        <v>0</v>
      </c>
      <c r="GW49" s="38">
        <v>0</v>
      </c>
      <c r="GX49" s="38">
        <v>0</v>
      </c>
      <c r="GY49" s="38">
        <v>0</v>
      </c>
      <c r="GZ49" s="38">
        <v>3.8685700000000001</v>
      </c>
      <c r="HA49" s="38">
        <v>0</v>
      </c>
      <c r="HB49" s="38">
        <v>5.34</v>
      </c>
      <c r="HC49" s="38">
        <v>0</v>
      </c>
      <c r="HD49" s="38">
        <v>0</v>
      </c>
      <c r="HE49" s="38">
        <v>0</v>
      </c>
      <c r="HF49" s="38">
        <v>0</v>
      </c>
      <c r="HG49" s="38">
        <v>5.34</v>
      </c>
      <c r="HH49" s="38">
        <v>0.97311400000000003</v>
      </c>
      <c r="HI49" s="38">
        <v>2.5252400000000002</v>
      </c>
      <c r="HJ49" s="38">
        <v>5.4130900000000004</v>
      </c>
      <c r="HK49" s="38">
        <v>0</v>
      </c>
      <c r="HL49" s="38">
        <v>0</v>
      </c>
      <c r="HM49" s="38">
        <v>1.944</v>
      </c>
      <c r="HN49" s="38">
        <v>9.2368900000000007</v>
      </c>
      <c r="HO49" s="38">
        <v>14.29</v>
      </c>
      <c r="HP49" s="38">
        <v>9.7832299999999996</v>
      </c>
      <c r="HQ49" s="38">
        <v>0</v>
      </c>
      <c r="HR49" s="38">
        <v>3.9612399999999999E-2</v>
      </c>
      <c r="HS49" s="38">
        <v>0</v>
      </c>
      <c r="HT49" s="38">
        <v>-5.2464300000000001</v>
      </c>
      <c r="HU49" s="38">
        <v>-0.55191299999999999</v>
      </c>
      <c r="HV49" s="38">
        <v>24.11</v>
      </c>
      <c r="HW49" s="38">
        <v>0</v>
      </c>
      <c r="HX49" s="38">
        <v>0</v>
      </c>
      <c r="HY49" s="38">
        <v>0</v>
      </c>
      <c r="HZ49" s="38">
        <v>0</v>
      </c>
      <c r="IA49" s="38">
        <v>0</v>
      </c>
      <c r="IB49" s="38">
        <v>0</v>
      </c>
      <c r="IC49" s="38">
        <v>0</v>
      </c>
      <c r="ID49" s="38">
        <v>0</v>
      </c>
      <c r="IE49" s="38">
        <v>0</v>
      </c>
      <c r="IF49" s="38">
        <v>0</v>
      </c>
      <c r="IG49" s="38">
        <v>0</v>
      </c>
      <c r="IH49" s="38">
        <v>0</v>
      </c>
      <c r="II49" s="38">
        <v>0</v>
      </c>
      <c r="IJ49" s="38">
        <v>0.98135300000000003</v>
      </c>
      <c r="IK49" s="38">
        <v>1.5520799999999999</v>
      </c>
      <c r="IL49" s="38">
        <v>6.5105899999999997</v>
      </c>
      <c r="IM49" s="38">
        <v>0</v>
      </c>
      <c r="IN49" s="38">
        <v>0</v>
      </c>
      <c r="IO49" s="38">
        <v>2.58047</v>
      </c>
      <c r="IP49" s="38">
        <v>6.1045699999999998</v>
      </c>
      <c r="IQ49" s="38">
        <v>17.729099999999999</v>
      </c>
      <c r="IR49" s="38">
        <v>6.4656399999999996</v>
      </c>
      <c r="IS49" s="38">
        <v>0</v>
      </c>
      <c r="IT49" s="38">
        <v>2.6179399999999999E-2</v>
      </c>
      <c r="IU49" s="38">
        <v>0</v>
      </c>
      <c r="IV49" s="38">
        <v>0</v>
      </c>
      <c r="IW49" s="38">
        <v>0</v>
      </c>
      <c r="IX49" s="38">
        <v>24.2209</v>
      </c>
      <c r="IY49" s="38">
        <v>0.64311799999999997</v>
      </c>
      <c r="IZ49" s="38">
        <v>1.6688700000000001</v>
      </c>
      <c r="JA49" s="38">
        <v>3.5774400000000002</v>
      </c>
      <c r="JB49" s="38">
        <v>0</v>
      </c>
      <c r="JC49" s="38">
        <v>0</v>
      </c>
      <c r="JD49" s="38">
        <v>1.28477</v>
      </c>
      <c r="JE49" s="38">
        <v>6.1045699999999998</v>
      </c>
      <c r="JF49" s="38">
        <v>9.4467199999999991</v>
      </c>
      <c r="JG49" s="38">
        <v>6.4656399999999996</v>
      </c>
      <c r="JH49" s="38">
        <v>0</v>
      </c>
      <c r="JI49" s="38">
        <v>2.6179399999999999E-2</v>
      </c>
      <c r="JJ49" s="38">
        <v>0</v>
      </c>
      <c r="JK49" s="38">
        <v>-3.4672900000000002</v>
      </c>
      <c r="JL49" s="38">
        <v>-0.364755</v>
      </c>
      <c r="JM49" s="38">
        <v>15.938499999999999</v>
      </c>
    </row>
    <row r="50" spans="1:273" x14ac:dyDescent="0.3">
      <c r="B50" s="84">
        <v>44855.461747685185</v>
      </c>
      <c r="C50" s="38" t="s">
        <v>188</v>
      </c>
      <c r="D50" s="38" t="s">
        <v>188</v>
      </c>
      <c r="E50" s="38" t="s">
        <v>290</v>
      </c>
      <c r="F50" s="38">
        <v>24563.1</v>
      </c>
      <c r="G50" s="39">
        <v>24692.3</v>
      </c>
      <c r="H50" s="38" t="s">
        <v>86</v>
      </c>
      <c r="I50" s="38">
        <v>4.0972222222222222E-2</v>
      </c>
      <c r="J50" s="38" t="s">
        <v>88</v>
      </c>
      <c r="K50" s="38">
        <v>-185.72</v>
      </c>
      <c r="L50" s="38" t="s">
        <v>87</v>
      </c>
      <c r="M50" s="38" t="s">
        <v>87</v>
      </c>
      <c r="N50" s="38" t="s">
        <v>292</v>
      </c>
      <c r="O50" s="38">
        <v>0</v>
      </c>
      <c r="P50" s="38">
        <v>105508</v>
      </c>
      <c r="Q50" s="38">
        <v>105943</v>
      </c>
      <c r="R50" s="38">
        <v>0</v>
      </c>
      <c r="S50" s="38">
        <v>0</v>
      </c>
      <c r="T50" s="38">
        <v>0</v>
      </c>
      <c r="U50" s="38">
        <v>72944.600000000006</v>
      </c>
      <c r="V50" s="38">
        <v>284396</v>
      </c>
      <c r="W50" s="38">
        <v>77659.3</v>
      </c>
      <c r="X50" s="38">
        <v>0</v>
      </c>
      <c r="Y50" s="38">
        <v>312.82299999999998</v>
      </c>
      <c r="Z50" s="38">
        <v>0</v>
      </c>
      <c r="AA50" s="38">
        <v>0</v>
      </c>
      <c r="AB50" s="38">
        <v>0</v>
      </c>
      <c r="AC50" s="38">
        <v>362368</v>
      </c>
      <c r="AD50" s="38">
        <v>134.291</v>
      </c>
      <c r="AE50" s="38">
        <v>0</v>
      </c>
      <c r="AF50" s="38">
        <v>0</v>
      </c>
      <c r="AG50" s="38">
        <v>0</v>
      </c>
      <c r="AH50" s="38">
        <v>0</v>
      </c>
      <c r="AI50" s="38">
        <v>614.35</v>
      </c>
      <c r="AJ50" s="38">
        <v>0</v>
      </c>
      <c r="AK50" s="38">
        <v>748.64099999999996</v>
      </c>
      <c r="AL50" s="38">
        <v>0</v>
      </c>
      <c r="AM50" s="38">
        <v>0</v>
      </c>
      <c r="AN50" s="38">
        <v>0</v>
      </c>
      <c r="AO50" s="38">
        <v>0</v>
      </c>
      <c r="AP50" s="38">
        <v>748.64099999999996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8">
        <v>0</v>
      </c>
      <c r="AX50" s="38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1.56534</v>
      </c>
      <c r="BE50" s="38">
        <v>146.19900000000001</v>
      </c>
      <c r="BF50" s="38">
        <v>119.074</v>
      </c>
      <c r="BG50" s="38">
        <v>0</v>
      </c>
      <c r="BH50" s="38">
        <v>0</v>
      </c>
      <c r="BI50" s="38">
        <v>6.3980199999999998</v>
      </c>
      <c r="BJ50" s="38">
        <v>80.660600000000002</v>
      </c>
      <c r="BK50" s="38">
        <v>353.89699999999999</v>
      </c>
      <c r="BL50" s="38">
        <v>85.923900000000003</v>
      </c>
      <c r="BM50" s="38">
        <v>0</v>
      </c>
      <c r="BN50" s="38">
        <v>0.34591300000000003</v>
      </c>
      <c r="BO50" s="38">
        <v>0</v>
      </c>
      <c r="BP50" s="38">
        <v>0</v>
      </c>
      <c r="BQ50" s="38">
        <v>0</v>
      </c>
      <c r="BR50" s="38">
        <v>440.16699999999997</v>
      </c>
      <c r="BS50" s="38">
        <v>432.20299999999997</v>
      </c>
      <c r="BT50" s="38">
        <v>7.9633500000000002</v>
      </c>
      <c r="BU50" s="38">
        <v>0</v>
      </c>
      <c r="BV50" s="38">
        <v>0</v>
      </c>
      <c r="BX50" s="38">
        <v>0</v>
      </c>
      <c r="BY50" s="38">
        <v>0</v>
      </c>
      <c r="CA50" s="38">
        <v>0</v>
      </c>
      <c r="CB50" s="38" t="s">
        <v>87</v>
      </c>
      <c r="CC50" s="38" t="s">
        <v>87</v>
      </c>
      <c r="CD50" s="38" t="s">
        <v>293</v>
      </c>
      <c r="CE50" s="38">
        <v>2591.15</v>
      </c>
      <c r="CF50" s="38">
        <v>95916</v>
      </c>
      <c r="CG50" s="38">
        <v>41191.199999999997</v>
      </c>
      <c r="CH50" s="38">
        <v>0</v>
      </c>
      <c r="CI50" s="38">
        <v>0</v>
      </c>
      <c r="CJ50" s="38">
        <v>11659.2</v>
      </c>
      <c r="CK50" s="38">
        <v>72944.600000000006</v>
      </c>
      <c r="CL50" s="38">
        <v>97186.6</v>
      </c>
      <c r="CM50" s="38">
        <v>77659.3</v>
      </c>
      <c r="CN50" s="38">
        <v>0</v>
      </c>
      <c r="CO50" s="38">
        <v>312.82299999999998</v>
      </c>
      <c r="CP50" s="38">
        <v>0</v>
      </c>
      <c r="CQ50" s="38">
        <v>-127520</v>
      </c>
      <c r="CR50" s="38">
        <v>404.22</v>
      </c>
      <c r="CS50" s="38">
        <v>175159</v>
      </c>
      <c r="CT50" s="38">
        <v>0</v>
      </c>
      <c r="CU50" s="38">
        <v>0</v>
      </c>
      <c r="CV50" s="38">
        <v>0</v>
      </c>
      <c r="CW50" s="38">
        <v>0</v>
      </c>
      <c r="CX50" s="38">
        <v>0</v>
      </c>
      <c r="CY50" s="38">
        <v>0</v>
      </c>
      <c r="CZ50" s="38">
        <v>0</v>
      </c>
      <c r="DA50" s="38">
        <v>0</v>
      </c>
      <c r="DB50" s="38">
        <v>0</v>
      </c>
      <c r="DC50" s="38">
        <v>0</v>
      </c>
      <c r="DD50" s="38">
        <v>0</v>
      </c>
      <c r="DE50" s="38">
        <v>0</v>
      </c>
      <c r="DF50" s="38">
        <v>0</v>
      </c>
      <c r="DG50" s="38">
        <v>0</v>
      </c>
      <c r="DH50" s="38">
        <v>0</v>
      </c>
      <c r="DI50" s="38">
        <v>0</v>
      </c>
      <c r="DJ50" s="38">
        <v>0</v>
      </c>
      <c r="DK50" s="38">
        <v>0</v>
      </c>
      <c r="DL50" s="38">
        <v>0</v>
      </c>
      <c r="DM50" s="38">
        <v>0</v>
      </c>
      <c r="DN50" s="38">
        <v>0</v>
      </c>
      <c r="DO50" s="38">
        <v>0</v>
      </c>
      <c r="DP50" s="38">
        <v>0</v>
      </c>
      <c r="DQ50" s="38">
        <v>0</v>
      </c>
      <c r="DR50" s="38">
        <v>0</v>
      </c>
      <c r="DS50" s="38">
        <v>0</v>
      </c>
      <c r="DT50" s="38">
        <v>3.5994899999999999</v>
      </c>
      <c r="DU50" s="38">
        <v>134.60300000000001</v>
      </c>
      <c r="DV50" s="38">
        <v>46.450800000000001</v>
      </c>
      <c r="DW50" s="38">
        <v>0</v>
      </c>
      <c r="DX50" s="38">
        <v>0</v>
      </c>
      <c r="DY50" s="38">
        <v>13.014900000000001</v>
      </c>
      <c r="DZ50" s="38">
        <v>80.660600000000002</v>
      </c>
      <c r="EA50" s="38">
        <v>168.18100000000001</v>
      </c>
      <c r="EB50" s="38">
        <v>85.923900000000003</v>
      </c>
      <c r="EC50" s="38">
        <v>0</v>
      </c>
      <c r="ED50" s="38">
        <v>0.34591300000000003</v>
      </c>
      <c r="EE50" s="38">
        <v>0</v>
      </c>
      <c r="EF50" s="38">
        <v>-108.414</v>
      </c>
      <c r="EG50" s="38">
        <v>-1.7342500000000001</v>
      </c>
      <c r="EH50" s="38">
        <v>254.45099999999999</v>
      </c>
      <c r="EI50" s="38">
        <v>254.45099999999999</v>
      </c>
      <c r="EJ50" s="38">
        <v>0</v>
      </c>
      <c r="EK50" s="38">
        <v>0</v>
      </c>
      <c r="EL50" s="38">
        <v>0</v>
      </c>
      <c r="EN50" s="38">
        <v>0</v>
      </c>
      <c r="EO50" s="38">
        <v>0</v>
      </c>
      <c r="EQ50" s="38">
        <v>0</v>
      </c>
      <c r="ER50" s="38">
        <v>0</v>
      </c>
      <c r="ES50" s="38">
        <v>34.428800000000003</v>
      </c>
      <c r="ET50" s="38">
        <v>19.558800000000002</v>
      </c>
      <c r="EU50" s="38">
        <v>0</v>
      </c>
      <c r="EV50" s="38">
        <v>0</v>
      </c>
      <c r="EW50" s="38">
        <v>0</v>
      </c>
      <c r="EX50" s="38">
        <v>12.908799999999999</v>
      </c>
      <c r="EY50" s="38">
        <v>66.896500000000003</v>
      </c>
      <c r="EZ50" s="38">
        <v>14.089600000000001</v>
      </c>
      <c r="FA50" s="38">
        <v>0</v>
      </c>
      <c r="FB50" s="38">
        <v>5.5359400000000003E-2</v>
      </c>
      <c r="FC50" s="38">
        <v>0</v>
      </c>
      <c r="FD50" s="38">
        <v>0</v>
      </c>
      <c r="FE50" s="38">
        <v>0</v>
      </c>
      <c r="FF50" s="38">
        <v>81.041399999999996</v>
      </c>
      <c r="FG50" s="38">
        <v>0</v>
      </c>
      <c r="FH50" s="38">
        <v>32.165900000000001</v>
      </c>
      <c r="FI50" s="38">
        <v>8.7025600000000001</v>
      </c>
      <c r="FJ50" s="38">
        <v>0</v>
      </c>
      <c r="FK50" s="38">
        <v>0</v>
      </c>
      <c r="FL50" s="38">
        <v>1.82263</v>
      </c>
      <c r="FM50" s="38">
        <v>12.908799999999999</v>
      </c>
      <c r="FN50" s="38">
        <v>53.258800000000001</v>
      </c>
      <c r="FO50" s="38">
        <v>14.089600000000001</v>
      </c>
      <c r="FP50" s="38">
        <v>0</v>
      </c>
      <c r="FQ50" s="38">
        <v>5.5359400000000003E-2</v>
      </c>
      <c r="FR50" s="38">
        <v>0</v>
      </c>
      <c r="FS50" s="38">
        <v>-2.1083799999999999</v>
      </c>
      <c r="FT50" s="38">
        <v>-0.23271600000000001</v>
      </c>
      <c r="FU50" s="38">
        <v>67.403700000000001</v>
      </c>
      <c r="FV50" s="38" t="s">
        <v>273</v>
      </c>
      <c r="FW50" s="38" t="s">
        <v>274</v>
      </c>
      <c r="FX50" s="38" t="s">
        <v>214</v>
      </c>
      <c r="FY50" s="38" t="s">
        <v>275</v>
      </c>
      <c r="FZ50" s="38" t="s">
        <v>215</v>
      </c>
      <c r="GA50" s="38" t="s">
        <v>276</v>
      </c>
      <c r="GB50" s="38" t="s">
        <v>216</v>
      </c>
      <c r="GC50" s="38" t="s">
        <v>277</v>
      </c>
      <c r="GF50" s="38">
        <v>0</v>
      </c>
      <c r="GG50" s="38">
        <v>11.1386</v>
      </c>
      <c r="GH50" s="38">
        <v>14.803900000000001</v>
      </c>
      <c r="GI50" s="38">
        <v>0</v>
      </c>
      <c r="GJ50" s="38">
        <v>0</v>
      </c>
      <c r="GK50" s="38">
        <v>0</v>
      </c>
      <c r="GL50" s="38">
        <v>9.2368900000000007</v>
      </c>
      <c r="GM50" s="38">
        <v>35.18</v>
      </c>
      <c r="GN50" s="38">
        <v>9.7832299999999996</v>
      </c>
      <c r="GO50" s="38">
        <v>0</v>
      </c>
      <c r="GP50" s="38">
        <v>3.9612399999999999E-2</v>
      </c>
      <c r="GQ50" s="38">
        <v>0</v>
      </c>
      <c r="GR50" s="38">
        <v>0</v>
      </c>
      <c r="GS50" s="38">
        <v>0</v>
      </c>
      <c r="GT50" s="38">
        <v>45</v>
      </c>
      <c r="GU50" s="38">
        <v>0.75260499999999997</v>
      </c>
      <c r="GV50" s="38">
        <v>0</v>
      </c>
      <c r="GW50" s="38">
        <v>0</v>
      </c>
      <c r="GX50" s="38">
        <v>0</v>
      </c>
      <c r="GY50" s="38">
        <v>0</v>
      </c>
      <c r="GZ50" s="38">
        <v>3.44299</v>
      </c>
      <c r="HA50" s="38">
        <v>0</v>
      </c>
      <c r="HB50" s="38">
        <v>4.1900000000000004</v>
      </c>
      <c r="HC50" s="38">
        <v>0</v>
      </c>
      <c r="HD50" s="38">
        <v>0</v>
      </c>
      <c r="HE50" s="38">
        <v>0</v>
      </c>
      <c r="HF50" s="38">
        <v>0</v>
      </c>
      <c r="HG50" s="38">
        <v>4.1900000000000004</v>
      </c>
      <c r="HH50" s="38">
        <v>0.73887800000000003</v>
      </c>
      <c r="HI50" s="38">
        <v>10.223000000000001</v>
      </c>
      <c r="HJ50" s="38">
        <v>5.4049800000000001</v>
      </c>
      <c r="HK50" s="38">
        <v>0</v>
      </c>
      <c r="HL50" s="38">
        <v>0</v>
      </c>
      <c r="HM50" s="38">
        <v>1.68411</v>
      </c>
      <c r="HN50" s="38">
        <v>9.2368900000000007</v>
      </c>
      <c r="HO50" s="38">
        <v>20.100000000000001</v>
      </c>
      <c r="HP50" s="38">
        <v>9.7832299999999996</v>
      </c>
      <c r="HQ50" s="38">
        <v>0</v>
      </c>
      <c r="HR50" s="38">
        <v>3.9612399999999999E-2</v>
      </c>
      <c r="HS50" s="38">
        <v>0</v>
      </c>
      <c r="HT50" s="38">
        <v>-6.4994300000000003</v>
      </c>
      <c r="HU50" s="38">
        <v>-0.679979</v>
      </c>
      <c r="HV50" s="38">
        <v>29.92</v>
      </c>
      <c r="HW50" s="38">
        <v>0</v>
      </c>
      <c r="HX50" s="38">
        <v>0</v>
      </c>
      <c r="HY50" s="38">
        <v>0</v>
      </c>
      <c r="HZ50" s="38">
        <v>0</v>
      </c>
      <c r="IA50" s="38">
        <v>0</v>
      </c>
      <c r="IB50" s="38">
        <v>0</v>
      </c>
      <c r="IC50" s="38">
        <v>0</v>
      </c>
      <c r="ID50" s="38">
        <v>0</v>
      </c>
      <c r="IE50" s="38">
        <v>0</v>
      </c>
      <c r="IF50" s="38">
        <v>0</v>
      </c>
      <c r="IG50" s="38">
        <v>0</v>
      </c>
      <c r="IH50" s="38">
        <v>0</v>
      </c>
      <c r="II50" s="38">
        <v>0</v>
      </c>
      <c r="IJ50" s="38">
        <v>0.50201399999999996</v>
      </c>
      <c r="IK50" s="38">
        <v>7.3612500000000001</v>
      </c>
      <c r="IL50" s="38">
        <v>9.7837599999999991</v>
      </c>
      <c r="IM50" s="38">
        <v>0</v>
      </c>
      <c r="IN50" s="38">
        <v>0</v>
      </c>
      <c r="IO50" s="38">
        <v>2.2966000000000002</v>
      </c>
      <c r="IP50" s="38">
        <v>6.1045699999999998</v>
      </c>
      <c r="IQ50" s="38">
        <v>26.048200000000001</v>
      </c>
      <c r="IR50" s="38">
        <v>6.4656399999999996</v>
      </c>
      <c r="IS50" s="38">
        <v>0</v>
      </c>
      <c r="IT50" s="38">
        <v>2.6179399999999999E-2</v>
      </c>
      <c r="IU50" s="38">
        <v>0</v>
      </c>
      <c r="IV50" s="38">
        <v>0</v>
      </c>
      <c r="IW50" s="38">
        <v>0</v>
      </c>
      <c r="IX50" s="38">
        <v>32.54</v>
      </c>
      <c r="IY50" s="38">
        <v>0.48831599999999997</v>
      </c>
      <c r="IZ50" s="38">
        <v>6.7561600000000004</v>
      </c>
      <c r="JA50" s="38">
        <v>3.5720800000000001</v>
      </c>
      <c r="JB50" s="38">
        <v>0</v>
      </c>
      <c r="JC50" s="38">
        <v>0</v>
      </c>
      <c r="JD50" s="38">
        <v>1.1130100000000001</v>
      </c>
      <c r="JE50" s="38">
        <v>6.1045699999999998</v>
      </c>
      <c r="JF50" s="38">
        <v>13.289300000000001</v>
      </c>
      <c r="JG50" s="38">
        <v>6.4656399999999996</v>
      </c>
      <c r="JH50" s="38">
        <v>0</v>
      </c>
      <c r="JI50" s="38">
        <v>2.6179399999999999E-2</v>
      </c>
      <c r="JJ50" s="38">
        <v>0</v>
      </c>
      <c r="JK50" s="38">
        <v>-4.2953999999999999</v>
      </c>
      <c r="JL50" s="38">
        <v>-0.44938600000000001</v>
      </c>
      <c r="JM50" s="38">
        <v>19.781199999999998</v>
      </c>
    </row>
    <row r="51" spans="1:273" x14ac:dyDescent="0.3">
      <c r="B51" s="84">
        <v>44855.462326388886</v>
      </c>
      <c r="C51" s="38" t="s">
        <v>192</v>
      </c>
      <c r="D51" s="38" t="s">
        <v>192</v>
      </c>
      <c r="E51" s="38" t="s">
        <v>272</v>
      </c>
      <c r="F51" s="38">
        <v>24563.1</v>
      </c>
      <c r="G51" s="39">
        <v>24692.3</v>
      </c>
      <c r="H51" s="38" t="s">
        <v>86</v>
      </c>
      <c r="I51" s="38">
        <v>2.9166666666666664E-2</v>
      </c>
      <c r="J51" s="38" t="s">
        <v>88</v>
      </c>
      <c r="K51" s="38">
        <v>-116.15</v>
      </c>
      <c r="L51" s="38" t="s">
        <v>87</v>
      </c>
      <c r="M51" s="38" t="s">
        <v>87</v>
      </c>
      <c r="N51" s="38" t="s">
        <v>240</v>
      </c>
      <c r="O51" s="38">
        <v>0</v>
      </c>
      <c r="P51" s="38">
        <v>31416.9</v>
      </c>
      <c r="Q51" s="38">
        <v>70571.5</v>
      </c>
      <c r="R51" s="38">
        <v>0</v>
      </c>
      <c r="S51" s="38">
        <v>0</v>
      </c>
      <c r="T51" s="38">
        <v>0</v>
      </c>
      <c r="U51" s="38">
        <v>72944.600000000006</v>
      </c>
      <c r="V51" s="38">
        <v>174933</v>
      </c>
      <c r="W51" s="38">
        <v>77659.3</v>
      </c>
      <c r="X51" s="38">
        <v>0</v>
      </c>
      <c r="Y51" s="38">
        <v>312.82299999999998</v>
      </c>
      <c r="Z51" s="38">
        <v>0</v>
      </c>
      <c r="AA51" s="38">
        <v>0</v>
      </c>
      <c r="AB51" s="38">
        <v>0</v>
      </c>
      <c r="AC51" s="38">
        <v>252905</v>
      </c>
      <c r="AD51" s="38">
        <v>265.73200000000003</v>
      </c>
      <c r="AE51" s="38">
        <v>0</v>
      </c>
      <c r="AF51" s="38">
        <v>0</v>
      </c>
      <c r="AG51" s="38">
        <v>0</v>
      </c>
      <c r="AH51" s="38">
        <v>0</v>
      </c>
      <c r="AI51" s="38">
        <v>690.28800000000001</v>
      </c>
      <c r="AJ51" s="38">
        <v>0</v>
      </c>
      <c r="AK51" s="38">
        <v>956.01900000000001</v>
      </c>
      <c r="AL51" s="38">
        <v>0</v>
      </c>
      <c r="AM51" s="38">
        <v>0</v>
      </c>
      <c r="AN51" s="38">
        <v>0</v>
      </c>
      <c r="AO51" s="38">
        <v>0</v>
      </c>
      <c r="AP51" s="38">
        <v>956.01900000000001</v>
      </c>
      <c r="AQ51" s="38">
        <v>0</v>
      </c>
      <c r="AR51" s="38">
        <v>0</v>
      </c>
      <c r="AS51" s="38">
        <v>0</v>
      </c>
      <c r="AT51" s="38">
        <v>0</v>
      </c>
      <c r="AU51" s="38">
        <v>0</v>
      </c>
      <c r="AV51" s="38">
        <v>0</v>
      </c>
      <c r="AW51" s="38">
        <v>0</v>
      </c>
      <c r="AX51" s="38">
        <v>0</v>
      </c>
      <c r="AY51" s="38">
        <v>0</v>
      </c>
      <c r="AZ51" s="38">
        <v>0</v>
      </c>
      <c r="BA51" s="38">
        <v>0</v>
      </c>
      <c r="BB51" s="38">
        <v>0</v>
      </c>
      <c r="BC51" s="38">
        <v>0</v>
      </c>
      <c r="BD51" s="38">
        <v>3.0425200000000001</v>
      </c>
      <c r="BE51" s="38">
        <v>46.087600000000002</v>
      </c>
      <c r="BF51" s="38">
        <v>79.202600000000004</v>
      </c>
      <c r="BG51" s="38">
        <v>0</v>
      </c>
      <c r="BH51" s="38">
        <v>0</v>
      </c>
      <c r="BI51" s="38">
        <v>7.1619099999999998</v>
      </c>
      <c r="BJ51" s="38">
        <v>80.509799999999998</v>
      </c>
      <c r="BK51" s="38">
        <v>216.00399999999999</v>
      </c>
      <c r="BL51" s="38">
        <v>85.741</v>
      </c>
      <c r="BM51" s="38">
        <v>0</v>
      </c>
      <c r="BN51" s="38">
        <v>0.34526600000000002</v>
      </c>
      <c r="BO51" s="38">
        <v>0</v>
      </c>
      <c r="BP51" s="38">
        <v>0</v>
      </c>
      <c r="BQ51" s="38">
        <v>0</v>
      </c>
      <c r="BR51" s="38">
        <v>302.09100000000001</v>
      </c>
      <c r="BS51" s="38">
        <v>291.88600000000002</v>
      </c>
      <c r="BT51" s="38">
        <v>10.2044</v>
      </c>
      <c r="BU51" s="38">
        <v>0</v>
      </c>
      <c r="BV51" s="38">
        <v>0</v>
      </c>
      <c r="BX51" s="38">
        <v>0</v>
      </c>
      <c r="BY51" s="38">
        <v>0</v>
      </c>
      <c r="CA51" s="38">
        <v>0</v>
      </c>
      <c r="CB51" s="38" t="s">
        <v>87</v>
      </c>
      <c r="CC51" s="38" t="s">
        <v>87</v>
      </c>
      <c r="CD51" s="38" t="s">
        <v>289</v>
      </c>
      <c r="CE51" s="38">
        <v>4199.71</v>
      </c>
      <c r="CF51" s="38">
        <v>31828.7</v>
      </c>
      <c r="CG51" s="38">
        <v>31681.8</v>
      </c>
      <c r="CH51" s="38">
        <v>0</v>
      </c>
      <c r="CI51" s="38">
        <v>0</v>
      </c>
      <c r="CJ51" s="38">
        <v>13506.4</v>
      </c>
      <c r="CK51" s="38">
        <v>72944.600000000006</v>
      </c>
      <c r="CL51" s="38">
        <v>50898.3</v>
      </c>
      <c r="CM51" s="38">
        <v>77659.3</v>
      </c>
      <c r="CN51" s="38">
        <v>0</v>
      </c>
      <c r="CO51" s="38">
        <v>312.82299999999998</v>
      </c>
      <c r="CP51" s="38">
        <v>0</v>
      </c>
      <c r="CQ51" s="38">
        <v>-103582</v>
      </c>
      <c r="CR51" s="38">
        <v>318.96100000000001</v>
      </c>
      <c r="CS51" s="38">
        <v>128870</v>
      </c>
      <c r="CT51" s="38">
        <v>0</v>
      </c>
      <c r="CU51" s="38">
        <v>0</v>
      </c>
      <c r="CV51" s="38">
        <v>0</v>
      </c>
      <c r="CW51" s="38">
        <v>0</v>
      </c>
      <c r="CX51" s="38">
        <v>0</v>
      </c>
      <c r="CY51" s="38">
        <v>0</v>
      </c>
      <c r="CZ51" s="38">
        <v>0</v>
      </c>
      <c r="DA51" s="38">
        <v>0</v>
      </c>
      <c r="DB51" s="38">
        <v>0</v>
      </c>
      <c r="DC51" s="38">
        <v>0</v>
      </c>
      <c r="DD51" s="38">
        <v>0</v>
      </c>
      <c r="DE51" s="38">
        <v>0</v>
      </c>
      <c r="DF51" s="38">
        <v>0</v>
      </c>
      <c r="DG51" s="38">
        <v>0</v>
      </c>
      <c r="DH51" s="38">
        <v>0</v>
      </c>
      <c r="DI51" s="38">
        <v>0</v>
      </c>
      <c r="DJ51" s="38">
        <v>0</v>
      </c>
      <c r="DK51" s="38">
        <v>0</v>
      </c>
      <c r="DL51" s="38">
        <v>0</v>
      </c>
      <c r="DM51" s="38">
        <v>0</v>
      </c>
      <c r="DN51" s="38">
        <v>0</v>
      </c>
      <c r="DO51" s="38">
        <v>0</v>
      </c>
      <c r="DP51" s="38">
        <v>0</v>
      </c>
      <c r="DQ51" s="38">
        <v>0</v>
      </c>
      <c r="DR51" s="38">
        <v>0</v>
      </c>
      <c r="DS51" s="38">
        <v>0</v>
      </c>
      <c r="DT51" s="38">
        <v>5.5536300000000001</v>
      </c>
      <c r="DU51" s="38">
        <v>46.003599999999999</v>
      </c>
      <c r="DV51" s="38">
        <v>40.220199999999998</v>
      </c>
      <c r="DW51" s="38">
        <v>0</v>
      </c>
      <c r="DX51" s="38">
        <v>0</v>
      </c>
      <c r="DY51" s="38">
        <v>15.1052</v>
      </c>
      <c r="DZ51" s="38">
        <v>80.509799999999998</v>
      </c>
      <c r="EA51" s="38">
        <v>99.843999999999994</v>
      </c>
      <c r="EB51" s="38">
        <v>85.741</v>
      </c>
      <c r="EC51" s="38">
        <v>0</v>
      </c>
      <c r="ED51" s="38">
        <v>0.34526600000000002</v>
      </c>
      <c r="EE51" s="38">
        <v>0</v>
      </c>
      <c r="EF51" s="38">
        <v>-86.084599999999995</v>
      </c>
      <c r="EG51" s="38">
        <v>-1.4638899999999999</v>
      </c>
      <c r="EH51" s="38">
        <v>185.93</v>
      </c>
      <c r="EI51" s="38">
        <v>185.93</v>
      </c>
      <c r="EJ51" s="38">
        <v>0</v>
      </c>
      <c r="EK51" s="38">
        <v>0</v>
      </c>
      <c r="EL51" s="38">
        <v>0</v>
      </c>
      <c r="EN51" s="38">
        <v>0</v>
      </c>
      <c r="EO51" s="38">
        <v>0</v>
      </c>
      <c r="EQ51" s="38">
        <v>0</v>
      </c>
      <c r="ER51" s="38">
        <v>0</v>
      </c>
      <c r="ES51" s="38">
        <v>8.6690199999999997</v>
      </c>
      <c r="ET51" s="38">
        <v>13.039199999999999</v>
      </c>
      <c r="EU51" s="38">
        <v>0</v>
      </c>
      <c r="EV51" s="38">
        <v>0</v>
      </c>
      <c r="EW51" s="38">
        <v>0</v>
      </c>
      <c r="EX51" s="38">
        <v>12.908799999999999</v>
      </c>
      <c r="EY51" s="38">
        <v>34.616999999999997</v>
      </c>
      <c r="EZ51" s="38">
        <v>14.089600000000001</v>
      </c>
      <c r="FA51" s="38">
        <v>0</v>
      </c>
      <c r="FB51" s="38">
        <v>5.5359400000000003E-2</v>
      </c>
      <c r="FC51" s="38">
        <v>0</v>
      </c>
      <c r="FD51" s="38">
        <v>0</v>
      </c>
      <c r="FE51" s="38">
        <v>0</v>
      </c>
      <c r="FF51" s="38">
        <v>48.762</v>
      </c>
      <c r="FG51" s="38">
        <v>1.93883E-15</v>
      </c>
      <c r="FH51" s="38">
        <v>9.7721099999999996</v>
      </c>
      <c r="FI51" s="38">
        <v>6.12418</v>
      </c>
      <c r="FJ51" s="38">
        <v>0</v>
      </c>
      <c r="FK51" s="38">
        <v>0</v>
      </c>
      <c r="FL51" s="38">
        <v>2.27861</v>
      </c>
      <c r="FM51" s="38">
        <v>12.908799999999999</v>
      </c>
      <c r="FN51" s="38">
        <v>28.741499999999998</v>
      </c>
      <c r="FO51" s="38">
        <v>14.089600000000001</v>
      </c>
      <c r="FP51" s="38">
        <v>0</v>
      </c>
      <c r="FQ51" s="38">
        <v>5.5359400000000003E-2</v>
      </c>
      <c r="FR51" s="38">
        <v>0</v>
      </c>
      <c r="FS51" s="38">
        <v>-2.0434800000000002</v>
      </c>
      <c r="FT51" s="38">
        <v>-0.29875600000000002</v>
      </c>
      <c r="FU51" s="38">
        <v>42.886400000000002</v>
      </c>
      <c r="FV51" s="38" t="s">
        <v>273</v>
      </c>
      <c r="FW51" s="38" t="s">
        <v>274</v>
      </c>
      <c r="FX51" s="38" t="s">
        <v>214</v>
      </c>
      <c r="FY51" s="38" t="s">
        <v>275</v>
      </c>
      <c r="FZ51" s="38" t="s">
        <v>215</v>
      </c>
      <c r="GA51" s="38" t="s">
        <v>276</v>
      </c>
      <c r="GB51" s="38" t="s">
        <v>216</v>
      </c>
      <c r="GC51" s="38" t="s">
        <v>277</v>
      </c>
      <c r="GF51" s="38">
        <v>0</v>
      </c>
      <c r="GG51" s="38">
        <v>2.4534600000000002</v>
      </c>
      <c r="GH51" s="38">
        <v>9.8512699999999995</v>
      </c>
      <c r="GI51" s="38">
        <v>0</v>
      </c>
      <c r="GJ51" s="38">
        <v>0</v>
      </c>
      <c r="GK51" s="38">
        <v>0</v>
      </c>
      <c r="GL51" s="38">
        <v>9.2368900000000007</v>
      </c>
      <c r="GM51" s="38">
        <v>21.54</v>
      </c>
      <c r="GN51" s="38">
        <v>9.7832299999999996</v>
      </c>
      <c r="GO51" s="38">
        <v>0</v>
      </c>
      <c r="GP51" s="38">
        <v>3.9612399999999999E-2</v>
      </c>
      <c r="GQ51" s="38">
        <v>0</v>
      </c>
      <c r="GR51" s="38">
        <v>0</v>
      </c>
      <c r="GS51" s="38">
        <v>0</v>
      </c>
      <c r="GT51" s="38">
        <v>31.36</v>
      </c>
      <c r="GU51" s="38">
        <v>1.4892399999999999</v>
      </c>
      <c r="GV51" s="38">
        <v>0</v>
      </c>
      <c r="GW51" s="38">
        <v>0</v>
      </c>
      <c r="GX51" s="38">
        <v>0</v>
      </c>
      <c r="GY51" s="38">
        <v>0</v>
      </c>
      <c r="GZ51" s="38">
        <v>3.8685700000000001</v>
      </c>
      <c r="HA51" s="38">
        <v>0</v>
      </c>
      <c r="HB51" s="38">
        <v>5.36</v>
      </c>
      <c r="HC51" s="38">
        <v>0</v>
      </c>
      <c r="HD51" s="38">
        <v>0</v>
      </c>
      <c r="HE51" s="38">
        <v>0</v>
      </c>
      <c r="HF51" s="38">
        <v>0</v>
      </c>
      <c r="HG51" s="38">
        <v>5.36</v>
      </c>
      <c r="HH51" s="38">
        <v>1.13646</v>
      </c>
      <c r="HI51" s="38">
        <v>2.5910899999999999</v>
      </c>
      <c r="HJ51" s="38">
        <v>4.2652799999999997</v>
      </c>
      <c r="HK51" s="38">
        <v>0</v>
      </c>
      <c r="HL51" s="38">
        <v>0</v>
      </c>
      <c r="HM51" s="38">
        <v>1.944</v>
      </c>
      <c r="HN51" s="38">
        <v>9.2368900000000007</v>
      </c>
      <c r="HO51" s="38">
        <v>13.31</v>
      </c>
      <c r="HP51" s="38">
        <v>9.7832299999999996</v>
      </c>
      <c r="HQ51" s="38">
        <v>0</v>
      </c>
      <c r="HR51" s="38">
        <v>3.9612399999999999E-2</v>
      </c>
      <c r="HS51" s="38">
        <v>0</v>
      </c>
      <c r="HT51" s="38">
        <v>-5.2464300000000001</v>
      </c>
      <c r="HU51" s="38">
        <v>-0.62456900000000004</v>
      </c>
      <c r="HV51" s="38">
        <v>23.13</v>
      </c>
      <c r="HW51" s="38">
        <v>0</v>
      </c>
      <c r="HX51" s="38">
        <v>0</v>
      </c>
      <c r="HY51" s="38">
        <v>0</v>
      </c>
      <c r="HZ51" s="38">
        <v>0</v>
      </c>
      <c r="IA51" s="38">
        <v>0</v>
      </c>
      <c r="IB51" s="38">
        <v>0</v>
      </c>
      <c r="IC51" s="38">
        <v>0</v>
      </c>
      <c r="ID51" s="38">
        <v>0</v>
      </c>
      <c r="IE51" s="38">
        <v>0</v>
      </c>
      <c r="IF51" s="38">
        <v>0</v>
      </c>
      <c r="IG51" s="38">
        <v>0</v>
      </c>
      <c r="IH51" s="38">
        <v>0</v>
      </c>
      <c r="II51" s="38">
        <v>0</v>
      </c>
      <c r="IJ51" s="38">
        <v>0.99337299999999995</v>
      </c>
      <c r="IK51" s="38">
        <v>1.6214299999999999</v>
      </c>
      <c r="IL51" s="38">
        <v>6.5105899999999997</v>
      </c>
      <c r="IM51" s="38">
        <v>0</v>
      </c>
      <c r="IN51" s="38">
        <v>0</v>
      </c>
      <c r="IO51" s="38">
        <v>2.58047</v>
      </c>
      <c r="IP51" s="38">
        <v>6.1045699999999998</v>
      </c>
      <c r="IQ51" s="38">
        <v>17.810400000000001</v>
      </c>
      <c r="IR51" s="38">
        <v>6.4656399999999996</v>
      </c>
      <c r="IS51" s="38">
        <v>0</v>
      </c>
      <c r="IT51" s="38">
        <v>2.6179399999999999E-2</v>
      </c>
      <c r="IU51" s="38">
        <v>0</v>
      </c>
      <c r="IV51" s="38">
        <v>0</v>
      </c>
      <c r="IW51" s="38">
        <v>0</v>
      </c>
      <c r="IX51" s="38">
        <v>24.302199999999999</v>
      </c>
      <c r="IY51" s="38">
        <v>0.75107100000000004</v>
      </c>
      <c r="IZ51" s="38">
        <v>1.71238</v>
      </c>
      <c r="JA51" s="38">
        <v>2.81887</v>
      </c>
      <c r="JB51" s="38">
        <v>0</v>
      </c>
      <c r="JC51" s="38">
        <v>0</v>
      </c>
      <c r="JD51" s="38">
        <v>1.28477</v>
      </c>
      <c r="JE51" s="38">
        <v>6.1045699999999998</v>
      </c>
      <c r="JF51" s="38">
        <v>8.7915899999999993</v>
      </c>
      <c r="JG51" s="38">
        <v>6.4656399999999996</v>
      </c>
      <c r="JH51" s="38">
        <v>0</v>
      </c>
      <c r="JI51" s="38">
        <v>2.6179399999999999E-2</v>
      </c>
      <c r="JJ51" s="38">
        <v>0</v>
      </c>
      <c r="JK51" s="38">
        <v>-3.4672900000000002</v>
      </c>
      <c r="JL51" s="38">
        <v>-0.41277200000000003</v>
      </c>
      <c r="JM51" s="38">
        <v>15.2834</v>
      </c>
    </row>
    <row r="52" spans="1:273" x14ac:dyDescent="0.3">
      <c r="B52" s="84">
        <v>44855.463090277779</v>
      </c>
      <c r="C52" s="38" t="s">
        <v>133</v>
      </c>
      <c r="D52" s="38" t="s">
        <v>133</v>
      </c>
      <c r="E52" s="38" t="s">
        <v>290</v>
      </c>
      <c r="F52" s="38">
        <v>24563.1</v>
      </c>
      <c r="G52" s="39">
        <v>24692.3</v>
      </c>
      <c r="H52" s="38" t="s">
        <v>86</v>
      </c>
      <c r="I52" s="38">
        <v>3.9583333333333331E-2</v>
      </c>
      <c r="J52" s="38" t="s">
        <v>88</v>
      </c>
      <c r="K52" s="38">
        <v>-87.24</v>
      </c>
      <c r="L52" s="38" t="s">
        <v>87</v>
      </c>
      <c r="M52" s="38" t="s">
        <v>87</v>
      </c>
      <c r="N52" s="38" t="s">
        <v>296</v>
      </c>
      <c r="O52" s="38">
        <v>0</v>
      </c>
      <c r="P52" s="38">
        <v>101453</v>
      </c>
      <c r="Q52" s="38">
        <v>18759.099999999999</v>
      </c>
      <c r="R52" s="38">
        <v>0</v>
      </c>
      <c r="S52" s="38">
        <v>0</v>
      </c>
      <c r="T52" s="38">
        <v>0</v>
      </c>
      <c r="U52" s="38">
        <v>72944.800000000003</v>
      </c>
      <c r="V52" s="38">
        <v>193156</v>
      </c>
      <c r="W52" s="38">
        <v>77659.399999999994</v>
      </c>
      <c r="X52" s="38">
        <v>0</v>
      </c>
      <c r="Y52" s="38">
        <v>312.78899999999999</v>
      </c>
      <c r="Z52" s="38">
        <v>0</v>
      </c>
      <c r="AA52" s="38">
        <v>0</v>
      </c>
      <c r="AB52" s="38">
        <v>0</v>
      </c>
      <c r="AC52" s="38">
        <v>271129</v>
      </c>
      <c r="AD52" s="38">
        <v>394.90499999999997</v>
      </c>
      <c r="AE52" s="38">
        <v>0</v>
      </c>
      <c r="AF52" s="38">
        <v>0</v>
      </c>
      <c r="AG52" s="38">
        <v>0</v>
      </c>
      <c r="AH52" s="38">
        <v>0</v>
      </c>
      <c r="AI52" s="38">
        <v>614.34799999999996</v>
      </c>
      <c r="AJ52" s="38">
        <v>0</v>
      </c>
      <c r="AK52" s="38">
        <v>1009.25</v>
      </c>
      <c r="AL52" s="38">
        <v>0</v>
      </c>
      <c r="AM52" s="38">
        <v>0</v>
      </c>
      <c r="AN52" s="38">
        <v>0</v>
      </c>
      <c r="AO52" s="38">
        <v>0</v>
      </c>
      <c r="AP52" s="38">
        <v>1009.25</v>
      </c>
      <c r="AQ52" s="38">
        <v>0</v>
      </c>
      <c r="AR52" s="38">
        <v>0</v>
      </c>
      <c r="AS52" s="38">
        <v>0</v>
      </c>
      <c r="AT52" s="38">
        <v>0</v>
      </c>
      <c r="AU52" s="38">
        <v>0</v>
      </c>
      <c r="AV52" s="38">
        <v>0</v>
      </c>
      <c r="AW52" s="38">
        <v>0</v>
      </c>
      <c r="AX52" s="38">
        <v>0</v>
      </c>
      <c r="AY52" s="38">
        <v>0</v>
      </c>
      <c r="AZ52" s="38">
        <v>0</v>
      </c>
      <c r="BA52" s="38">
        <v>0</v>
      </c>
      <c r="BB52" s="38">
        <v>0</v>
      </c>
      <c r="BC52" s="38">
        <v>0</v>
      </c>
      <c r="BD52" s="38">
        <v>4.6076100000000002</v>
      </c>
      <c r="BE52" s="38">
        <v>139.429</v>
      </c>
      <c r="BF52" s="38">
        <v>24.040299999999998</v>
      </c>
      <c r="BG52" s="38">
        <v>0</v>
      </c>
      <c r="BH52" s="38">
        <v>0</v>
      </c>
      <c r="BI52" s="38">
        <v>6.3979999999999997</v>
      </c>
      <c r="BJ52" s="38">
        <v>80.660700000000006</v>
      </c>
      <c r="BK52" s="38">
        <v>255.136</v>
      </c>
      <c r="BL52" s="38">
        <v>85.924000000000007</v>
      </c>
      <c r="BM52" s="38">
        <v>0</v>
      </c>
      <c r="BN52" s="38">
        <v>0.34587499999999999</v>
      </c>
      <c r="BO52" s="38">
        <v>0</v>
      </c>
      <c r="BP52" s="38">
        <v>0</v>
      </c>
      <c r="BQ52" s="38">
        <v>0</v>
      </c>
      <c r="BR52" s="38">
        <v>341.40499999999997</v>
      </c>
      <c r="BS52" s="38">
        <v>330.4</v>
      </c>
      <c r="BT52" s="38">
        <v>11.005599999999999</v>
      </c>
      <c r="BU52" s="38">
        <v>0</v>
      </c>
      <c r="BV52" s="38">
        <v>0</v>
      </c>
      <c r="BX52" s="38">
        <v>0</v>
      </c>
      <c r="BY52" s="38">
        <v>0</v>
      </c>
      <c r="CA52" s="38">
        <v>0</v>
      </c>
      <c r="CB52" s="38" t="s">
        <v>87</v>
      </c>
      <c r="CC52" s="38" t="s">
        <v>87</v>
      </c>
      <c r="CD52" s="38" t="s">
        <v>291</v>
      </c>
      <c r="CE52" s="38">
        <v>2597.42</v>
      </c>
      <c r="CF52" s="38">
        <v>95857.9</v>
      </c>
      <c r="CG52" s="38">
        <v>40857.699999999997</v>
      </c>
      <c r="CH52" s="38">
        <v>0</v>
      </c>
      <c r="CI52" s="38">
        <v>0</v>
      </c>
      <c r="CJ52" s="38">
        <v>11659.1</v>
      </c>
      <c r="CK52" s="38">
        <v>72944.800000000003</v>
      </c>
      <c r="CL52" s="38">
        <v>96797.5</v>
      </c>
      <c r="CM52" s="38">
        <v>77659.399999999994</v>
      </c>
      <c r="CN52" s="38">
        <v>0</v>
      </c>
      <c r="CO52" s="38">
        <v>312.78899999999999</v>
      </c>
      <c r="CP52" s="38">
        <v>0</v>
      </c>
      <c r="CQ52" s="38">
        <v>-127520</v>
      </c>
      <c r="CR52" s="38">
        <v>400.27499999999998</v>
      </c>
      <c r="CS52" s="38">
        <v>174770</v>
      </c>
      <c r="CT52" s="38">
        <v>0</v>
      </c>
      <c r="CU52" s="38">
        <v>0</v>
      </c>
      <c r="CV52" s="38">
        <v>0</v>
      </c>
      <c r="CW52" s="38">
        <v>0</v>
      </c>
      <c r="CX52" s="38">
        <v>0</v>
      </c>
      <c r="CY52" s="38">
        <v>0</v>
      </c>
      <c r="CZ52" s="38">
        <v>0</v>
      </c>
      <c r="DA52" s="38">
        <v>0</v>
      </c>
      <c r="DB52" s="38">
        <v>0</v>
      </c>
      <c r="DC52" s="38">
        <v>0</v>
      </c>
      <c r="DD52" s="38">
        <v>0</v>
      </c>
      <c r="DE52" s="38">
        <v>0</v>
      </c>
      <c r="DF52" s="38">
        <v>0</v>
      </c>
      <c r="DG52" s="38">
        <v>0</v>
      </c>
      <c r="DH52" s="38">
        <v>0</v>
      </c>
      <c r="DI52" s="38">
        <v>0</v>
      </c>
      <c r="DJ52" s="38">
        <v>0</v>
      </c>
      <c r="DK52" s="38">
        <v>0</v>
      </c>
      <c r="DL52" s="38">
        <v>0</v>
      </c>
      <c r="DM52" s="38">
        <v>0</v>
      </c>
      <c r="DN52" s="38">
        <v>0</v>
      </c>
      <c r="DO52" s="38">
        <v>0</v>
      </c>
      <c r="DP52" s="38">
        <v>0</v>
      </c>
      <c r="DQ52" s="38">
        <v>0</v>
      </c>
      <c r="DR52" s="38">
        <v>0</v>
      </c>
      <c r="DS52" s="38">
        <v>0</v>
      </c>
      <c r="DT52" s="38">
        <v>3.60968</v>
      </c>
      <c r="DU52" s="38">
        <v>134.55199999999999</v>
      </c>
      <c r="DV52" s="38">
        <v>46.193199999999997</v>
      </c>
      <c r="DW52" s="38">
        <v>0</v>
      </c>
      <c r="DX52" s="38">
        <v>0</v>
      </c>
      <c r="DY52" s="38">
        <v>13.016</v>
      </c>
      <c r="DZ52" s="38">
        <v>80.660700000000006</v>
      </c>
      <c r="EA52" s="38">
        <v>167.90100000000001</v>
      </c>
      <c r="EB52" s="38">
        <v>85.924000000000007</v>
      </c>
      <c r="EC52" s="38">
        <v>0</v>
      </c>
      <c r="ED52" s="38">
        <v>0.34587499999999999</v>
      </c>
      <c r="EE52" s="38">
        <v>0</v>
      </c>
      <c r="EF52" s="38">
        <v>-108.413</v>
      </c>
      <c r="EG52" s="38">
        <v>-1.7164999999999999</v>
      </c>
      <c r="EH52" s="38">
        <v>254.17099999999999</v>
      </c>
      <c r="EI52" s="38">
        <v>254.17099999999999</v>
      </c>
      <c r="EJ52" s="38">
        <v>0</v>
      </c>
      <c r="EK52" s="38">
        <v>0</v>
      </c>
      <c r="EL52" s="38">
        <v>0</v>
      </c>
      <c r="EN52" s="38">
        <v>0</v>
      </c>
      <c r="EO52" s="38">
        <v>0</v>
      </c>
      <c r="EQ52" s="38">
        <v>0</v>
      </c>
      <c r="ER52" s="38">
        <v>0</v>
      </c>
      <c r="ES52" s="38">
        <v>33.11</v>
      </c>
      <c r="ET52" s="38">
        <v>3.6261999999999999</v>
      </c>
      <c r="EU52" s="38">
        <v>0</v>
      </c>
      <c r="EV52" s="38">
        <v>0</v>
      </c>
      <c r="EW52" s="38">
        <v>0</v>
      </c>
      <c r="EX52" s="38">
        <v>12.908799999999999</v>
      </c>
      <c r="EY52" s="38">
        <v>49.645000000000003</v>
      </c>
      <c r="EZ52" s="38">
        <v>14.089600000000001</v>
      </c>
      <c r="FA52" s="38">
        <v>0</v>
      </c>
      <c r="FB52" s="38">
        <v>5.53535E-2</v>
      </c>
      <c r="FC52" s="38">
        <v>0</v>
      </c>
      <c r="FD52" s="38">
        <v>0</v>
      </c>
      <c r="FE52" s="38">
        <v>0</v>
      </c>
      <c r="FF52" s="38">
        <v>63.79</v>
      </c>
      <c r="FG52" s="38">
        <v>0</v>
      </c>
      <c r="FH52" s="38">
        <v>32.127200000000002</v>
      </c>
      <c r="FI52" s="38">
        <v>8.5970600000000008</v>
      </c>
      <c r="FJ52" s="38">
        <v>0</v>
      </c>
      <c r="FK52" s="38">
        <v>0</v>
      </c>
      <c r="FL52" s="38">
        <v>1.8222</v>
      </c>
      <c r="FM52" s="38">
        <v>12.908799999999999</v>
      </c>
      <c r="FN52" s="38">
        <v>53.115299999999998</v>
      </c>
      <c r="FO52" s="38">
        <v>14.089600000000001</v>
      </c>
      <c r="FP52" s="38">
        <v>0</v>
      </c>
      <c r="FQ52" s="38">
        <v>5.53535E-2</v>
      </c>
      <c r="FR52" s="38">
        <v>0</v>
      </c>
      <c r="FS52" s="38">
        <v>-2.1083799999999999</v>
      </c>
      <c r="FT52" s="38">
        <v>-0.23161499999999999</v>
      </c>
      <c r="FU52" s="38">
        <v>67.260300000000001</v>
      </c>
      <c r="FV52" s="38" t="s">
        <v>273</v>
      </c>
      <c r="FW52" s="38" t="s">
        <v>274</v>
      </c>
      <c r="FX52" s="38" t="s">
        <v>214</v>
      </c>
      <c r="FY52" s="38" t="s">
        <v>275</v>
      </c>
      <c r="FZ52" s="38" t="s">
        <v>215</v>
      </c>
      <c r="GA52" s="38" t="s">
        <v>276</v>
      </c>
      <c r="GB52" s="38" t="s">
        <v>216</v>
      </c>
      <c r="GC52" s="38" t="s">
        <v>277</v>
      </c>
      <c r="GF52" s="38">
        <v>0</v>
      </c>
      <c r="GG52" s="38">
        <v>10.6622</v>
      </c>
      <c r="GH52" s="38">
        <v>2.4780700000000002</v>
      </c>
      <c r="GI52" s="38">
        <v>0</v>
      </c>
      <c r="GJ52" s="38">
        <v>0</v>
      </c>
      <c r="GK52" s="38">
        <v>0</v>
      </c>
      <c r="GL52" s="38">
        <v>9.23691</v>
      </c>
      <c r="GM52" s="38">
        <v>22.38</v>
      </c>
      <c r="GN52" s="38">
        <v>9.7832500000000007</v>
      </c>
      <c r="GO52" s="38">
        <v>0</v>
      </c>
      <c r="GP52" s="38">
        <v>3.96081E-2</v>
      </c>
      <c r="GQ52" s="38">
        <v>0</v>
      </c>
      <c r="GR52" s="38">
        <v>0</v>
      </c>
      <c r="GS52" s="38">
        <v>0</v>
      </c>
      <c r="GT52" s="38">
        <v>32.200000000000003</v>
      </c>
      <c r="GU52" s="38">
        <v>2.2131599999999998</v>
      </c>
      <c r="GV52" s="38">
        <v>0</v>
      </c>
      <c r="GW52" s="38">
        <v>0</v>
      </c>
      <c r="GX52" s="38">
        <v>0</v>
      </c>
      <c r="GY52" s="38">
        <v>0</v>
      </c>
      <c r="GZ52" s="38">
        <v>3.4429799999999999</v>
      </c>
      <c r="HA52" s="38">
        <v>0</v>
      </c>
      <c r="HB52" s="38">
        <v>5.65</v>
      </c>
      <c r="HC52" s="38">
        <v>0</v>
      </c>
      <c r="HD52" s="38">
        <v>0</v>
      </c>
      <c r="HE52" s="38">
        <v>0</v>
      </c>
      <c r="HF52" s="38">
        <v>0</v>
      </c>
      <c r="HG52" s="38">
        <v>5.65</v>
      </c>
      <c r="HH52" s="38">
        <v>0.74103699999999995</v>
      </c>
      <c r="HI52" s="38">
        <v>10.209</v>
      </c>
      <c r="HJ52" s="38">
        <v>5.3710500000000003</v>
      </c>
      <c r="HK52" s="38">
        <v>0</v>
      </c>
      <c r="HL52" s="38">
        <v>0</v>
      </c>
      <c r="HM52" s="38">
        <v>1.68404</v>
      </c>
      <c r="HN52" s="38">
        <v>9.23691</v>
      </c>
      <c r="HO52" s="38">
        <v>20.07</v>
      </c>
      <c r="HP52" s="38">
        <v>9.7832500000000007</v>
      </c>
      <c r="HQ52" s="38">
        <v>0</v>
      </c>
      <c r="HR52" s="38">
        <v>3.96081E-2</v>
      </c>
      <c r="HS52" s="38">
        <v>0</v>
      </c>
      <c r="HT52" s="38">
        <v>-6.4994399999999999</v>
      </c>
      <c r="HU52" s="38">
        <v>-0.67071000000000003</v>
      </c>
      <c r="HV52" s="38">
        <v>29.89</v>
      </c>
      <c r="HW52" s="38">
        <v>0</v>
      </c>
      <c r="HX52" s="38">
        <v>0</v>
      </c>
      <c r="HY52" s="38">
        <v>0</v>
      </c>
      <c r="HZ52" s="38">
        <v>0</v>
      </c>
      <c r="IA52" s="38">
        <v>0</v>
      </c>
      <c r="IB52" s="38">
        <v>0</v>
      </c>
      <c r="IC52" s="38">
        <v>0</v>
      </c>
      <c r="ID52" s="38">
        <v>0</v>
      </c>
      <c r="IE52" s="38">
        <v>0</v>
      </c>
      <c r="IF52" s="38">
        <v>0</v>
      </c>
      <c r="IG52" s="38">
        <v>0</v>
      </c>
      <c r="IH52" s="38">
        <v>0</v>
      </c>
      <c r="II52" s="38">
        <v>0</v>
      </c>
      <c r="IJ52" s="38">
        <v>1.4762599999999999</v>
      </c>
      <c r="IK52" s="38">
        <v>7.0464500000000001</v>
      </c>
      <c r="IL52" s="38">
        <v>1.6377200000000001</v>
      </c>
      <c r="IM52" s="38">
        <v>0</v>
      </c>
      <c r="IN52" s="38">
        <v>0</v>
      </c>
      <c r="IO52" s="38">
        <v>2.2965900000000001</v>
      </c>
      <c r="IP52" s="38">
        <v>6.1045699999999998</v>
      </c>
      <c r="IQ52" s="38">
        <v>18.561599999999999</v>
      </c>
      <c r="IR52" s="38">
        <v>6.4656399999999996</v>
      </c>
      <c r="IS52" s="38">
        <v>0</v>
      </c>
      <c r="IT52" s="38">
        <v>2.6176600000000001E-2</v>
      </c>
      <c r="IU52" s="38">
        <v>0</v>
      </c>
      <c r="IV52" s="38">
        <v>0</v>
      </c>
      <c r="IW52" s="38">
        <v>0</v>
      </c>
      <c r="IX52" s="38">
        <v>25.0534</v>
      </c>
      <c r="IY52" s="38">
        <v>0.48974200000000001</v>
      </c>
      <c r="IZ52" s="38">
        <v>6.7469400000000004</v>
      </c>
      <c r="JA52" s="38">
        <v>3.5496500000000002</v>
      </c>
      <c r="JB52" s="38">
        <v>0</v>
      </c>
      <c r="JC52" s="38">
        <v>0</v>
      </c>
      <c r="JD52" s="38">
        <v>1.11297</v>
      </c>
      <c r="JE52" s="38">
        <v>6.1045699999999998</v>
      </c>
      <c r="JF52" s="38">
        <v>13.2652</v>
      </c>
      <c r="JG52" s="38">
        <v>6.4656399999999996</v>
      </c>
      <c r="JH52" s="38">
        <v>0</v>
      </c>
      <c r="JI52" s="38">
        <v>2.6176600000000001E-2</v>
      </c>
      <c r="JJ52" s="38">
        <v>0</v>
      </c>
      <c r="JK52" s="38">
        <v>-4.2953999999999999</v>
      </c>
      <c r="JL52" s="38">
        <v>-0.44326100000000002</v>
      </c>
      <c r="JM52" s="38">
        <v>19.757000000000001</v>
      </c>
    </row>
    <row r="53" spans="1:273" x14ac:dyDescent="0.3">
      <c r="A53" s="21"/>
      <c r="B53" s="84">
        <v>44855.46366898148</v>
      </c>
      <c r="C53" s="38" t="s">
        <v>135</v>
      </c>
      <c r="D53" s="38" t="s">
        <v>135</v>
      </c>
      <c r="E53" s="38" t="s">
        <v>272</v>
      </c>
      <c r="F53" s="38">
        <v>24563.1</v>
      </c>
      <c r="G53" s="39">
        <v>24692.3</v>
      </c>
      <c r="H53" s="38" t="s">
        <v>86</v>
      </c>
      <c r="I53" s="38">
        <v>2.9861111111111113E-2</v>
      </c>
      <c r="J53" s="38" t="s">
        <v>88</v>
      </c>
      <c r="K53" s="38">
        <v>-64.8</v>
      </c>
      <c r="L53" s="38" t="s">
        <v>87</v>
      </c>
      <c r="M53" s="38" t="s">
        <v>87</v>
      </c>
      <c r="N53" s="38" t="s">
        <v>297</v>
      </c>
      <c r="O53" s="38">
        <v>0</v>
      </c>
      <c r="P53" s="38">
        <v>38043.4</v>
      </c>
      <c r="Q53" s="38">
        <v>13791.6</v>
      </c>
      <c r="R53" s="38">
        <v>0</v>
      </c>
      <c r="S53" s="38">
        <v>0</v>
      </c>
      <c r="T53" s="38">
        <v>0</v>
      </c>
      <c r="U53" s="38">
        <v>72944.800000000003</v>
      </c>
      <c r="V53" s="38">
        <v>124780</v>
      </c>
      <c r="W53" s="38">
        <v>77659.399999999994</v>
      </c>
      <c r="X53" s="38">
        <v>0</v>
      </c>
      <c r="Y53" s="38">
        <v>312.78899999999999</v>
      </c>
      <c r="Z53" s="38">
        <v>0</v>
      </c>
      <c r="AA53" s="38">
        <v>0</v>
      </c>
      <c r="AB53" s="38">
        <v>0</v>
      </c>
      <c r="AC53" s="38">
        <v>202752</v>
      </c>
      <c r="AD53" s="38">
        <v>555.173</v>
      </c>
      <c r="AE53" s="38">
        <v>0</v>
      </c>
      <c r="AF53" s="38">
        <v>0</v>
      </c>
      <c r="AG53" s="38">
        <v>0</v>
      </c>
      <c r="AH53" s="38">
        <v>0</v>
      </c>
      <c r="AI53" s="38">
        <v>690.28599999999994</v>
      </c>
      <c r="AJ53" s="38">
        <v>0</v>
      </c>
      <c r="AK53" s="38">
        <v>1245.46</v>
      </c>
      <c r="AL53" s="38">
        <v>0</v>
      </c>
      <c r="AM53" s="38">
        <v>0</v>
      </c>
      <c r="AN53" s="38">
        <v>0</v>
      </c>
      <c r="AO53" s="38">
        <v>0</v>
      </c>
      <c r="AP53" s="38">
        <v>1245.46</v>
      </c>
      <c r="AQ53" s="38">
        <v>0</v>
      </c>
      <c r="AR53" s="38">
        <v>0</v>
      </c>
      <c r="AS53" s="38">
        <v>0</v>
      </c>
      <c r="AT53" s="38">
        <v>0</v>
      </c>
      <c r="AU53" s="38">
        <v>0</v>
      </c>
      <c r="AV53" s="38">
        <v>0</v>
      </c>
      <c r="AW53" s="38">
        <v>0</v>
      </c>
      <c r="AX53" s="38">
        <v>0</v>
      </c>
      <c r="AY53" s="38">
        <v>0</v>
      </c>
      <c r="AZ53" s="38">
        <v>0</v>
      </c>
      <c r="BA53" s="38">
        <v>0</v>
      </c>
      <c r="BB53" s="38">
        <v>0</v>
      </c>
      <c r="BC53" s="38">
        <v>0</v>
      </c>
      <c r="BD53" s="38">
        <v>6.3427800000000003</v>
      </c>
      <c r="BE53" s="38">
        <v>52.587499999999999</v>
      </c>
      <c r="BF53" s="38">
        <v>16.772600000000001</v>
      </c>
      <c r="BG53" s="38">
        <v>0</v>
      </c>
      <c r="BH53" s="38">
        <v>0</v>
      </c>
      <c r="BI53" s="38">
        <v>7.16188</v>
      </c>
      <c r="BJ53" s="38">
        <v>80.509900000000002</v>
      </c>
      <c r="BK53" s="38">
        <v>163.375</v>
      </c>
      <c r="BL53" s="38">
        <v>85.741</v>
      </c>
      <c r="BM53" s="38">
        <v>0</v>
      </c>
      <c r="BN53" s="38">
        <v>0.34522900000000001</v>
      </c>
      <c r="BO53" s="38">
        <v>0</v>
      </c>
      <c r="BP53" s="38">
        <v>0</v>
      </c>
      <c r="BQ53" s="38">
        <v>0</v>
      </c>
      <c r="BR53" s="38">
        <v>249.46100000000001</v>
      </c>
      <c r="BS53" s="38">
        <v>235.95599999999999</v>
      </c>
      <c r="BT53" s="38">
        <v>13.5047</v>
      </c>
      <c r="BU53" s="38">
        <v>0</v>
      </c>
      <c r="BV53" s="38">
        <v>0</v>
      </c>
      <c r="BX53" s="38">
        <v>0</v>
      </c>
      <c r="BY53" s="38">
        <v>0</v>
      </c>
      <c r="CA53" s="38">
        <v>0</v>
      </c>
      <c r="CB53" s="38" t="s">
        <v>87</v>
      </c>
      <c r="CC53" s="38" t="s">
        <v>87</v>
      </c>
      <c r="CD53" s="38" t="s">
        <v>288</v>
      </c>
      <c r="CE53" s="38">
        <v>4209.58</v>
      </c>
      <c r="CF53" s="38">
        <v>31840.9</v>
      </c>
      <c r="CG53" s="38">
        <v>31341.599999999999</v>
      </c>
      <c r="CH53" s="38">
        <v>0</v>
      </c>
      <c r="CI53" s="38">
        <v>0</v>
      </c>
      <c r="CJ53" s="38">
        <v>13506.4</v>
      </c>
      <c r="CK53" s="38">
        <v>72944.800000000003</v>
      </c>
      <c r="CL53" s="38">
        <v>50580.7</v>
      </c>
      <c r="CM53" s="38">
        <v>77659.399999999994</v>
      </c>
      <c r="CN53" s="38">
        <v>0</v>
      </c>
      <c r="CO53" s="38">
        <v>312.78899999999999</v>
      </c>
      <c r="CP53" s="38">
        <v>0</v>
      </c>
      <c r="CQ53" s="38">
        <v>-103582</v>
      </c>
      <c r="CR53" s="38">
        <v>319.45400000000001</v>
      </c>
      <c r="CS53" s="38">
        <v>128553</v>
      </c>
      <c r="CT53" s="38">
        <v>0</v>
      </c>
      <c r="CU53" s="38">
        <v>0</v>
      </c>
      <c r="CV53" s="38">
        <v>0</v>
      </c>
      <c r="CW53" s="38">
        <v>0</v>
      </c>
      <c r="CX53" s="38">
        <v>0</v>
      </c>
      <c r="CY53" s="38">
        <v>0</v>
      </c>
      <c r="CZ53" s="38">
        <v>0</v>
      </c>
      <c r="DA53" s="38">
        <v>0</v>
      </c>
      <c r="DB53" s="38">
        <v>0</v>
      </c>
      <c r="DC53" s="38">
        <v>0</v>
      </c>
      <c r="DD53" s="38">
        <v>0</v>
      </c>
      <c r="DE53" s="38">
        <v>0</v>
      </c>
      <c r="DF53" s="38">
        <v>0</v>
      </c>
      <c r="DG53" s="38">
        <v>0</v>
      </c>
      <c r="DH53" s="38">
        <v>0</v>
      </c>
      <c r="DI53" s="38">
        <v>0</v>
      </c>
      <c r="DJ53" s="38">
        <v>0</v>
      </c>
      <c r="DK53" s="38">
        <v>0</v>
      </c>
      <c r="DL53" s="38">
        <v>0</v>
      </c>
      <c r="DM53" s="38">
        <v>0</v>
      </c>
      <c r="DN53" s="38">
        <v>0</v>
      </c>
      <c r="DO53" s="38">
        <v>0</v>
      </c>
      <c r="DP53" s="38">
        <v>0</v>
      </c>
      <c r="DQ53" s="38">
        <v>0</v>
      </c>
      <c r="DR53" s="38">
        <v>0</v>
      </c>
      <c r="DS53" s="38">
        <v>0</v>
      </c>
      <c r="DT53" s="38">
        <v>5.5685599999999997</v>
      </c>
      <c r="DU53" s="38">
        <v>45.919600000000003</v>
      </c>
      <c r="DV53" s="38">
        <v>39.030700000000003</v>
      </c>
      <c r="DW53" s="38">
        <v>0</v>
      </c>
      <c r="DX53" s="38">
        <v>0</v>
      </c>
      <c r="DY53" s="38">
        <v>15.1046</v>
      </c>
      <c r="DZ53" s="38">
        <v>80.509900000000002</v>
      </c>
      <c r="EA53" s="38">
        <v>98.571200000000005</v>
      </c>
      <c r="EB53" s="38">
        <v>85.741</v>
      </c>
      <c r="EC53" s="38">
        <v>0</v>
      </c>
      <c r="ED53" s="38">
        <v>0.34522900000000001</v>
      </c>
      <c r="EE53" s="38">
        <v>0</v>
      </c>
      <c r="EF53" s="38">
        <v>-86.084500000000006</v>
      </c>
      <c r="EG53" s="38">
        <v>-1.4776800000000001</v>
      </c>
      <c r="EH53" s="38">
        <v>184.65700000000001</v>
      </c>
      <c r="EI53" s="38">
        <v>184.65700000000001</v>
      </c>
      <c r="EJ53" s="38">
        <v>0</v>
      </c>
      <c r="EK53" s="38">
        <v>0</v>
      </c>
      <c r="EL53" s="38">
        <v>0</v>
      </c>
      <c r="EN53" s="38">
        <v>0</v>
      </c>
      <c r="EO53" s="38">
        <v>0</v>
      </c>
      <c r="EQ53" s="38">
        <v>0</v>
      </c>
      <c r="ER53" s="38">
        <v>0</v>
      </c>
      <c r="ES53" s="38">
        <v>11.353300000000001</v>
      </c>
      <c r="ET53" s="38">
        <v>2.7361900000000001</v>
      </c>
      <c r="EU53" s="38">
        <v>0</v>
      </c>
      <c r="EV53" s="38">
        <v>0</v>
      </c>
      <c r="EW53" s="38">
        <v>0</v>
      </c>
      <c r="EX53" s="38">
        <v>12.908799999999999</v>
      </c>
      <c r="EY53" s="38">
        <v>26.9983</v>
      </c>
      <c r="EZ53" s="38">
        <v>14.089600000000001</v>
      </c>
      <c r="FA53" s="38">
        <v>0</v>
      </c>
      <c r="FB53" s="38">
        <v>5.53535E-2</v>
      </c>
      <c r="FC53" s="38">
        <v>0</v>
      </c>
      <c r="FD53" s="38">
        <v>0</v>
      </c>
      <c r="FE53" s="38">
        <v>0</v>
      </c>
      <c r="FF53" s="38">
        <v>41.143300000000004</v>
      </c>
      <c r="FG53" s="38">
        <v>3.2470499999999999E-9</v>
      </c>
      <c r="FH53" s="38">
        <v>9.7096999999999998</v>
      </c>
      <c r="FI53" s="38">
        <v>5.71286</v>
      </c>
      <c r="FJ53" s="38">
        <v>0</v>
      </c>
      <c r="FK53" s="38">
        <v>0</v>
      </c>
      <c r="FL53" s="38">
        <v>2.27935</v>
      </c>
      <c r="FM53" s="38">
        <v>12.908799999999999</v>
      </c>
      <c r="FN53" s="38">
        <v>28.284099999999999</v>
      </c>
      <c r="FO53" s="38">
        <v>14.089600000000001</v>
      </c>
      <c r="FP53" s="38">
        <v>0</v>
      </c>
      <c r="FQ53" s="38">
        <v>5.53535E-2</v>
      </c>
      <c r="FR53" s="38">
        <v>0</v>
      </c>
      <c r="FS53" s="38">
        <v>-2.0434800000000002</v>
      </c>
      <c r="FT53" s="38">
        <v>-0.28312100000000001</v>
      </c>
      <c r="FU53" s="38">
        <v>42.429099999999998</v>
      </c>
      <c r="FV53" s="38" t="s">
        <v>273</v>
      </c>
      <c r="FW53" s="38" t="s">
        <v>274</v>
      </c>
      <c r="FX53" s="38" t="s">
        <v>214</v>
      </c>
      <c r="FY53" s="38" t="s">
        <v>275</v>
      </c>
      <c r="FZ53" s="38" t="s">
        <v>215</v>
      </c>
      <c r="GA53" s="38" t="s">
        <v>276</v>
      </c>
      <c r="GB53" s="38" t="s">
        <v>216</v>
      </c>
      <c r="GC53" s="38" t="s">
        <v>277</v>
      </c>
      <c r="GF53" s="38">
        <v>0</v>
      </c>
      <c r="GG53" s="38">
        <v>3.0307900000000001</v>
      </c>
      <c r="GH53" s="38">
        <v>1.78356</v>
      </c>
      <c r="GI53" s="38">
        <v>0</v>
      </c>
      <c r="GJ53" s="38">
        <v>0</v>
      </c>
      <c r="GK53" s="38">
        <v>0</v>
      </c>
      <c r="GL53" s="38">
        <v>9.23691</v>
      </c>
      <c r="GM53" s="38">
        <v>14.05</v>
      </c>
      <c r="GN53" s="38">
        <v>9.7832500000000007</v>
      </c>
      <c r="GO53" s="38">
        <v>0</v>
      </c>
      <c r="GP53" s="38">
        <v>3.96081E-2</v>
      </c>
      <c r="GQ53" s="38">
        <v>0</v>
      </c>
      <c r="GR53" s="38">
        <v>0</v>
      </c>
      <c r="GS53" s="38">
        <v>0</v>
      </c>
      <c r="GT53" s="38">
        <v>23.87</v>
      </c>
      <c r="GU53" s="38">
        <v>3.1113499999999998</v>
      </c>
      <c r="GV53" s="38">
        <v>0</v>
      </c>
      <c r="GW53" s="38">
        <v>0</v>
      </c>
      <c r="GX53" s="38">
        <v>0</v>
      </c>
      <c r="GY53" s="38">
        <v>0</v>
      </c>
      <c r="GZ53" s="38">
        <v>3.86856</v>
      </c>
      <c r="HA53" s="38">
        <v>0</v>
      </c>
      <c r="HB53" s="38">
        <v>6.98</v>
      </c>
      <c r="HC53" s="38">
        <v>0</v>
      </c>
      <c r="HD53" s="38">
        <v>0</v>
      </c>
      <c r="HE53" s="38">
        <v>0</v>
      </c>
      <c r="HF53" s="38">
        <v>0</v>
      </c>
      <c r="HG53" s="38">
        <v>6.98</v>
      </c>
      <c r="HH53" s="38">
        <v>1.1394200000000001</v>
      </c>
      <c r="HI53" s="38">
        <v>2.5872600000000001</v>
      </c>
      <c r="HJ53" s="38">
        <v>4.2237</v>
      </c>
      <c r="HK53" s="38">
        <v>0</v>
      </c>
      <c r="HL53" s="38">
        <v>0</v>
      </c>
      <c r="HM53" s="38">
        <v>1.94401</v>
      </c>
      <c r="HN53" s="38">
        <v>9.23691</v>
      </c>
      <c r="HO53" s="38">
        <v>13.25</v>
      </c>
      <c r="HP53" s="38">
        <v>9.7832500000000007</v>
      </c>
      <c r="HQ53" s="38">
        <v>0</v>
      </c>
      <c r="HR53" s="38">
        <v>3.96081E-2</v>
      </c>
      <c r="HS53" s="38">
        <v>0</v>
      </c>
      <c r="HT53" s="38">
        <v>-5.2464399999999998</v>
      </c>
      <c r="HU53" s="38">
        <v>-0.62502000000000002</v>
      </c>
      <c r="HV53" s="38">
        <v>23.07</v>
      </c>
      <c r="HW53" s="38">
        <v>0</v>
      </c>
      <c r="HX53" s="38">
        <v>0</v>
      </c>
      <c r="HY53" s="38">
        <v>0</v>
      </c>
      <c r="HZ53" s="38">
        <v>0</v>
      </c>
      <c r="IA53" s="38">
        <v>0</v>
      </c>
      <c r="IB53" s="38">
        <v>0</v>
      </c>
      <c r="IC53" s="38">
        <v>0</v>
      </c>
      <c r="ID53" s="38">
        <v>0</v>
      </c>
      <c r="IE53" s="38">
        <v>0</v>
      </c>
      <c r="IF53" s="38">
        <v>0</v>
      </c>
      <c r="IG53" s="38">
        <v>0</v>
      </c>
      <c r="IH53" s="38">
        <v>0</v>
      </c>
      <c r="II53" s="38">
        <v>0</v>
      </c>
      <c r="IJ53" s="38">
        <v>2.07538</v>
      </c>
      <c r="IK53" s="38">
        <v>2.0029699999999999</v>
      </c>
      <c r="IL53" s="38">
        <v>1.1787300000000001</v>
      </c>
      <c r="IM53" s="38">
        <v>0</v>
      </c>
      <c r="IN53" s="38">
        <v>0</v>
      </c>
      <c r="IO53" s="38">
        <v>2.58046</v>
      </c>
      <c r="IP53" s="38">
        <v>6.1045699999999998</v>
      </c>
      <c r="IQ53" s="38">
        <v>13.9421</v>
      </c>
      <c r="IR53" s="38">
        <v>6.4656399999999996</v>
      </c>
      <c r="IS53" s="38">
        <v>0</v>
      </c>
      <c r="IT53" s="38">
        <v>2.6176600000000001E-2</v>
      </c>
      <c r="IU53" s="38">
        <v>0</v>
      </c>
      <c r="IV53" s="38">
        <v>0</v>
      </c>
      <c r="IW53" s="38">
        <v>0</v>
      </c>
      <c r="IX53" s="38">
        <v>20.433900000000001</v>
      </c>
      <c r="IY53" s="38">
        <v>0.75302599999999997</v>
      </c>
      <c r="IZ53" s="38">
        <v>1.7098500000000001</v>
      </c>
      <c r="JA53" s="38">
        <v>2.7913800000000002</v>
      </c>
      <c r="JB53" s="38">
        <v>0</v>
      </c>
      <c r="JC53" s="38">
        <v>0</v>
      </c>
      <c r="JD53" s="38">
        <v>1.28478</v>
      </c>
      <c r="JE53" s="38">
        <v>6.1045699999999998</v>
      </c>
      <c r="JF53" s="38">
        <v>8.7632499999999993</v>
      </c>
      <c r="JG53" s="38">
        <v>6.4656399999999996</v>
      </c>
      <c r="JH53" s="38">
        <v>0</v>
      </c>
      <c r="JI53" s="38">
        <v>2.6176600000000001E-2</v>
      </c>
      <c r="JJ53" s="38">
        <v>0</v>
      </c>
      <c r="JK53" s="38">
        <v>-3.4672900000000002</v>
      </c>
      <c r="JL53" s="38">
        <v>-0.41306999999999999</v>
      </c>
      <c r="JM53" s="38">
        <v>15.255100000000001</v>
      </c>
    </row>
    <row r="54" spans="1:273" x14ac:dyDescent="0.3">
      <c r="A54" s="21"/>
      <c r="B54" s="84">
        <v>44855.464363425926</v>
      </c>
      <c r="C54" s="38" t="s">
        <v>166</v>
      </c>
      <c r="D54" s="38" t="s">
        <v>166</v>
      </c>
      <c r="E54" s="38" t="s">
        <v>272</v>
      </c>
      <c r="F54" s="38">
        <v>22500</v>
      </c>
      <c r="G54" s="39">
        <v>22500</v>
      </c>
      <c r="H54" s="38" t="s">
        <v>86</v>
      </c>
      <c r="I54" s="38">
        <v>3.5416666666666666E-2</v>
      </c>
      <c r="J54" s="38" t="s">
        <v>88</v>
      </c>
      <c r="K54" s="38">
        <v>-107.48</v>
      </c>
      <c r="L54" s="38" t="s">
        <v>87</v>
      </c>
      <c r="M54" s="38" t="s">
        <v>87</v>
      </c>
      <c r="N54" s="38" t="s">
        <v>242</v>
      </c>
      <c r="O54" s="38">
        <v>0</v>
      </c>
      <c r="P54" s="38">
        <v>28505.200000000001</v>
      </c>
      <c r="Q54" s="38">
        <v>64644.1</v>
      </c>
      <c r="R54" s="38">
        <v>0</v>
      </c>
      <c r="S54" s="38">
        <v>0</v>
      </c>
      <c r="T54" s="38">
        <v>0</v>
      </c>
      <c r="U54" s="38">
        <v>73944.7</v>
      </c>
      <c r="V54" s="38">
        <v>167094</v>
      </c>
      <c r="W54" s="38">
        <v>81817.899999999994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248912</v>
      </c>
      <c r="AD54" s="38">
        <v>468.74099999999999</v>
      </c>
      <c r="AE54" s="38">
        <v>0</v>
      </c>
      <c r="AF54" s="38">
        <v>0</v>
      </c>
      <c r="AG54" s="38">
        <v>0</v>
      </c>
      <c r="AH54" s="38">
        <v>0</v>
      </c>
      <c r="AI54" s="38">
        <v>749.38599999999997</v>
      </c>
      <c r="AJ54" s="38">
        <v>0</v>
      </c>
      <c r="AK54" s="38">
        <v>1218.1300000000001</v>
      </c>
      <c r="AL54" s="38">
        <v>0</v>
      </c>
      <c r="AM54" s="38">
        <v>0</v>
      </c>
      <c r="AN54" s="38">
        <v>0</v>
      </c>
      <c r="AO54" s="38">
        <v>0</v>
      </c>
      <c r="AP54" s="38">
        <v>1218.1300000000001</v>
      </c>
      <c r="AQ54" s="38">
        <v>0</v>
      </c>
      <c r="AR54" s="38">
        <v>0</v>
      </c>
      <c r="AS54" s="38">
        <v>0</v>
      </c>
      <c r="AT54" s="38">
        <v>0</v>
      </c>
      <c r="AU54" s="38">
        <v>0</v>
      </c>
      <c r="AV54" s="38">
        <v>0</v>
      </c>
      <c r="AW54" s="38">
        <v>0</v>
      </c>
      <c r="AX54" s="38">
        <v>0</v>
      </c>
      <c r="AY54" s="38">
        <v>0</v>
      </c>
      <c r="AZ54" s="38">
        <v>0</v>
      </c>
      <c r="BA54" s="38">
        <v>0</v>
      </c>
      <c r="BB54" s="38">
        <v>0</v>
      </c>
      <c r="BC54" s="38">
        <v>0</v>
      </c>
      <c r="BD54" s="38">
        <v>5.8502999999999998</v>
      </c>
      <c r="BE54" s="38">
        <v>48.3095</v>
      </c>
      <c r="BF54" s="38">
        <v>79.202600000000004</v>
      </c>
      <c r="BG54" s="38">
        <v>0</v>
      </c>
      <c r="BH54" s="38">
        <v>0</v>
      </c>
      <c r="BI54" s="38">
        <v>8.4883400000000009</v>
      </c>
      <c r="BJ54" s="38">
        <v>89.096999999999994</v>
      </c>
      <c r="BK54" s="38">
        <v>230.94800000000001</v>
      </c>
      <c r="BL54" s="38">
        <v>98.615200000000002</v>
      </c>
      <c r="BM54" s="38">
        <v>0</v>
      </c>
      <c r="BN54" s="38">
        <v>0</v>
      </c>
      <c r="BO54" s="38">
        <v>0</v>
      </c>
      <c r="BP54" s="38">
        <v>0</v>
      </c>
      <c r="BQ54" s="38">
        <v>0</v>
      </c>
      <c r="BR54" s="38">
        <v>329.56299999999999</v>
      </c>
      <c r="BS54" s="38">
        <v>315.22399999999999</v>
      </c>
      <c r="BT54" s="38">
        <v>14.3386</v>
      </c>
      <c r="BU54" s="38">
        <v>0</v>
      </c>
      <c r="BV54" s="38">
        <v>0</v>
      </c>
      <c r="BX54" s="38">
        <v>0</v>
      </c>
      <c r="BY54" s="38">
        <v>0</v>
      </c>
      <c r="CA54" s="38">
        <v>0</v>
      </c>
      <c r="CB54" s="38" t="s">
        <v>87</v>
      </c>
      <c r="CC54" s="38" t="s">
        <v>87</v>
      </c>
      <c r="CD54" s="38" t="s">
        <v>298</v>
      </c>
      <c r="CE54" s="38">
        <v>2130.85</v>
      </c>
      <c r="CF54" s="38">
        <v>29018.400000000001</v>
      </c>
      <c r="CG54" s="38">
        <v>56157.1</v>
      </c>
      <c r="CH54" s="38">
        <v>0</v>
      </c>
      <c r="CI54" s="38">
        <v>0</v>
      </c>
      <c r="CJ54" s="38">
        <v>14304.2</v>
      </c>
      <c r="CK54" s="38">
        <v>73944.7</v>
      </c>
      <c r="CL54" s="38">
        <v>65323.6</v>
      </c>
      <c r="CM54" s="38">
        <v>81817.899999999994</v>
      </c>
      <c r="CN54" s="38">
        <v>0</v>
      </c>
      <c r="CO54" s="38">
        <v>0</v>
      </c>
      <c r="CP54" s="38">
        <v>0</v>
      </c>
      <c r="CQ54" s="38">
        <v>-110495</v>
      </c>
      <c r="CR54" s="38">
        <v>263.32900000000001</v>
      </c>
      <c r="CS54" s="38">
        <v>147141</v>
      </c>
      <c r="CT54" s="38">
        <v>0</v>
      </c>
      <c r="CU54" s="38">
        <v>0</v>
      </c>
      <c r="CV54" s="38">
        <v>0</v>
      </c>
      <c r="CW54" s="38">
        <v>0</v>
      </c>
      <c r="CX54" s="38">
        <v>0</v>
      </c>
      <c r="CY54" s="38">
        <v>0</v>
      </c>
      <c r="CZ54" s="38">
        <v>0</v>
      </c>
      <c r="DA54" s="38">
        <v>0</v>
      </c>
      <c r="DB54" s="38">
        <v>0</v>
      </c>
      <c r="DC54" s="38">
        <v>0</v>
      </c>
      <c r="DD54" s="38">
        <v>0</v>
      </c>
      <c r="DE54" s="38">
        <v>0</v>
      </c>
      <c r="DF54" s="38">
        <v>0</v>
      </c>
      <c r="DG54" s="38">
        <v>0</v>
      </c>
      <c r="DH54" s="38">
        <v>0</v>
      </c>
      <c r="DI54" s="38">
        <v>0</v>
      </c>
      <c r="DJ54" s="38">
        <v>0</v>
      </c>
      <c r="DK54" s="38">
        <v>0</v>
      </c>
      <c r="DL54" s="38">
        <v>0</v>
      </c>
      <c r="DM54" s="38">
        <v>0</v>
      </c>
      <c r="DN54" s="38">
        <v>0</v>
      </c>
      <c r="DO54" s="38">
        <v>0</v>
      </c>
      <c r="DP54" s="38">
        <v>0</v>
      </c>
      <c r="DQ54" s="38">
        <v>0</v>
      </c>
      <c r="DR54" s="38">
        <v>0</v>
      </c>
      <c r="DS54" s="38">
        <v>0</v>
      </c>
      <c r="DT54" s="38">
        <v>3.3083100000000001</v>
      </c>
      <c r="DU54" s="38">
        <v>44.922400000000003</v>
      </c>
      <c r="DV54" s="38">
        <v>70.381200000000007</v>
      </c>
      <c r="DW54" s="38">
        <v>0</v>
      </c>
      <c r="DX54" s="38">
        <v>0</v>
      </c>
      <c r="DY54" s="38">
        <v>17.448499999999999</v>
      </c>
      <c r="DZ54" s="38">
        <v>89.096999999999994</v>
      </c>
      <c r="EA54" s="38">
        <v>123.471</v>
      </c>
      <c r="EB54" s="38">
        <v>98.615200000000002</v>
      </c>
      <c r="EC54" s="38">
        <v>0</v>
      </c>
      <c r="ED54" s="38">
        <v>0</v>
      </c>
      <c r="EE54" s="38">
        <v>0</v>
      </c>
      <c r="EF54" s="38">
        <v>-100.25</v>
      </c>
      <c r="EG54" s="38">
        <v>-1.43642</v>
      </c>
      <c r="EH54" s="38">
        <v>222.08600000000001</v>
      </c>
      <c r="EI54" s="38">
        <v>222.08600000000001</v>
      </c>
      <c r="EJ54" s="38">
        <v>0</v>
      </c>
      <c r="EK54" s="38">
        <v>0</v>
      </c>
      <c r="EL54" s="38">
        <v>0</v>
      </c>
      <c r="EN54" s="38">
        <v>0</v>
      </c>
      <c r="EO54" s="38">
        <v>0</v>
      </c>
      <c r="EQ54" s="38">
        <v>0</v>
      </c>
      <c r="ER54" s="38">
        <v>0</v>
      </c>
      <c r="ES54" s="38">
        <v>7.6103399999999999</v>
      </c>
      <c r="ET54" s="38">
        <v>11.944000000000001</v>
      </c>
      <c r="EU54" s="38">
        <v>0</v>
      </c>
      <c r="EV54" s="38">
        <v>0</v>
      </c>
      <c r="EW54" s="38">
        <v>0</v>
      </c>
      <c r="EX54" s="38">
        <v>13.085800000000001</v>
      </c>
      <c r="EY54" s="38">
        <v>32.6402</v>
      </c>
      <c r="EZ54" s="38">
        <v>14.844099999999999</v>
      </c>
      <c r="FA54" s="38">
        <v>0</v>
      </c>
      <c r="FB54" s="38">
        <v>0</v>
      </c>
      <c r="FC54" s="38">
        <v>0</v>
      </c>
      <c r="FD54" s="38">
        <v>0</v>
      </c>
      <c r="FE54" s="38">
        <v>0</v>
      </c>
      <c r="FF54" s="38">
        <v>47.484200000000001</v>
      </c>
      <c r="FG54" s="38">
        <v>1.38617E-16</v>
      </c>
      <c r="FH54" s="38">
        <v>8.2599300000000007</v>
      </c>
      <c r="FI54" s="38">
        <v>11.6027</v>
      </c>
      <c r="FJ54" s="38">
        <v>0</v>
      </c>
      <c r="FK54" s="38">
        <v>0</v>
      </c>
      <c r="FL54" s="38">
        <v>2.4179599999999999</v>
      </c>
      <c r="FM54" s="38">
        <v>13.085800000000001</v>
      </c>
      <c r="FN54" s="38">
        <v>33.009599999999999</v>
      </c>
      <c r="FO54" s="38">
        <v>14.844099999999999</v>
      </c>
      <c r="FP54" s="38">
        <v>0</v>
      </c>
      <c r="FQ54" s="38">
        <v>0</v>
      </c>
      <c r="FR54" s="38">
        <v>0</v>
      </c>
      <c r="FS54" s="38">
        <v>-2.1798700000000002</v>
      </c>
      <c r="FT54" s="38">
        <v>-0.177012</v>
      </c>
      <c r="FU54" s="38">
        <v>47.8536</v>
      </c>
      <c r="FV54" s="38" t="s">
        <v>273</v>
      </c>
      <c r="FW54" s="38" t="s">
        <v>274</v>
      </c>
      <c r="FX54" s="38" t="s">
        <v>214</v>
      </c>
      <c r="FY54" s="38" t="s">
        <v>275</v>
      </c>
      <c r="FZ54" s="38" t="s">
        <v>215</v>
      </c>
      <c r="GA54" s="38" t="s">
        <v>276</v>
      </c>
      <c r="GB54" s="38" t="s">
        <v>216</v>
      </c>
      <c r="GC54" s="38" t="s">
        <v>277</v>
      </c>
      <c r="GF54" s="38">
        <v>0</v>
      </c>
      <c r="GG54" s="38">
        <v>2.15781</v>
      </c>
      <c r="GH54" s="38">
        <v>9.0238499999999995</v>
      </c>
      <c r="GI54" s="38">
        <v>0</v>
      </c>
      <c r="GJ54" s="38">
        <v>0</v>
      </c>
      <c r="GK54" s="38">
        <v>0</v>
      </c>
      <c r="GL54" s="38">
        <v>9.3635300000000008</v>
      </c>
      <c r="GM54" s="38">
        <v>20.54</v>
      </c>
      <c r="GN54" s="38">
        <v>10.3071</v>
      </c>
      <c r="GO54" s="38">
        <v>0</v>
      </c>
      <c r="GP54" s="38">
        <v>0</v>
      </c>
      <c r="GQ54" s="38">
        <v>0</v>
      </c>
      <c r="GR54" s="38">
        <v>0</v>
      </c>
      <c r="GS54" s="38">
        <v>0</v>
      </c>
      <c r="GT54" s="38">
        <v>30.85</v>
      </c>
      <c r="GU54" s="38">
        <v>2.62696</v>
      </c>
      <c r="GV54" s="38">
        <v>0</v>
      </c>
      <c r="GW54" s="38">
        <v>0</v>
      </c>
      <c r="GX54" s="38">
        <v>0</v>
      </c>
      <c r="GY54" s="38">
        <v>0</v>
      </c>
      <c r="GZ54" s="38">
        <v>4.19977</v>
      </c>
      <c r="HA54" s="38">
        <v>0</v>
      </c>
      <c r="HB54" s="38">
        <v>6.83</v>
      </c>
      <c r="HC54" s="38">
        <v>0</v>
      </c>
      <c r="HD54" s="38">
        <v>0</v>
      </c>
      <c r="HE54" s="38">
        <v>0</v>
      </c>
      <c r="HF54" s="38">
        <v>0</v>
      </c>
      <c r="HG54" s="38">
        <v>6.83</v>
      </c>
      <c r="HH54" s="38">
        <v>0.61699800000000005</v>
      </c>
      <c r="HI54" s="38">
        <v>2.3161</v>
      </c>
      <c r="HJ54" s="38">
        <v>7.7668200000000001</v>
      </c>
      <c r="HK54" s="38">
        <v>0</v>
      </c>
      <c r="HL54" s="38">
        <v>0</v>
      </c>
      <c r="HM54" s="38">
        <v>2.0591400000000002</v>
      </c>
      <c r="HN54" s="38">
        <v>9.3635300000000008</v>
      </c>
      <c r="HO54" s="38">
        <v>16</v>
      </c>
      <c r="HP54" s="38">
        <v>10.3071</v>
      </c>
      <c r="HQ54" s="38">
        <v>0</v>
      </c>
      <c r="HR54" s="38">
        <v>0</v>
      </c>
      <c r="HS54" s="38">
        <v>0</v>
      </c>
      <c r="HT54" s="38">
        <v>-5.5965800000000003</v>
      </c>
      <c r="HU54" s="38">
        <v>-0.52554000000000001</v>
      </c>
      <c r="HV54" s="38">
        <v>26.31</v>
      </c>
      <c r="HW54" s="38">
        <v>0</v>
      </c>
      <c r="HX54" s="38">
        <v>0</v>
      </c>
      <c r="HY54" s="38">
        <v>0</v>
      </c>
      <c r="HZ54" s="38">
        <v>0</v>
      </c>
      <c r="IA54" s="38">
        <v>0</v>
      </c>
      <c r="IB54" s="38">
        <v>0</v>
      </c>
      <c r="IC54" s="38">
        <v>0</v>
      </c>
      <c r="ID54" s="38">
        <v>0</v>
      </c>
      <c r="IE54" s="38">
        <v>0</v>
      </c>
      <c r="IF54" s="38">
        <v>0</v>
      </c>
      <c r="IG54" s="38">
        <v>0</v>
      </c>
      <c r="IH54" s="38">
        <v>0</v>
      </c>
      <c r="II54" s="38">
        <v>0</v>
      </c>
      <c r="IJ54" s="38">
        <v>1.9129499999999999</v>
      </c>
      <c r="IK54" s="38">
        <v>1.5568</v>
      </c>
      <c r="IL54" s="38">
        <v>6.5105899999999997</v>
      </c>
      <c r="IM54" s="38">
        <v>0</v>
      </c>
      <c r="IN54" s="38">
        <v>0</v>
      </c>
      <c r="IO54" s="38">
        <v>3.0582699999999998</v>
      </c>
      <c r="IP54" s="38">
        <v>6.7556799999999999</v>
      </c>
      <c r="IQ54" s="38">
        <v>19.7943</v>
      </c>
      <c r="IR54" s="38">
        <v>7.4364699999999999</v>
      </c>
      <c r="IS54" s="38">
        <v>0</v>
      </c>
      <c r="IT54" s="38">
        <v>0</v>
      </c>
      <c r="IU54" s="38">
        <v>0</v>
      </c>
      <c r="IV54" s="38">
        <v>0</v>
      </c>
      <c r="IW54" s="38">
        <v>0</v>
      </c>
      <c r="IX54" s="38">
        <v>27.230799999999999</v>
      </c>
      <c r="IY54" s="38">
        <v>0.44515399999999999</v>
      </c>
      <c r="IZ54" s="38">
        <v>1.671</v>
      </c>
      <c r="JA54" s="38">
        <v>5.6036599999999996</v>
      </c>
      <c r="JB54" s="38">
        <v>0</v>
      </c>
      <c r="JC54" s="38">
        <v>0</v>
      </c>
      <c r="JD54" s="38">
        <v>1.4856400000000001</v>
      </c>
      <c r="JE54" s="38">
        <v>6.7556799999999999</v>
      </c>
      <c r="JF54" s="38">
        <v>11.5441</v>
      </c>
      <c r="JG54" s="38">
        <v>7.4364699999999999</v>
      </c>
      <c r="JH54" s="38">
        <v>0</v>
      </c>
      <c r="JI54" s="38">
        <v>0</v>
      </c>
      <c r="JJ54" s="38">
        <v>0</v>
      </c>
      <c r="JK54" s="38">
        <v>-4.0378499999999997</v>
      </c>
      <c r="JL54" s="38">
        <v>-0.37917299999999998</v>
      </c>
      <c r="JM54" s="38">
        <v>18.980599999999999</v>
      </c>
    </row>
    <row r="55" spans="1:273" x14ac:dyDescent="0.3">
      <c r="A55" s="21"/>
      <c r="B55" s="84">
        <v>44855.465046296296</v>
      </c>
      <c r="C55" s="38" t="s">
        <v>175</v>
      </c>
      <c r="D55" s="38" t="s">
        <v>175</v>
      </c>
      <c r="E55" s="38" t="s">
        <v>272</v>
      </c>
      <c r="F55" s="38">
        <v>22500</v>
      </c>
      <c r="G55" s="39">
        <v>22500</v>
      </c>
      <c r="H55" s="38" t="s">
        <v>86</v>
      </c>
      <c r="I55" s="38">
        <v>3.4722222222222224E-2</v>
      </c>
      <c r="J55" s="38" t="s">
        <v>88</v>
      </c>
      <c r="K55" s="38">
        <v>-86.43</v>
      </c>
      <c r="L55" s="38" t="s">
        <v>87</v>
      </c>
      <c r="M55" s="38" t="s">
        <v>87</v>
      </c>
      <c r="N55" s="38" t="s">
        <v>243</v>
      </c>
      <c r="O55" s="38">
        <v>15910.1</v>
      </c>
      <c r="P55" s="38">
        <v>24780.5</v>
      </c>
      <c r="Q55" s="38">
        <v>36934.9</v>
      </c>
      <c r="R55" s="38">
        <v>0</v>
      </c>
      <c r="S55" s="38">
        <v>0</v>
      </c>
      <c r="T55" s="38">
        <v>0</v>
      </c>
      <c r="U55" s="38">
        <v>73944.7</v>
      </c>
      <c r="V55" s="38">
        <v>151570</v>
      </c>
      <c r="W55" s="38">
        <v>81817.899999999994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233388</v>
      </c>
      <c r="AD55" s="38">
        <v>0</v>
      </c>
      <c r="AE55" s="38">
        <v>0</v>
      </c>
      <c r="AF55" s="38">
        <v>0</v>
      </c>
      <c r="AG55" s="38">
        <v>0</v>
      </c>
      <c r="AH55" s="38">
        <v>0</v>
      </c>
      <c r="AI55" s="38">
        <v>749.38599999999997</v>
      </c>
      <c r="AJ55" s="38">
        <v>0</v>
      </c>
      <c r="AK55" s="38">
        <v>749.38599999999997</v>
      </c>
      <c r="AL55" s="38">
        <v>0</v>
      </c>
      <c r="AM55" s="38">
        <v>0</v>
      </c>
      <c r="AN55" s="38">
        <v>0</v>
      </c>
      <c r="AO55" s="38">
        <v>0</v>
      </c>
      <c r="AP55" s="38">
        <v>749.38599999999997</v>
      </c>
      <c r="AQ55" s="38">
        <v>0</v>
      </c>
      <c r="AR55" s="38">
        <v>0</v>
      </c>
      <c r="AS55" s="38">
        <v>0</v>
      </c>
      <c r="AT55" s="38">
        <v>0</v>
      </c>
      <c r="AU55" s="38">
        <v>0</v>
      </c>
      <c r="AV55" s="38">
        <v>0</v>
      </c>
      <c r="AW55" s="38">
        <v>0</v>
      </c>
      <c r="AX55" s="38">
        <v>0</v>
      </c>
      <c r="AY55" s="38">
        <v>0</v>
      </c>
      <c r="AZ55" s="38">
        <v>0</v>
      </c>
      <c r="BA55" s="38">
        <v>0</v>
      </c>
      <c r="BB55" s="38">
        <v>0</v>
      </c>
      <c r="BC55" s="38">
        <v>0</v>
      </c>
      <c r="BD55" s="38">
        <v>22.409600000000001</v>
      </c>
      <c r="BE55" s="38">
        <v>44.668100000000003</v>
      </c>
      <c r="BF55" s="38">
        <v>45.2254</v>
      </c>
      <c r="BG55" s="38">
        <v>0</v>
      </c>
      <c r="BH55" s="38">
        <v>0</v>
      </c>
      <c r="BI55" s="38">
        <v>8.4883299999999995</v>
      </c>
      <c r="BJ55" s="38">
        <v>89.096999999999994</v>
      </c>
      <c r="BK55" s="38">
        <v>209.88800000000001</v>
      </c>
      <c r="BL55" s="38">
        <v>98.615200000000002</v>
      </c>
      <c r="BM55" s="38">
        <v>0</v>
      </c>
      <c r="BN55" s="38">
        <v>0</v>
      </c>
      <c r="BO55" s="38">
        <v>0</v>
      </c>
      <c r="BP55" s="38">
        <v>0</v>
      </c>
      <c r="BQ55" s="38">
        <v>0</v>
      </c>
      <c r="BR55" s="38">
        <v>308.50400000000002</v>
      </c>
      <c r="BS55" s="38">
        <v>300.01499999999999</v>
      </c>
      <c r="BT55" s="38">
        <v>8.4883299999999995</v>
      </c>
      <c r="BU55" s="38">
        <v>0</v>
      </c>
      <c r="BV55" s="38">
        <v>0</v>
      </c>
      <c r="BX55" s="38">
        <v>0</v>
      </c>
      <c r="BY55" s="38">
        <v>0</v>
      </c>
      <c r="CA55" s="38">
        <v>0</v>
      </c>
      <c r="CB55" s="38" t="s">
        <v>87</v>
      </c>
      <c r="CC55" s="38" t="s">
        <v>87</v>
      </c>
      <c r="CD55" s="38" t="s">
        <v>298</v>
      </c>
      <c r="CE55" s="38">
        <v>2130.85</v>
      </c>
      <c r="CF55" s="38">
        <v>29018.400000000001</v>
      </c>
      <c r="CG55" s="38">
        <v>56157.1</v>
      </c>
      <c r="CH55" s="38">
        <v>0</v>
      </c>
      <c r="CI55" s="38">
        <v>0</v>
      </c>
      <c r="CJ55" s="38">
        <v>14304.2</v>
      </c>
      <c r="CK55" s="38">
        <v>73944.7</v>
      </c>
      <c r="CL55" s="38">
        <v>65323.6</v>
      </c>
      <c r="CM55" s="38">
        <v>81817.899999999994</v>
      </c>
      <c r="CN55" s="38">
        <v>0</v>
      </c>
      <c r="CO55" s="38">
        <v>0</v>
      </c>
      <c r="CP55" s="38">
        <v>0</v>
      </c>
      <c r="CQ55" s="38">
        <v>-110495</v>
      </c>
      <c r="CR55" s="38">
        <v>263.32900000000001</v>
      </c>
      <c r="CS55" s="38">
        <v>147141</v>
      </c>
      <c r="CT55" s="38">
        <v>0</v>
      </c>
      <c r="CU55" s="38">
        <v>0</v>
      </c>
      <c r="CV55" s="38">
        <v>0</v>
      </c>
      <c r="CW55" s="38">
        <v>0</v>
      </c>
      <c r="CX55" s="38">
        <v>0</v>
      </c>
      <c r="CY55" s="38">
        <v>0</v>
      </c>
      <c r="CZ55" s="38">
        <v>0</v>
      </c>
      <c r="DA55" s="38">
        <v>0</v>
      </c>
      <c r="DB55" s="38">
        <v>0</v>
      </c>
      <c r="DC55" s="38">
        <v>0</v>
      </c>
      <c r="DD55" s="38">
        <v>0</v>
      </c>
      <c r="DE55" s="38">
        <v>0</v>
      </c>
      <c r="DF55" s="38">
        <v>0</v>
      </c>
      <c r="DG55" s="38">
        <v>0</v>
      </c>
      <c r="DH55" s="38">
        <v>0</v>
      </c>
      <c r="DI55" s="38">
        <v>0</v>
      </c>
      <c r="DJ55" s="38">
        <v>0</v>
      </c>
      <c r="DK55" s="38">
        <v>0</v>
      </c>
      <c r="DL55" s="38">
        <v>0</v>
      </c>
      <c r="DM55" s="38">
        <v>0</v>
      </c>
      <c r="DN55" s="38">
        <v>0</v>
      </c>
      <c r="DO55" s="38">
        <v>0</v>
      </c>
      <c r="DP55" s="38">
        <v>0</v>
      </c>
      <c r="DQ55" s="38">
        <v>0</v>
      </c>
      <c r="DR55" s="38">
        <v>0</v>
      </c>
      <c r="DS55" s="38">
        <v>0</v>
      </c>
      <c r="DT55" s="38">
        <v>3.3083100000000001</v>
      </c>
      <c r="DU55" s="38">
        <v>44.922400000000003</v>
      </c>
      <c r="DV55" s="38">
        <v>70.381200000000007</v>
      </c>
      <c r="DW55" s="38">
        <v>0</v>
      </c>
      <c r="DX55" s="38">
        <v>0</v>
      </c>
      <c r="DY55" s="38">
        <v>17.448499999999999</v>
      </c>
      <c r="DZ55" s="38">
        <v>89.096999999999994</v>
      </c>
      <c r="EA55" s="38">
        <v>123.471</v>
      </c>
      <c r="EB55" s="38">
        <v>98.615200000000002</v>
      </c>
      <c r="EC55" s="38">
        <v>0</v>
      </c>
      <c r="ED55" s="38">
        <v>0</v>
      </c>
      <c r="EE55" s="38">
        <v>0</v>
      </c>
      <c r="EF55" s="38">
        <v>-100.25</v>
      </c>
      <c r="EG55" s="38">
        <v>-1.43642</v>
      </c>
      <c r="EH55" s="38">
        <v>222.08600000000001</v>
      </c>
      <c r="EI55" s="38">
        <v>222.08600000000001</v>
      </c>
      <c r="EJ55" s="38">
        <v>0</v>
      </c>
      <c r="EK55" s="38">
        <v>0</v>
      </c>
      <c r="EL55" s="38">
        <v>0</v>
      </c>
      <c r="EN55" s="38">
        <v>0</v>
      </c>
      <c r="EO55" s="38">
        <v>0</v>
      </c>
      <c r="EQ55" s="38">
        <v>0</v>
      </c>
      <c r="ER55" s="38">
        <v>8.3791900000000001E-4</v>
      </c>
      <c r="ES55" s="38">
        <v>6.6828000000000003</v>
      </c>
      <c r="ET55" s="38">
        <v>6.7985899999999999</v>
      </c>
      <c r="EU55" s="38">
        <v>0</v>
      </c>
      <c r="EV55" s="38">
        <v>0</v>
      </c>
      <c r="EW55" s="38">
        <v>0</v>
      </c>
      <c r="EX55" s="38">
        <v>13.085800000000001</v>
      </c>
      <c r="EY55" s="38">
        <v>26.568000000000001</v>
      </c>
      <c r="EZ55" s="38">
        <v>14.844099999999999</v>
      </c>
      <c r="FA55" s="38">
        <v>0</v>
      </c>
      <c r="FB55" s="38">
        <v>0</v>
      </c>
      <c r="FC55" s="38">
        <v>0</v>
      </c>
      <c r="FD55" s="38">
        <v>0</v>
      </c>
      <c r="FE55" s="38">
        <v>0</v>
      </c>
      <c r="FF55" s="38">
        <v>41.412100000000002</v>
      </c>
      <c r="FG55" s="38">
        <v>1.38617E-16</v>
      </c>
      <c r="FH55" s="38">
        <v>8.2599300000000007</v>
      </c>
      <c r="FI55" s="38">
        <v>11.6027</v>
      </c>
      <c r="FJ55" s="38">
        <v>0</v>
      </c>
      <c r="FK55" s="38">
        <v>0</v>
      </c>
      <c r="FL55" s="38">
        <v>2.4179599999999999</v>
      </c>
      <c r="FM55" s="38">
        <v>13.085800000000001</v>
      </c>
      <c r="FN55" s="38">
        <v>33.009599999999999</v>
      </c>
      <c r="FO55" s="38">
        <v>14.844099999999999</v>
      </c>
      <c r="FP55" s="38">
        <v>0</v>
      </c>
      <c r="FQ55" s="38">
        <v>0</v>
      </c>
      <c r="FR55" s="38">
        <v>0</v>
      </c>
      <c r="FS55" s="38">
        <v>-2.1798700000000002</v>
      </c>
      <c r="FT55" s="38">
        <v>-0.177012</v>
      </c>
      <c r="FU55" s="38">
        <v>47.8536</v>
      </c>
      <c r="FV55" s="38" t="s">
        <v>273</v>
      </c>
      <c r="FW55" s="38" t="s">
        <v>274</v>
      </c>
      <c r="FX55" s="38" t="s">
        <v>214</v>
      </c>
      <c r="FY55" s="38" t="s">
        <v>275</v>
      </c>
      <c r="FZ55" s="38" t="s">
        <v>215</v>
      </c>
      <c r="GA55" s="38" t="s">
        <v>276</v>
      </c>
      <c r="GB55" s="38" t="s">
        <v>216</v>
      </c>
      <c r="GC55" s="38" t="s">
        <v>277</v>
      </c>
      <c r="GF55" s="38">
        <v>4.2180799999999996</v>
      </c>
      <c r="GG55" s="38">
        <v>1.8584499999999999</v>
      </c>
      <c r="GH55" s="38">
        <v>5.1477000000000004</v>
      </c>
      <c r="GI55" s="38">
        <v>0</v>
      </c>
      <c r="GJ55" s="38">
        <v>0</v>
      </c>
      <c r="GK55" s="38">
        <v>0</v>
      </c>
      <c r="GL55" s="38">
        <v>9.3635300000000008</v>
      </c>
      <c r="GM55" s="38">
        <v>20.59</v>
      </c>
      <c r="GN55" s="38">
        <v>10.3071</v>
      </c>
      <c r="GO55" s="38">
        <v>0</v>
      </c>
      <c r="GP55" s="38">
        <v>0</v>
      </c>
      <c r="GQ55" s="38">
        <v>0</v>
      </c>
      <c r="GR55" s="38">
        <v>0</v>
      </c>
      <c r="GS55" s="38">
        <v>0</v>
      </c>
      <c r="GT55" s="38">
        <v>30.9</v>
      </c>
      <c r="GU55" s="38">
        <v>0</v>
      </c>
      <c r="GV55" s="38">
        <v>0</v>
      </c>
      <c r="GW55" s="38">
        <v>0</v>
      </c>
      <c r="GX55" s="38">
        <v>0</v>
      </c>
      <c r="GY55" s="38">
        <v>0</v>
      </c>
      <c r="GZ55" s="38">
        <v>4.19977</v>
      </c>
      <c r="HA55" s="38">
        <v>0</v>
      </c>
      <c r="HB55" s="38">
        <v>4.2</v>
      </c>
      <c r="HC55" s="38">
        <v>0</v>
      </c>
      <c r="HD55" s="38">
        <v>0</v>
      </c>
      <c r="HE55" s="38">
        <v>0</v>
      </c>
      <c r="HF55" s="38">
        <v>0</v>
      </c>
      <c r="HG55" s="38">
        <v>4.2</v>
      </c>
      <c r="HH55" s="38">
        <v>0.61699800000000005</v>
      </c>
      <c r="HI55" s="38">
        <v>2.3161</v>
      </c>
      <c r="HJ55" s="38">
        <v>7.7668200000000001</v>
      </c>
      <c r="HK55" s="38">
        <v>0</v>
      </c>
      <c r="HL55" s="38">
        <v>0</v>
      </c>
      <c r="HM55" s="38">
        <v>2.0591400000000002</v>
      </c>
      <c r="HN55" s="38">
        <v>9.3635300000000008</v>
      </c>
      <c r="HO55" s="38">
        <v>16</v>
      </c>
      <c r="HP55" s="38">
        <v>10.3071</v>
      </c>
      <c r="HQ55" s="38">
        <v>0</v>
      </c>
      <c r="HR55" s="38">
        <v>0</v>
      </c>
      <c r="HS55" s="38">
        <v>0</v>
      </c>
      <c r="HT55" s="38">
        <v>-5.5965800000000003</v>
      </c>
      <c r="HU55" s="38">
        <v>-0.52554000000000001</v>
      </c>
      <c r="HV55" s="38">
        <v>26.31</v>
      </c>
      <c r="HW55" s="38">
        <v>0</v>
      </c>
      <c r="HX55" s="38">
        <v>0</v>
      </c>
      <c r="HY55" s="38">
        <v>0</v>
      </c>
      <c r="HZ55" s="38">
        <v>0</v>
      </c>
      <c r="IA55" s="38">
        <v>0</v>
      </c>
      <c r="IB55" s="38">
        <v>0</v>
      </c>
      <c r="IC55" s="38">
        <v>0</v>
      </c>
      <c r="ID55" s="38">
        <v>0</v>
      </c>
      <c r="IE55" s="38">
        <v>0</v>
      </c>
      <c r="IF55" s="38">
        <v>0</v>
      </c>
      <c r="IG55" s="38">
        <v>0</v>
      </c>
      <c r="IH55" s="38">
        <v>0</v>
      </c>
      <c r="II55" s="38">
        <v>0</v>
      </c>
      <c r="IJ55" s="38">
        <v>3.0432899999999998</v>
      </c>
      <c r="IK55" s="38">
        <v>1.3408199999999999</v>
      </c>
      <c r="IL55" s="38">
        <v>3.714</v>
      </c>
      <c r="IM55" s="38">
        <v>0</v>
      </c>
      <c r="IN55" s="38">
        <v>0</v>
      </c>
      <c r="IO55" s="38">
        <v>3.0582600000000002</v>
      </c>
      <c r="IP55" s="38">
        <v>6.7556799999999999</v>
      </c>
      <c r="IQ55" s="38">
        <v>17.912099999999999</v>
      </c>
      <c r="IR55" s="38">
        <v>7.4364699999999999</v>
      </c>
      <c r="IS55" s="38">
        <v>0</v>
      </c>
      <c r="IT55" s="38">
        <v>0</v>
      </c>
      <c r="IU55" s="38">
        <v>0</v>
      </c>
      <c r="IV55" s="38">
        <v>0</v>
      </c>
      <c r="IW55" s="38">
        <v>0</v>
      </c>
      <c r="IX55" s="38">
        <v>25.348500000000001</v>
      </c>
      <c r="IY55" s="38">
        <v>0.44515399999999999</v>
      </c>
      <c r="IZ55" s="38">
        <v>1.671</v>
      </c>
      <c r="JA55" s="38">
        <v>5.6036599999999996</v>
      </c>
      <c r="JB55" s="38">
        <v>0</v>
      </c>
      <c r="JC55" s="38">
        <v>0</v>
      </c>
      <c r="JD55" s="38">
        <v>1.4856400000000001</v>
      </c>
      <c r="JE55" s="38">
        <v>6.7556799999999999</v>
      </c>
      <c r="JF55" s="38">
        <v>11.5441</v>
      </c>
      <c r="JG55" s="38">
        <v>7.4364699999999999</v>
      </c>
      <c r="JH55" s="38">
        <v>0</v>
      </c>
      <c r="JI55" s="38">
        <v>0</v>
      </c>
      <c r="JJ55" s="38">
        <v>0</v>
      </c>
      <c r="JK55" s="38">
        <v>-4.0378499999999997</v>
      </c>
      <c r="JL55" s="38">
        <v>-0.37917299999999998</v>
      </c>
      <c r="JM55" s="38">
        <v>18.980599999999999</v>
      </c>
    </row>
    <row r="56" spans="1:273" x14ac:dyDescent="0.3">
      <c r="A56" s="21"/>
      <c r="B56" s="84">
        <v>44855.465821759259</v>
      </c>
      <c r="C56" s="38" t="s">
        <v>161</v>
      </c>
      <c r="D56" s="38" t="s">
        <v>161</v>
      </c>
      <c r="E56" s="38" t="s">
        <v>290</v>
      </c>
      <c r="F56" s="38">
        <v>22500</v>
      </c>
      <c r="G56" s="39">
        <v>22500</v>
      </c>
      <c r="H56" s="38" t="s">
        <v>86</v>
      </c>
      <c r="I56" s="38">
        <v>4.027777777777778E-2</v>
      </c>
      <c r="J56" s="38" t="s">
        <v>88</v>
      </c>
      <c r="K56" s="38">
        <v>-159.30000000000001</v>
      </c>
      <c r="L56" s="38" t="s">
        <v>87</v>
      </c>
      <c r="M56" s="38" t="s">
        <v>87</v>
      </c>
      <c r="N56" s="38" t="s">
        <v>296</v>
      </c>
      <c r="O56" s="38">
        <v>0</v>
      </c>
      <c r="P56" s="38">
        <v>104056</v>
      </c>
      <c r="Q56" s="38">
        <v>84081.4</v>
      </c>
      <c r="R56" s="38">
        <v>0</v>
      </c>
      <c r="S56" s="38">
        <v>0</v>
      </c>
      <c r="T56" s="38">
        <v>0</v>
      </c>
      <c r="U56" s="38">
        <v>73944.7</v>
      </c>
      <c r="V56" s="38">
        <v>262082</v>
      </c>
      <c r="W56" s="38">
        <v>81817.899999999994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343900</v>
      </c>
      <c r="AD56" s="38">
        <v>274.88400000000001</v>
      </c>
      <c r="AE56" s="38">
        <v>0</v>
      </c>
      <c r="AF56" s="38">
        <v>0</v>
      </c>
      <c r="AG56" s="38">
        <v>0</v>
      </c>
      <c r="AH56" s="38">
        <v>0</v>
      </c>
      <c r="AI56" s="38">
        <v>663.71600000000001</v>
      </c>
      <c r="AJ56" s="38">
        <v>0</v>
      </c>
      <c r="AK56" s="38">
        <v>938.6</v>
      </c>
      <c r="AL56" s="38">
        <v>0</v>
      </c>
      <c r="AM56" s="38">
        <v>0</v>
      </c>
      <c r="AN56" s="38">
        <v>0</v>
      </c>
      <c r="AO56" s="38">
        <v>0</v>
      </c>
      <c r="AP56" s="38">
        <v>938.6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3.4879600000000002</v>
      </c>
      <c r="BE56" s="38">
        <v>155.91</v>
      </c>
      <c r="BF56" s="38">
        <v>103.161</v>
      </c>
      <c r="BG56" s="38">
        <v>0</v>
      </c>
      <c r="BH56" s="38">
        <v>0</v>
      </c>
      <c r="BI56" s="38">
        <v>7.5475500000000002</v>
      </c>
      <c r="BJ56" s="38">
        <v>89.263900000000007</v>
      </c>
      <c r="BK56" s="38">
        <v>359.37099999999998</v>
      </c>
      <c r="BL56" s="38">
        <v>98.825599999999994</v>
      </c>
      <c r="BM56" s="38">
        <v>0</v>
      </c>
      <c r="BN56" s="38">
        <v>0</v>
      </c>
      <c r="BO56" s="38">
        <v>0</v>
      </c>
      <c r="BP56" s="38">
        <v>0</v>
      </c>
      <c r="BQ56" s="38">
        <v>0</v>
      </c>
      <c r="BR56" s="38">
        <v>458.19600000000003</v>
      </c>
      <c r="BS56" s="38">
        <v>447.161</v>
      </c>
      <c r="BT56" s="38">
        <v>11.035500000000001</v>
      </c>
      <c r="BU56" s="38">
        <v>0</v>
      </c>
      <c r="BV56" s="38">
        <v>0</v>
      </c>
      <c r="BX56" s="38">
        <v>0</v>
      </c>
      <c r="BY56" s="38">
        <v>0</v>
      </c>
      <c r="CA56" s="38">
        <v>0</v>
      </c>
      <c r="CB56" s="38" t="s">
        <v>87</v>
      </c>
      <c r="CC56" s="38" t="s">
        <v>87</v>
      </c>
      <c r="CD56" s="38" t="s">
        <v>299</v>
      </c>
      <c r="CE56" s="38">
        <v>1327.36</v>
      </c>
      <c r="CF56" s="38">
        <v>88876.4</v>
      </c>
      <c r="CG56" s="38">
        <v>67690.2</v>
      </c>
      <c r="CH56" s="38">
        <v>0</v>
      </c>
      <c r="CI56" s="38">
        <v>0</v>
      </c>
      <c r="CJ56" s="38">
        <v>12345.8</v>
      </c>
      <c r="CK56" s="38">
        <v>73944.7</v>
      </c>
      <c r="CL56" s="38">
        <v>108828</v>
      </c>
      <c r="CM56" s="38">
        <v>81817.899999999994</v>
      </c>
      <c r="CN56" s="38">
        <v>0</v>
      </c>
      <c r="CO56" s="38">
        <v>0</v>
      </c>
      <c r="CP56" s="38">
        <v>0</v>
      </c>
      <c r="CQ56" s="38">
        <v>-135686</v>
      </c>
      <c r="CR56" s="38">
        <v>329.709</v>
      </c>
      <c r="CS56" s="38">
        <v>190646</v>
      </c>
      <c r="CT56" s="38">
        <v>0</v>
      </c>
      <c r="CU56" s="38">
        <v>0</v>
      </c>
      <c r="CV56" s="38">
        <v>0</v>
      </c>
      <c r="CW56" s="38">
        <v>0</v>
      </c>
      <c r="CX56" s="38">
        <v>0</v>
      </c>
      <c r="CY56" s="38">
        <v>0</v>
      </c>
      <c r="CZ56" s="38">
        <v>0</v>
      </c>
      <c r="DA56" s="38">
        <v>0</v>
      </c>
      <c r="DB56" s="38">
        <v>0</v>
      </c>
      <c r="DC56" s="38">
        <v>0</v>
      </c>
      <c r="DD56" s="38">
        <v>0</v>
      </c>
      <c r="DE56" s="38">
        <v>0</v>
      </c>
      <c r="DF56" s="38">
        <v>0</v>
      </c>
      <c r="DG56" s="38">
        <v>0</v>
      </c>
      <c r="DH56" s="38">
        <v>0</v>
      </c>
      <c r="DI56" s="38">
        <v>0</v>
      </c>
      <c r="DJ56" s="38">
        <v>0</v>
      </c>
      <c r="DK56" s="38">
        <v>0</v>
      </c>
      <c r="DL56" s="38">
        <v>0</v>
      </c>
      <c r="DM56" s="38">
        <v>0</v>
      </c>
      <c r="DN56" s="38">
        <v>0</v>
      </c>
      <c r="DO56" s="38">
        <v>0</v>
      </c>
      <c r="DP56" s="38">
        <v>0</v>
      </c>
      <c r="DQ56" s="38">
        <v>0</v>
      </c>
      <c r="DR56" s="38">
        <v>0</v>
      </c>
      <c r="DS56" s="38">
        <v>0</v>
      </c>
      <c r="DT56" s="38">
        <v>2.13456</v>
      </c>
      <c r="DU56" s="38">
        <v>135.524</v>
      </c>
      <c r="DV56" s="38">
        <v>85.784599999999998</v>
      </c>
      <c r="DW56" s="38">
        <v>0</v>
      </c>
      <c r="DX56" s="38">
        <v>0</v>
      </c>
      <c r="DY56" s="38">
        <v>15.065099999999999</v>
      </c>
      <c r="DZ56" s="38">
        <v>89.263900000000007</v>
      </c>
      <c r="EA56" s="38">
        <v>200.07400000000001</v>
      </c>
      <c r="EB56" s="38">
        <v>98.825599999999994</v>
      </c>
      <c r="EC56" s="38">
        <v>0</v>
      </c>
      <c r="ED56" s="38">
        <v>0</v>
      </c>
      <c r="EE56" s="38">
        <v>0</v>
      </c>
      <c r="EF56" s="38">
        <v>-125.93300000000001</v>
      </c>
      <c r="EG56" s="38">
        <v>-1.76488</v>
      </c>
      <c r="EH56" s="38">
        <v>298.899</v>
      </c>
      <c r="EI56" s="38">
        <v>298.899</v>
      </c>
      <c r="EJ56" s="38">
        <v>0</v>
      </c>
      <c r="EK56" s="38">
        <v>0</v>
      </c>
      <c r="EL56" s="38">
        <v>3.25</v>
      </c>
      <c r="EM56" s="38" t="s">
        <v>244</v>
      </c>
      <c r="EN56" s="38">
        <v>0</v>
      </c>
      <c r="EO56" s="38">
        <v>0</v>
      </c>
      <c r="EQ56" s="38">
        <v>0</v>
      </c>
      <c r="ER56" s="38">
        <v>0</v>
      </c>
      <c r="ES56" s="38">
        <v>33.761400000000002</v>
      </c>
      <c r="ET56" s="38">
        <v>15.527200000000001</v>
      </c>
      <c r="EU56" s="38">
        <v>0</v>
      </c>
      <c r="EV56" s="38">
        <v>0</v>
      </c>
      <c r="EW56" s="38">
        <v>0</v>
      </c>
      <c r="EX56" s="38">
        <v>13.085800000000001</v>
      </c>
      <c r="EY56" s="38">
        <v>62.374400000000001</v>
      </c>
      <c r="EZ56" s="38">
        <v>14.844099999999999</v>
      </c>
      <c r="FA56" s="38">
        <v>0</v>
      </c>
      <c r="FB56" s="38">
        <v>0</v>
      </c>
      <c r="FC56" s="38">
        <v>0</v>
      </c>
      <c r="FD56" s="38">
        <v>0</v>
      </c>
      <c r="FE56" s="38">
        <v>0</v>
      </c>
      <c r="FF56" s="38">
        <v>77.218500000000006</v>
      </c>
      <c r="FG56" s="38">
        <v>0</v>
      </c>
      <c r="FH56" s="38">
        <v>29.106000000000002</v>
      </c>
      <c r="FI56" s="38">
        <v>12.8447</v>
      </c>
      <c r="FJ56" s="38">
        <v>0</v>
      </c>
      <c r="FK56" s="38">
        <v>0</v>
      </c>
      <c r="FL56" s="38">
        <v>1.9288099999999999</v>
      </c>
      <c r="FM56" s="38">
        <v>13.085800000000001</v>
      </c>
      <c r="FN56" s="38">
        <v>54.521500000000003</v>
      </c>
      <c r="FO56" s="38">
        <v>14.844099999999999</v>
      </c>
      <c r="FP56" s="38">
        <v>0</v>
      </c>
      <c r="FQ56" s="38">
        <v>0</v>
      </c>
      <c r="FR56" s="38">
        <v>0</v>
      </c>
      <c r="FS56" s="38">
        <v>-2.2433999999999998</v>
      </c>
      <c r="FT56" s="38">
        <v>-0.20039199999999999</v>
      </c>
      <c r="FU56" s="38">
        <v>69.365600000000001</v>
      </c>
      <c r="FV56" s="38" t="s">
        <v>273</v>
      </c>
      <c r="FW56" s="38" t="s">
        <v>274</v>
      </c>
      <c r="FX56" s="38" t="s">
        <v>214</v>
      </c>
      <c r="FY56" s="38" t="s">
        <v>275</v>
      </c>
      <c r="FZ56" s="38" t="s">
        <v>215</v>
      </c>
      <c r="GA56" s="38" t="s">
        <v>276</v>
      </c>
      <c r="GB56" s="38" t="s">
        <v>216</v>
      </c>
      <c r="GC56" s="38" t="s">
        <v>277</v>
      </c>
      <c r="GF56" s="38">
        <v>0</v>
      </c>
      <c r="GG56" s="38">
        <v>10.9002</v>
      </c>
      <c r="GH56" s="38">
        <v>11.745100000000001</v>
      </c>
      <c r="GI56" s="38">
        <v>0</v>
      </c>
      <c r="GJ56" s="38">
        <v>0</v>
      </c>
      <c r="GK56" s="38">
        <v>0</v>
      </c>
      <c r="GL56" s="38">
        <v>9.3635300000000008</v>
      </c>
      <c r="GM56" s="38">
        <v>32.01</v>
      </c>
      <c r="GN56" s="38">
        <v>10.3071</v>
      </c>
      <c r="GO56" s="38">
        <v>0</v>
      </c>
      <c r="GP56" s="38">
        <v>0</v>
      </c>
      <c r="GQ56" s="38">
        <v>0</v>
      </c>
      <c r="GR56" s="38">
        <v>0</v>
      </c>
      <c r="GS56" s="38">
        <v>0</v>
      </c>
      <c r="GT56" s="38">
        <v>42.32</v>
      </c>
      <c r="GU56" s="38">
        <v>1.54053</v>
      </c>
      <c r="GV56" s="38">
        <v>0</v>
      </c>
      <c r="GW56" s="38">
        <v>0</v>
      </c>
      <c r="GX56" s="38">
        <v>0</v>
      </c>
      <c r="GY56" s="38">
        <v>0</v>
      </c>
      <c r="GZ56" s="38">
        <v>3.7196500000000001</v>
      </c>
      <c r="HA56" s="38">
        <v>0</v>
      </c>
      <c r="HB56" s="38">
        <v>5.26</v>
      </c>
      <c r="HC56" s="38">
        <v>0</v>
      </c>
      <c r="HD56" s="38">
        <v>0</v>
      </c>
      <c r="HE56" s="38">
        <v>0</v>
      </c>
      <c r="HF56" s="38">
        <v>0</v>
      </c>
      <c r="HG56" s="38">
        <v>5.26</v>
      </c>
      <c r="HH56" s="38">
        <v>0.40270600000000001</v>
      </c>
      <c r="HI56" s="38">
        <v>9.4241200000000003</v>
      </c>
      <c r="HJ56" s="38">
        <v>9.3259500000000006</v>
      </c>
      <c r="HK56" s="38">
        <v>0</v>
      </c>
      <c r="HL56" s="38">
        <v>0</v>
      </c>
      <c r="HM56" s="38">
        <v>1.78203</v>
      </c>
      <c r="HN56" s="38">
        <v>9.3635300000000008</v>
      </c>
      <c r="HO56" s="38">
        <v>22.81</v>
      </c>
      <c r="HP56" s="38">
        <v>10.3071</v>
      </c>
      <c r="HQ56" s="38">
        <v>0</v>
      </c>
      <c r="HR56" s="38">
        <v>0</v>
      </c>
      <c r="HS56" s="38">
        <v>0</v>
      </c>
      <c r="HT56" s="38">
        <v>-6.9156399999999998</v>
      </c>
      <c r="HU56" s="38">
        <v>-0.55762199999999995</v>
      </c>
      <c r="HV56" s="38">
        <v>33.119999999999997</v>
      </c>
      <c r="HW56" s="38">
        <v>0</v>
      </c>
      <c r="HX56" s="38">
        <v>0</v>
      </c>
      <c r="HY56" s="38">
        <v>0</v>
      </c>
      <c r="HZ56" s="38">
        <v>0</v>
      </c>
      <c r="IA56" s="38">
        <v>0</v>
      </c>
      <c r="IB56" s="38">
        <v>0</v>
      </c>
      <c r="IC56" s="38">
        <v>0</v>
      </c>
      <c r="ID56" s="38">
        <v>0</v>
      </c>
      <c r="IE56" s="38">
        <v>0</v>
      </c>
      <c r="IF56" s="38">
        <v>0</v>
      </c>
      <c r="IG56" s="38">
        <v>0</v>
      </c>
      <c r="IH56" s="38">
        <v>0</v>
      </c>
      <c r="II56" s="38">
        <v>0</v>
      </c>
      <c r="IJ56" s="38">
        <v>1.12181</v>
      </c>
      <c r="IK56" s="38">
        <v>7.8642300000000001</v>
      </c>
      <c r="IL56" s="38">
        <v>8.4739500000000003</v>
      </c>
      <c r="IM56" s="38">
        <v>0</v>
      </c>
      <c r="IN56" s="38">
        <v>0</v>
      </c>
      <c r="IO56" s="38">
        <v>2.7086399999999999</v>
      </c>
      <c r="IP56" s="38">
        <v>6.7556799999999999</v>
      </c>
      <c r="IQ56" s="38">
        <v>26.924299999999999</v>
      </c>
      <c r="IR56" s="38">
        <v>7.4364699999999999</v>
      </c>
      <c r="IS56" s="38">
        <v>0</v>
      </c>
      <c r="IT56" s="38">
        <v>0</v>
      </c>
      <c r="IU56" s="38">
        <v>0</v>
      </c>
      <c r="IV56" s="38">
        <v>0</v>
      </c>
      <c r="IW56" s="38">
        <v>0</v>
      </c>
      <c r="IX56" s="38">
        <v>34.360799999999998</v>
      </c>
      <c r="IY56" s="38">
        <v>0.29054600000000003</v>
      </c>
      <c r="IZ56" s="38">
        <v>6.7992999999999997</v>
      </c>
      <c r="JA56" s="38">
        <v>6.7285599999999999</v>
      </c>
      <c r="JB56" s="38">
        <v>0</v>
      </c>
      <c r="JC56" s="38">
        <v>0</v>
      </c>
      <c r="JD56" s="38">
        <v>1.28572</v>
      </c>
      <c r="JE56" s="38">
        <v>6.7556799999999999</v>
      </c>
      <c r="JF56" s="38">
        <v>16.4679</v>
      </c>
      <c r="JG56" s="38">
        <v>7.4364699999999999</v>
      </c>
      <c r="JH56" s="38">
        <v>0</v>
      </c>
      <c r="JI56" s="38">
        <v>0</v>
      </c>
      <c r="JJ56" s="38">
        <v>0</v>
      </c>
      <c r="JK56" s="38">
        <v>-4.9895500000000004</v>
      </c>
      <c r="JL56" s="38">
        <v>-0.40231299999999998</v>
      </c>
      <c r="JM56" s="38">
        <v>23.904399999999999</v>
      </c>
    </row>
    <row r="57" spans="1:273" x14ac:dyDescent="0.3">
      <c r="A57" s="21"/>
      <c r="B57" s="84">
        <v>44855.466597222221</v>
      </c>
      <c r="C57" s="38" t="s">
        <v>171</v>
      </c>
      <c r="D57" s="38" t="s">
        <v>171</v>
      </c>
      <c r="E57" s="38" t="s">
        <v>290</v>
      </c>
      <c r="F57" s="38">
        <v>22500</v>
      </c>
      <c r="G57" s="39">
        <v>22500</v>
      </c>
      <c r="H57" s="38" t="s">
        <v>86</v>
      </c>
      <c r="I57" s="38">
        <v>4.027777777777778E-2</v>
      </c>
      <c r="J57" s="38" t="s">
        <v>88</v>
      </c>
      <c r="K57" s="38">
        <v>-117.68</v>
      </c>
      <c r="L57" s="38" t="s">
        <v>87</v>
      </c>
      <c r="M57" s="38" t="s">
        <v>87</v>
      </c>
      <c r="N57" s="38" t="s">
        <v>300</v>
      </c>
      <c r="O57" s="38">
        <v>9093.7199999999993</v>
      </c>
      <c r="P57" s="38">
        <v>96877.8</v>
      </c>
      <c r="Q57" s="38">
        <v>47960.5</v>
      </c>
      <c r="R57" s="38">
        <v>0</v>
      </c>
      <c r="S57" s="38">
        <v>0</v>
      </c>
      <c r="T57" s="38">
        <v>0</v>
      </c>
      <c r="U57" s="38">
        <v>73944.7</v>
      </c>
      <c r="V57" s="38">
        <v>227877</v>
      </c>
      <c r="W57" s="38">
        <v>81817.899999999994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309695</v>
      </c>
      <c r="AD57" s="38">
        <v>0</v>
      </c>
      <c r="AE57" s="38">
        <v>0</v>
      </c>
      <c r="AF57" s="38">
        <v>0</v>
      </c>
      <c r="AG57" s="38">
        <v>0</v>
      </c>
      <c r="AH57" s="38">
        <v>0</v>
      </c>
      <c r="AI57" s="38">
        <v>663.71600000000001</v>
      </c>
      <c r="AJ57" s="38">
        <v>0</v>
      </c>
      <c r="AK57" s="38">
        <v>663.71600000000001</v>
      </c>
      <c r="AL57" s="38">
        <v>0</v>
      </c>
      <c r="AM57" s="38">
        <v>0</v>
      </c>
      <c r="AN57" s="38">
        <v>0</v>
      </c>
      <c r="AO57" s="38">
        <v>0</v>
      </c>
      <c r="AP57" s="38">
        <v>663.71600000000001</v>
      </c>
      <c r="AQ57" s="38">
        <v>0</v>
      </c>
      <c r="AR57" s="38">
        <v>0</v>
      </c>
      <c r="AS57" s="38">
        <v>0</v>
      </c>
      <c r="AT57" s="38">
        <v>0</v>
      </c>
      <c r="AU57" s="38"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14.043900000000001</v>
      </c>
      <c r="BE57" s="38">
        <v>148.06100000000001</v>
      </c>
      <c r="BF57" s="38">
        <v>58.836399999999998</v>
      </c>
      <c r="BG57" s="38">
        <v>0</v>
      </c>
      <c r="BH57" s="38">
        <v>0</v>
      </c>
      <c r="BI57" s="38">
        <v>7.5475500000000002</v>
      </c>
      <c r="BJ57" s="38">
        <v>89.263900000000007</v>
      </c>
      <c r="BK57" s="38">
        <v>317.75200000000001</v>
      </c>
      <c r="BL57" s="38">
        <v>98.825599999999994</v>
      </c>
      <c r="BM57" s="38">
        <v>0</v>
      </c>
      <c r="BN57" s="38">
        <v>0</v>
      </c>
      <c r="BO57" s="38">
        <v>0</v>
      </c>
      <c r="BP57" s="38">
        <v>0</v>
      </c>
      <c r="BQ57" s="38">
        <v>0</v>
      </c>
      <c r="BR57" s="38">
        <v>416.57799999999997</v>
      </c>
      <c r="BS57" s="38">
        <v>409.03100000000001</v>
      </c>
      <c r="BT57" s="38">
        <v>7.5475500000000002</v>
      </c>
      <c r="BU57" s="38">
        <v>0</v>
      </c>
      <c r="BV57" s="38">
        <v>0</v>
      </c>
      <c r="BX57" s="38">
        <v>0</v>
      </c>
      <c r="BY57" s="38">
        <v>0</v>
      </c>
      <c r="CA57" s="38">
        <v>0</v>
      </c>
      <c r="CB57" s="38" t="s">
        <v>87</v>
      </c>
      <c r="CC57" s="38" t="s">
        <v>87</v>
      </c>
      <c r="CD57" s="38" t="s">
        <v>299</v>
      </c>
      <c r="CE57" s="38">
        <v>1327.36</v>
      </c>
      <c r="CF57" s="38">
        <v>88876.4</v>
      </c>
      <c r="CG57" s="38">
        <v>67690.2</v>
      </c>
      <c r="CH57" s="38">
        <v>0</v>
      </c>
      <c r="CI57" s="38">
        <v>0</v>
      </c>
      <c r="CJ57" s="38">
        <v>12345.8</v>
      </c>
      <c r="CK57" s="38">
        <v>73944.7</v>
      </c>
      <c r="CL57" s="38">
        <v>108828</v>
      </c>
      <c r="CM57" s="38">
        <v>81817.899999999994</v>
      </c>
      <c r="CN57" s="38">
        <v>0</v>
      </c>
      <c r="CO57" s="38">
        <v>0</v>
      </c>
      <c r="CP57" s="38">
        <v>0</v>
      </c>
      <c r="CQ57" s="38">
        <v>-135686</v>
      </c>
      <c r="CR57" s="38">
        <v>329.709</v>
      </c>
      <c r="CS57" s="38">
        <v>190646</v>
      </c>
      <c r="CT57" s="38">
        <v>0</v>
      </c>
      <c r="CU57" s="38">
        <v>0</v>
      </c>
      <c r="CV57" s="38">
        <v>0</v>
      </c>
      <c r="CW57" s="38">
        <v>0</v>
      </c>
      <c r="CX57" s="38">
        <v>0</v>
      </c>
      <c r="CY57" s="38">
        <v>0</v>
      </c>
      <c r="CZ57" s="38">
        <v>0</v>
      </c>
      <c r="DA57" s="38">
        <v>0</v>
      </c>
      <c r="DB57" s="38">
        <v>0</v>
      </c>
      <c r="DC57" s="38">
        <v>0</v>
      </c>
      <c r="DD57" s="38">
        <v>0</v>
      </c>
      <c r="DE57" s="38">
        <v>0</v>
      </c>
      <c r="DF57" s="38">
        <v>0</v>
      </c>
      <c r="DG57" s="38">
        <v>0</v>
      </c>
      <c r="DH57" s="38">
        <v>0</v>
      </c>
      <c r="DI57" s="38">
        <v>0</v>
      </c>
      <c r="DJ57" s="38">
        <v>0</v>
      </c>
      <c r="DK57" s="38">
        <v>0</v>
      </c>
      <c r="DL57" s="38">
        <v>0</v>
      </c>
      <c r="DM57" s="38">
        <v>0</v>
      </c>
      <c r="DN57" s="38">
        <v>0</v>
      </c>
      <c r="DO57" s="38">
        <v>0</v>
      </c>
      <c r="DP57" s="38">
        <v>0</v>
      </c>
      <c r="DQ57" s="38">
        <v>0</v>
      </c>
      <c r="DR57" s="38">
        <v>0</v>
      </c>
      <c r="DS57" s="38">
        <v>0</v>
      </c>
      <c r="DT57" s="38">
        <v>2.13456</v>
      </c>
      <c r="DU57" s="38">
        <v>135.524</v>
      </c>
      <c r="DV57" s="38">
        <v>85.784599999999998</v>
      </c>
      <c r="DW57" s="38">
        <v>0</v>
      </c>
      <c r="DX57" s="38">
        <v>0</v>
      </c>
      <c r="DY57" s="38">
        <v>15.065099999999999</v>
      </c>
      <c r="DZ57" s="38">
        <v>89.263900000000007</v>
      </c>
      <c r="EA57" s="38">
        <v>200.07400000000001</v>
      </c>
      <c r="EB57" s="38">
        <v>98.825599999999994</v>
      </c>
      <c r="EC57" s="38">
        <v>0</v>
      </c>
      <c r="ED57" s="38">
        <v>0</v>
      </c>
      <c r="EE57" s="38">
        <v>0</v>
      </c>
      <c r="EF57" s="38">
        <v>-125.93300000000001</v>
      </c>
      <c r="EG57" s="38">
        <v>-1.76488</v>
      </c>
      <c r="EH57" s="38">
        <v>298.899</v>
      </c>
      <c r="EI57" s="38">
        <v>298.899</v>
      </c>
      <c r="EJ57" s="38">
        <v>0</v>
      </c>
      <c r="EK57" s="38">
        <v>0</v>
      </c>
      <c r="EL57" s="38">
        <v>3.25</v>
      </c>
      <c r="EM57" s="38" t="s">
        <v>244</v>
      </c>
      <c r="EN57" s="38">
        <v>0</v>
      </c>
      <c r="EO57" s="38">
        <v>0</v>
      </c>
      <c r="EQ57" s="38">
        <v>0</v>
      </c>
      <c r="ER57" s="38">
        <v>0</v>
      </c>
      <c r="ES57" s="38">
        <v>32.544199999999996</v>
      </c>
      <c r="ET57" s="38">
        <v>8.8400800000000004</v>
      </c>
      <c r="EU57" s="38">
        <v>0</v>
      </c>
      <c r="EV57" s="38">
        <v>0</v>
      </c>
      <c r="EW57" s="38">
        <v>0</v>
      </c>
      <c r="EX57" s="38">
        <v>13.085800000000001</v>
      </c>
      <c r="EY57" s="38">
        <v>54.470100000000002</v>
      </c>
      <c r="EZ57" s="38">
        <v>14.844099999999999</v>
      </c>
      <c r="FA57" s="38">
        <v>0</v>
      </c>
      <c r="FB57" s="38">
        <v>0</v>
      </c>
      <c r="FC57" s="38">
        <v>0</v>
      </c>
      <c r="FD57" s="38">
        <v>0</v>
      </c>
      <c r="FE57" s="38">
        <v>0</v>
      </c>
      <c r="FF57" s="38">
        <v>69.3142</v>
      </c>
      <c r="FG57" s="38">
        <v>0</v>
      </c>
      <c r="FH57" s="38">
        <v>29.106000000000002</v>
      </c>
      <c r="FI57" s="38">
        <v>12.8447</v>
      </c>
      <c r="FJ57" s="38">
        <v>0</v>
      </c>
      <c r="FK57" s="38">
        <v>0</v>
      </c>
      <c r="FL57" s="38">
        <v>1.9288099999999999</v>
      </c>
      <c r="FM57" s="38">
        <v>13.085800000000001</v>
      </c>
      <c r="FN57" s="38">
        <v>54.521500000000003</v>
      </c>
      <c r="FO57" s="38">
        <v>14.844099999999999</v>
      </c>
      <c r="FP57" s="38">
        <v>0</v>
      </c>
      <c r="FQ57" s="38">
        <v>0</v>
      </c>
      <c r="FR57" s="38">
        <v>0</v>
      </c>
      <c r="FS57" s="38">
        <v>-2.2433999999999998</v>
      </c>
      <c r="FT57" s="38">
        <v>-0.20039199999999999</v>
      </c>
      <c r="FU57" s="38">
        <v>69.365600000000001</v>
      </c>
      <c r="FV57" s="38" t="s">
        <v>273</v>
      </c>
      <c r="FW57" s="38" t="s">
        <v>274</v>
      </c>
      <c r="FX57" s="38" t="s">
        <v>214</v>
      </c>
      <c r="FY57" s="38" t="s">
        <v>275</v>
      </c>
      <c r="FZ57" s="38" t="s">
        <v>215</v>
      </c>
      <c r="GA57" s="38" t="s">
        <v>276</v>
      </c>
      <c r="GB57" s="38" t="s">
        <v>216</v>
      </c>
      <c r="GC57" s="38" t="s">
        <v>277</v>
      </c>
      <c r="GF57" s="38">
        <v>2.6287099999999999</v>
      </c>
      <c r="GG57" s="38">
        <v>10.189500000000001</v>
      </c>
      <c r="GH57" s="38">
        <v>6.6920900000000003</v>
      </c>
      <c r="GI57" s="38">
        <v>0</v>
      </c>
      <c r="GJ57" s="38">
        <v>0</v>
      </c>
      <c r="GK57" s="38">
        <v>0</v>
      </c>
      <c r="GL57" s="38">
        <v>9.3635300000000008</v>
      </c>
      <c r="GM57" s="38">
        <v>28.87</v>
      </c>
      <c r="GN57" s="38">
        <v>10.3071</v>
      </c>
      <c r="GO57" s="38">
        <v>0</v>
      </c>
      <c r="GP57" s="38">
        <v>0</v>
      </c>
      <c r="GQ57" s="38">
        <v>0</v>
      </c>
      <c r="GR57" s="38">
        <v>0</v>
      </c>
      <c r="GS57" s="38">
        <v>0</v>
      </c>
      <c r="GT57" s="38">
        <v>39.18</v>
      </c>
      <c r="GU57" s="38">
        <v>0</v>
      </c>
      <c r="GV57" s="38">
        <v>0</v>
      </c>
      <c r="GW57" s="38">
        <v>0</v>
      </c>
      <c r="GX57" s="38">
        <v>0</v>
      </c>
      <c r="GY57" s="38">
        <v>0</v>
      </c>
      <c r="GZ57" s="38">
        <v>3.7196500000000001</v>
      </c>
      <c r="HA57" s="38">
        <v>0</v>
      </c>
      <c r="HB57" s="38">
        <v>3.72</v>
      </c>
      <c r="HC57" s="38">
        <v>0</v>
      </c>
      <c r="HD57" s="38">
        <v>0</v>
      </c>
      <c r="HE57" s="38">
        <v>0</v>
      </c>
      <c r="HF57" s="38">
        <v>0</v>
      </c>
      <c r="HG57" s="38">
        <v>3.72</v>
      </c>
      <c r="HH57" s="38">
        <v>0.40270600000000001</v>
      </c>
      <c r="HI57" s="38">
        <v>9.4241200000000003</v>
      </c>
      <c r="HJ57" s="38">
        <v>9.3259500000000006</v>
      </c>
      <c r="HK57" s="38">
        <v>0</v>
      </c>
      <c r="HL57" s="38">
        <v>0</v>
      </c>
      <c r="HM57" s="38">
        <v>1.78203</v>
      </c>
      <c r="HN57" s="38">
        <v>9.3635300000000008</v>
      </c>
      <c r="HO57" s="38">
        <v>22.81</v>
      </c>
      <c r="HP57" s="38">
        <v>10.3071</v>
      </c>
      <c r="HQ57" s="38">
        <v>0</v>
      </c>
      <c r="HR57" s="38">
        <v>0</v>
      </c>
      <c r="HS57" s="38">
        <v>0</v>
      </c>
      <c r="HT57" s="38">
        <v>-6.9156399999999998</v>
      </c>
      <c r="HU57" s="38">
        <v>-0.55762199999999995</v>
      </c>
      <c r="HV57" s="38">
        <v>33.119999999999997</v>
      </c>
      <c r="HW57" s="38">
        <v>0</v>
      </c>
      <c r="HX57" s="38">
        <v>0</v>
      </c>
      <c r="HY57" s="38">
        <v>0</v>
      </c>
      <c r="HZ57" s="38">
        <v>0</v>
      </c>
      <c r="IA57" s="38">
        <v>0</v>
      </c>
      <c r="IB57" s="38">
        <v>0</v>
      </c>
      <c r="IC57" s="38">
        <v>0</v>
      </c>
      <c r="ID57" s="38">
        <v>0</v>
      </c>
      <c r="IE57" s="38">
        <v>0</v>
      </c>
      <c r="IF57" s="38">
        <v>0</v>
      </c>
      <c r="IG57" s="38">
        <v>0</v>
      </c>
      <c r="IH57" s="38">
        <v>0</v>
      </c>
      <c r="II57" s="38">
        <v>0</v>
      </c>
      <c r="IJ57" s="38">
        <v>1.8965799999999999</v>
      </c>
      <c r="IK57" s="38">
        <v>7.3514799999999996</v>
      </c>
      <c r="IL57" s="38">
        <v>4.8282600000000002</v>
      </c>
      <c r="IM57" s="38">
        <v>0</v>
      </c>
      <c r="IN57" s="38">
        <v>0</v>
      </c>
      <c r="IO57" s="38">
        <v>2.7086399999999999</v>
      </c>
      <c r="IP57" s="38">
        <v>6.7556799999999999</v>
      </c>
      <c r="IQ57" s="38">
        <v>23.540600000000001</v>
      </c>
      <c r="IR57" s="38">
        <v>7.4364699999999999</v>
      </c>
      <c r="IS57" s="38">
        <v>0</v>
      </c>
      <c r="IT57" s="38">
        <v>0</v>
      </c>
      <c r="IU57" s="38">
        <v>0</v>
      </c>
      <c r="IV57" s="38">
        <v>0</v>
      </c>
      <c r="IW57" s="38">
        <v>0</v>
      </c>
      <c r="IX57" s="38">
        <v>30.9771</v>
      </c>
      <c r="IY57" s="38">
        <v>0.29054600000000003</v>
      </c>
      <c r="IZ57" s="38">
        <v>6.7992999999999997</v>
      </c>
      <c r="JA57" s="38">
        <v>6.7285599999999999</v>
      </c>
      <c r="JB57" s="38">
        <v>0</v>
      </c>
      <c r="JC57" s="38">
        <v>0</v>
      </c>
      <c r="JD57" s="38">
        <v>1.28572</v>
      </c>
      <c r="JE57" s="38">
        <v>6.7556799999999999</v>
      </c>
      <c r="JF57" s="38">
        <v>16.4679</v>
      </c>
      <c r="JG57" s="38">
        <v>7.4364699999999999</v>
      </c>
      <c r="JH57" s="38">
        <v>0</v>
      </c>
      <c r="JI57" s="38">
        <v>0</v>
      </c>
      <c r="JJ57" s="38">
        <v>0</v>
      </c>
      <c r="JK57" s="38">
        <v>-4.9895500000000004</v>
      </c>
      <c r="JL57" s="38">
        <v>-0.40231299999999998</v>
      </c>
      <c r="JM57" s="38">
        <v>23.904399999999999</v>
      </c>
    </row>
    <row r="58" spans="1:273" s="89" customFormat="1" x14ac:dyDescent="0.3">
      <c r="A58" s="87"/>
      <c r="B58" s="88">
        <v>44855.467372685183</v>
      </c>
      <c r="C58" s="89" t="s">
        <v>162</v>
      </c>
      <c r="D58" s="89" t="s">
        <v>162</v>
      </c>
      <c r="E58" s="89" t="s">
        <v>290</v>
      </c>
      <c r="F58" s="89">
        <v>22500</v>
      </c>
      <c r="G58" s="90">
        <v>22500</v>
      </c>
      <c r="H58" s="89" t="s">
        <v>86</v>
      </c>
      <c r="I58" s="89">
        <v>4.027777777777778E-2</v>
      </c>
      <c r="J58" s="89" t="s">
        <v>88</v>
      </c>
      <c r="K58" s="89">
        <v>-134.13</v>
      </c>
      <c r="L58" s="89" t="s">
        <v>87</v>
      </c>
      <c r="M58" s="89" t="s">
        <v>87</v>
      </c>
      <c r="N58" s="89" t="s">
        <v>296</v>
      </c>
      <c r="O58" s="89">
        <v>0</v>
      </c>
      <c r="P58" s="89">
        <v>87260.3</v>
      </c>
      <c r="Q58" s="89">
        <v>84081.4</v>
      </c>
      <c r="R58" s="89">
        <v>0</v>
      </c>
      <c r="S58" s="89">
        <v>0</v>
      </c>
      <c r="T58" s="89">
        <v>0</v>
      </c>
      <c r="U58" s="38">
        <v>73944.7</v>
      </c>
      <c r="V58" s="89">
        <v>245286</v>
      </c>
      <c r="W58" s="89">
        <v>81817.899999999994</v>
      </c>
      <c r="X58" s="89">
        <v>0</v>
      </c>
      <c r="Y58" s="89">
        <v>0</v>
      </c>
      <c r="Z58" s="89">
        <v>0</v>
      </c>
      <c r="AA58" s="89">
        <v>0</v>
      </c>
      <c r="AB58" s="89">
        <v>0</v>
      </c>
      <c r="AC58" s="89">
        <v>327104</v>
      </c>
      <c r="AD58" s="89">
        <v>274.88400000000001</v>
      </c>
      <c r="AE58" s="89">
        <v>0</v>
      </c>
      <c r="AF58" s="89">
        <v>0</v>
      </c>
      <c r="AG58" s="89">
        <v>0</v>
      </c>
      <c r="AH58" s="89">
        <v>0</v>
      </c>
      <c r="AI58" s="89">
        <v>663.71600000000001</v>
      </c>
      <c r="AJ58" s="89">
        <v>0</v>
      </c>
      <c r="AK58" s="89">
        <v>938.6</v>
      </c>
      <c r="AL58" s="89">
        <v>0</v>
      </c>
      <c r="AM58" s="89">
        <v>0</v>
      </c>
      <c r="AN58" s="89">
        <v>0</v>
      </c>
      <c r="AO58" s="89">
        <v>0</v>
      </c>
      <c r="AP58" s="89">
        <v>938.6</v>
      </c>
      <c r="AQ58" s="89">
        <v>0</v>
      </c>
      <c r="AR58" s="89">
        <v>0</v>
      </c>
      <c r="AS58" s="89">
        <v>0</v>
      </c>
      <c r="AT58" s="89">
        <v>0</v>
      </c>
      <c r="AU58" s="89">
        <v>0</v>
      </c>
      <c r="AV58" s="89">
        <v>0</v>
      </c>
      <c r="AW58" s="89">
        <v>0</v>
      </c>
      <c r="AX58" s="89">
        <v>0</v>
      </c>
      <c r="AY58" s="89">
        <v>0</v>
      </c>
      <c r="AZ58" s="89">
        <v>0</v>
      </c>
      <c r="BA58" s="89">
        <v>0</v>
      </c>
      <c r="BB58" s="89">
        <v>0</v>
      </c>
      <c r="BC58" s="89">
        <v>0</v>
      </c>
      <c r="BD58" s="89">
        <v>3.4879600000000002</v>
      </c>
      <c r="BE58" s="89">
        <v>130.744</v>
      </c>
      <c r="BF58" s="89">
        <v>103.161</v>
      </c>
      <c r="BG58" s="89">
        <v>0</v>
      </c>
      <c r="BH58" s="89">
        <v>0</v>
      </c>
      <c r="BI58" s="89">
        <v>7.5475500000000002</v>
      </c>
      <c r="BJ58" s="89">
        <v>89.263900000000007</v>
      </c>
      <c r="BK58" s="89">
        <v>334.20499999999998</v>
      </c>
      <c r="BL58" s="89">
        <v>98.825599999999994</v>
      </c>
      <c r="BM58" s="89">
        <v>0</v>
      </c>
      <c r="BN58" s="89">
        <v>0</v>
      </c>
      <c r="BO58" s="89">
        <v>0</v>
      </c>
      <c r="BP58" s="89">
        <v>0</v>
      </c>
      <c r="BQ58" s="89">
        <v>0</v>
      </c>
      <c r="BR58" s="89">
        <v>433.03100000000001</v>
      </c>
      <c r="BS58" s="89">
        <v>421.995</v>
      </c>
      <c r="BT58" s="89">
        <v>11.035500000000001</v>
      </c>
      <c r="BU58" s="89">
        <v>0</v>
      </c>
      <c r="BV58" s="89">
        <v>0</v>
      </c>
      <c r="BX58" s="89">
        <v>0</v>
      </c>
      <c r="BY58" s="89">
        <v>0</v>
      </c>
      <c r="CA58" s="89">
        <v>0</v>
      </c>
      <c r="CB58" s="89" t="s">
        <v>87</v>
      </c>
      <c r="CC58" s="89" t="s">
        <v>87</v>
      </c>
      <c r="CD58" s="89" t="s">
        <v>299</v>
      </c>
      <c r="CE58" s="89">
        <v>1327.36</v>
      </c>
      <c r="CF58" s="89">
        <v>88876.4</v>
      </c>
      <c r="CG58" s="89">
        <v>67690.2</v>
      </c>
      <c r="CH58" s="89">
        <v>0</v>
      </c>
      <c r="CI58" s="89">
        <v>0</v>
      </c>
      <c r="CJ58" s="89">
        <v>12345.8</v>
      </c>
      <c r="CK58" s="89">
        <v>73944.7</v>
      </c>
      <c r="CL58" s="89">
        <v>108828</v>
      </c>
      <c r="CM58" s="89">
        <v>81817.899999999994</v>
      </c>
      <c r="CN58" s="89">
        <v>0</v>
      </c>
      <c r="CO58" s="89">
        <v>0</v>
      </c>
      <c r="CP58" s="89">
        <v>0</v>
      </c>
      <c r="CQ58" s="89">
        <v>-135686</v>
      </c>
      <c r="CR58" s="89">
        <v>329.709</v>
      </c>
      <c r="CS58" s="89">
        <v>190646</v>
      </c>
      <c r="CT58" s="89">
        <v>0</v>
      </c>
      <c r="CU58" s="89">
        <v>0</v>
      </c>
      <c r="CV58" s="89">
        <v>0</v>
      </c>
      <c r="CW58" s="89">
        <v>0</v>
      </c>
      <c r="CX58" s="89">
        <v>0</v>
      </c>
      <c r="CY58" s="89">
        <v>0</v>
      </c>
      <c r="CZ58" s="89">
        <v>0</v>
      </c>
      <c r="DA58" s="89">
        <v>0</v>
      </c>
      <c r="DB58" s="89">
        <v>0</v>
      </c>
      <c r="DC58" s="89">
        <v>0</v>
      </c>
      <c r="DD58" s="89">
        <v>0</v>
      </c>
      <c r="DE58" s="89">
        <v>0</v>
      </c>
      <c r="DF58" s="89">
        <v>0</v>
      </c>
      <c r="DG58" s="89">
        <v>0</v>
      </c>
      <c r="DH58" s="89">
        <v>0</v>
      </c>
      <c r="DI58" s="89">
        <v>0</v>
      </c>
      <c r="DJ58" s="89">
        <v>0</v>
      </c>
      <c r="DK58" s="89">
        <v>0</v>
      </c>
      <c r="DL58" s="89">
        <v>0</v>
      </c>
      <c r="DM58" s="89">
        <v>0</v>
      </c>
      <c r="DN58" s="89">
        <v>0</v>
      </c>
      <c r="DO58" s="89">
        <v>0</v>
      </c>
      <c r="DP58" s="89">
        <v>0</v>
      </c>
      <c r="DQ58" s="89">
        <v>0</v>
      </c>
      <c r="DR58" s="89">
        <v>0</v>
      </c>
      <c r="DS58" s="89">
        <v>0</v>
      </c>
      <c r="DT58" s="89">
        <v>2.13456</v>
      </c>
      <c r="DU58" s="89">
        <v>135.524</v>
      </c>
      <c r="DV58" s="89">
        <v>85.784599999999998</v>
      </c>
      <c r="DW58" s="89">
        <v>0</v>
      </c>
      <c r="DX58" s="89">
        <v>0</v>
      </c>
      <c r="DY58" s="89">
        <v>15.065099999999999</v>
      </c>
      <c r="DZ58" s="89">
        <v>89.263900000000007</v>
      </c>
      <c r="EA58" s="89">
        <v>200.07400000000001</v>
      </c>
      <c r="EB58" s="89">
        <v>98.825599999999994</v>
      </c>
      <c r="EC58" s="89">
        <v>0</v>
      </c>
      <c r="ED58" s="89">
        <v>0</v>
      </c>
      <c r="EE58" s="89">
        <v>0</v>
      </c>
      <c r="EF58" s="89">
        <v>-125.93300000000001</v>
      </c>
      <c r="EG58" s="89">
        <v>-1.76488</v>
      </c>
      <c r="EH58" s="89">
        <v>298.899</v>
      </c>
      <c r="EI58" s="89">
        <v>298.899</v>
      </c>
      <c r="EJ58" s="89">
        <v>0</v>
      </c>
      <c r="EK58" s="89">
        <v>0</v>
      </c>
      <c r="EL58" s="89">
        <v>3.25</v>
      </c>
      <c r="EM58" s="89" t="s">
        <v>244</v>
      </c>
      <c r="EN58" s="89">
        <v>0</v>
      </c>
      <c r="EO58" s="89">
        <v>0</v>
      </c>
      <c r="EQ58" s="89">
        <v>0</v>
      </c>
      <c r="ER58" s="89">
        <v>0</v>
      </c>
      <c r="ES58" s="89">
        <v>28.311900000000001</v>
      </c>
      <c r="ET58" s="89">
        <v>15.527200000000001</v>
      </c>
      <c r="EU58" s="89">
        <v>0</v>
      </c>
      <c r="EV58" s="89">
        <v>0</v>
      </c>
      <c r="EW58" s="89">
        <v>0</v>
      </c>
      <c r="EX58" s="89">
        <v>13.085800000000001</v>
      </c>
      <c r="EY58" s="89">
        <v>56.924900000000001</v>
      </c>
      <c r="EZ58" s="89">
        <v>14.844099999999999</v>
      </c>
      <c r="FA58" s="89">
        <v>0</v>
      </c>
      <c r="FB58" s="89">
        <v>0</v>
      </c>
      <c r="FC58" s="89">
        <v>0</v>
      </c>
      <c r="FD58" s="89">
        <v>0</v>
      </c>
      <c r="FE58" s="89">
        <v>0</v>
      </c>
      <c r="FF58" s="89">
        <v>71.769000000000005</v>
      </c>
      <c r="FG58" s="89">
        <v>0</v>
      </c>
      <c r="FH58" s="89">
        <v>29.106000000000002</v>
      </c>
      <c r="FI58" s="89">
        <v>12.8447</v>
      </c>
      <c r="FJ58" s="89">
        <v>0</v>
      </c>
      <c r="FK58" s="89">
        <v>0</v>
      </c>
      <c r="FL58" s="89">
        <v>1.9288099999999999</v>
      </c>
      <c r="FM58" s="89">
        <v>13.085800000000001</v>
      </c>
      <c r="FN58" s="89">
        <v>54.521500000000003</v>
      </c>
      <c r="FO58" s="89">
        <v>14.844099999999999</v>
      </c>
      <c r="FP58" s="89">
        <v>0</v>
      </c>
      <c r="FQ58" s="89">
        <v>0</v>
      </c>
      <c r="FR58" s="89">
        <v>0</v>
      </c>
      <c r="FS58" s="89">
        <v>-2.2433999999999998</v>
      </c>
      <c r="FT58" s="89">
        <v>-0.20039199999999999</v>
      </c>
      <c r="FU58" s="89">
        <v>69.365600000000001</v>
      </c>
      <c r="FV58" s="89" t="s">
        <v>273</v>
      </c>
      <c r="FW58" s="89" t="s">
        <v>274</v>
      </c>
      <c r="FX58" s="89" t="s">
        <v>214</v>
      </c>
      <c r="FY58" s="89" t="s">
        <v>275</v>
      </c>
      <c r="FZ58" s="89" t="s">
        <v>215</v>
      </c>
      <c r="GA58" s="89" t="s">
        <v>276</v>
      </c>
      <c r="GB58" s="89" t="s">
        <v>216</v>
      </c>
      <c r="GC58" s="89" t="s">
        <v>277</v>
      </c>
      <c r="GF58" s="89">
        <v>0</v>
      </c>
      <c r="GG58" s="89">
        <v>9.1407500000000006</v>
      </c>
      <c r="GH58" s="89">
        <v>11.745100000000001</v>
      </c>
      <c r="GI58" s="89">
        <v>0</v>
      </c>
      <c r="GJ58" s="89">
        <v>0</v>
      </c>
      <c r="GK58" s="89">
        <v>0</v>
      </c>
      <c r="GL58" s="89">
        <v>9.3635300000000008</v>
      </c>
      <c r="GM58" s="89">
        <v>30.25</v>
      </c>
      <c r="GN58" s="89">
        <v>10.3071</v>
      </c>
      <c r="GO58" s="89">
        <v>0</v>
      </c>
      <c r="GP58" s="89">
        <v>0</v>
      </c>
      <c r="GQ58" s="89">
        <v>0</v>
      </c>
      <c r="GR58" s="89">
        <v>0</v>
      </c>
      <c r="GS58" s="89">
        <v>0</v>
      </c>
      <c r="GT58" s="89">
        <v>40.56</v>
      </c>
      <c r="GU58" s="89">
        <v>1.54053</v>
      </c>
      <c r="GV58" s="89">
        <v>0</v>
      </c>
      <c r="GW58" s="89">
        <v>0</v>
      </c>
      <c r="GX58" s="89">
        <v>0</v>
      </c>
      <c r="GY58" s="89">
        <v>0</v>
      </c>
      <c r="GZ58" s="89">
        <v>3.7196500000000001</v>
      </c>
      <c r="HA58" s="89">
        <v>0</v>
      </c>
      <c r="HB58" s="89">
        <v>5.26</v>
      </c>
      <c r="HC58" s="89">
        <v>0</v>
      </c>
      <c r="HD58" s="89">
        <v>0</v>
      </c>
      <c r="HE58" s="89">
        <v>0</v>
      </c>
      <c r="HF58" s="89">
        <v>0</v>
      </c>
      <c r="HG58" s="89">
        <v>5.26</v>
      </c>
      <c r="HH58" s="89">
        <v>0.40270600000000001</v>
      </c>
      <c r="HI58" s="89">
        <v>9.4241200000000003</v>
      </c>
      <c r="HJ58" s="89">
        <v>9.3259500000000006</v>
      </c>
      <c r="HK58" s="89">
        <v>0</v>
      </c>
      <c r="HL58" s="89">
        <v>0</v>
      </c>
      <c r="HM58" s="89">
        <v>1.78203</v>
      </c>
      <c r="HN58" s="89">
        <v>9.3635300000000008</v>
      </c>
      <c r="HO58" s="89">
        <v>22.81</v>
      </c>
      <c r="HP58" s="89">
        <v>10.3071</v>
      </c>
      <c r="HQ58" s="89">
        <v>0</v>
      </c>
      <c r="HR58" s="89">
        <v>0</v>
      </c>
      <c r="HS58" s="89">
        <v>0</v>
      </c>
      <c r="HT58" s="89">
        <v>-6.9156399999999998</v>
      </c>
      <c r="HU58" s="89">
        <v>-0.55762199999999995</v>
      </c>
      <c r="HV58" s="89">
        <v>33.119999999999997</v>
      </c>
      <c r="HW58" s="89">
        <v>0</v>
      </c>
      <c r="HX58" s="89">
        <v>0</v>
      </c>
      <c r="HY58" s="89">
        <v>0</v>
      </c>
      <c r="HZ58" s="89">
        <v>0</v>
      </c>
      <c r="IA58" s="89">
        <v>0</v>
      </c>
      <c r="IB58" s="89">
        <v>0</v>
      </c>
      <c r="IC58" s="89">
        <v>0</v>
      </c>
      <c r="ID58" s="89">
        <v>0</v>
      </c>
      <c r="IE58" s="89">
        <v>0</v>
      </c>
      <c r="IF58" s="89">
        <v>0</v>
      </c>
      <c r="IG58" s="89">
        <v>0</v>
      </c>
      <c r="IH58" s="89">
        <v>0</v>
      </c>
      <c r="II58" s="89">
        <v>0</v>
      </c>
      <c r="IJ58" s="89">
        <v>1.12181</v>
      </c>
      <c r="IK58" s="89">
        <v>6.5948500000000001</v>
      </c>
      <c r="IL58" s="89">
        <v>8.4739500000000003</v>
      </c>
      <c r="IM58" s="89">
        <v>0</v>
      </c>
      <c r="IN58" s="89">
        <v>0</v>
      </c>
      <c r="IO58" s="89">
        <v>2.7086399999999999</v>
      </c>
      <c r="IP58" s="89">
        <v>6.7556799999999999</v>
      </c>
      <c r="IQ58" s="89">
        <v>25.654900000000001</v>
      </c>
      <c r="IR58" s="38">
        <v>7.4364699999999999</v>
      </c>
      <c r="IS58" s="89">
        <v>0</v>
      </c>
      <c r="IT58" s="89">
        <v>0</v>
      </c>
      <c r="IU58" s="89">
        <v>0</v>
      </c>
      <c r="IV58" s="89">
        <v>0</v>
      </c>
      <c r="IW58" s="89">
        <v>0</v>
      </c>
      <c r="IX58" s="89">
        <v>33.0914</v>
      </c>
      <c r="IY58" s="89">
        <v>0.29054600000000003</v>
      </c>
      <c r="IZ58" s="89">
        <v>6.7992999999999997</v>
      </c>
      <c r="JA58" s="89">
        <v>6.7285599999999999</v>
      </c>
      <c r="JB58" s="89">
        <v>0</v>
      </c>
      <c r="JC58" s="89">
        <v>0</v>
      </c>
      <c r="JD58" s="89">
        <v>1.28572</v>
      </c>
      <c r="JE58" s="89">
        <v>6.7556799999999999</v>
      </c>
      <c r="JF58" s="89">
        <v>16.4679</v>
      </c>
      <c r="JG58" s="89">
        <v>7.4364699999999999</v>
      </c>
      <c r="JH58" s="89">
        <v>0</v>
      </c>
      <c r="JI58" s="89">
        <v>0</v>
      </c>
      <c r="JJ58" s="89">
        <v>0</v>
      </c>
      <c r="JK58" s="89">
        <v>-4.9895500000000004</v>
      </c>
      <c r="JL58" s="89">
        <v>-0.40231299999999998</v>
      </c>
      <c r="JM58" s="89">
        <v>23.904399999999999</v>
      </c>
    </row>
    <row r="59" spans="1:273" x14ac:dyDescent="0.3">
      <c r="A59" s="21"/>
      <c r="B59" s="84">
        <v>44855.468136574076</v>
      </c>
      <c r="C59" s="38" t="s">
        <v>163</v>
      </c>
      <c r="D59" s="38" t="s">
        <v>163</v>
      </c>
      <c r="E59" s="38" t="s">
        <v>290</v>
      </c>
      <c r="F59" s="38">
        <v>22500</v>
      </c>
      <c r="G59" s="39">
        <v>22500</v>
      </c>
      <c r="H59" s="38" t="s">
        <v>86</v>
      </c>
      <c r="I59" s="38">
        <v>3.9583333333333331E-2</v>
      </c>
      <c r="J59" s="38" t="s">
        <v>88</v>
      </c>
      <c r="K59" s="38">
        <v>-159.30000000000001</v>
      </c>
      <c r="L59" s="38" t="s">
        <v>87</v>
      </c>
      <c r="M59" s="38" t="s">
        <v>87</v>
      </c>
      <c r="N59" s="38" t="s">
        <v>296</v>
      </c>
      <c r="O59" s="38">
        <v>0</v>
      </c>
      <c r="P59" s="38">
        <v>104056</v>
      </c>
      <c r="Q59" s="38">
        <v>84081.4</v>
      </c>
      <c r="R59" s="38">
        <v>0</v>
      </c>
      <c r="S59" s="38">
        <v>0</v>
      </c>
      <c r="T59" s="38">
        <v>0</v>
      </c>
      <c r="U59" s="38">
        <v>73944.7</v>
      </c>
      <c r="V59" s="38">
        <v>262082</v>
      </c>
      <c r="W59" s="38">
        <v>81817.899999999994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343900</v>
      </c>
      <c r="AD59" s="38">
        <v>274.88400000000001</v>
      </c>
      <c r="AE59" s="38">
        <v>0</v>
      </c>
      <c r="AF59" s="38">
        <v>0</v>
      </c>
      <c r="AG59" s="38">
        <v>0</v>
      </c>
      <c r="AH59" s="38">
        <v>0</v>
      </c>
      <c r="AI59" s="38">
        <v>663.71600000000001</v>
      </c>
      <c r="AJ59" s="38">
        <v>0</v>
      </c>
      <c r="AK59" s="38">
        <v>938.6</v>
      </c>
      <c r="AL59" s="38">
        <v>0</v>
      </c>
      <c r="AM59" s="38">
        <v>0</v>
      </c>
      <c r="AN59" s="38">
        <v>0</v>
      </c>
      <c r="AO59" s="38">
        <v>0</v>
      </c>
      <c r="AP59" s="38">
        <v>938.6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3.4879600000000002</v>
      </c>
      <c r="BE59" s="38">
        <v>155.91</v>
      </c>
      <c r="BF59" s="38">
        <v>103.161</v>
      </c>
      <c r="BG59" s="38">
        <v>0</v>
      </c>
      <c r="BH59" s="38">
        <v>0</v>
      </c>
      <c r="BI59" s="38">
        <v>7.5475500000000002</v>
      </c>
      <c r="BJ59" s="38">
        <v>89.263900000000007</v>
      </c>
      <c r="BK59" s="38">
        <v>359.37099999999998</v>
      </c>
      <c r="BL59" s="38">
        <v>98.825599999999994</v>
      </c>
      <c r="BM59" s="38">
        <v>0</v>
      </c>
      <c r="BN59" s="38">
        <v>0</v>
      </c>
      <c r="BO59" s="38">
        <v>0</v>
      </c>
      <c r="BP59" s="38">
        <v>0</v>
      </c>
      <c r="BQ59" s="38">
        <v>0</v>
      </c>
      <c r="BR59" s="38">
        <v>458.19600000000003</v>
      </c>
      <c r="BS59" s="38">
        <v>447.161</v>
      </c>
      <c r="BT59" s="38">
        <v>11.035500000000001</v>
      </c>
      <c r="BU59" s="38">
        <v>0</v>
      </c>
      <c r="BV59" s="38">
        <v>0</v>
      </c>
      <c r="BX59" s="38">
        <v>0</v>
      </c>
      <c r="BY59" s="38">
        <v>0</v>
      </c>
      <c r="CA59" s="38">
        <v>0</v>
      </c>
      <c r="CB59" s="38" t="s">
        <v>87</v>
      </c>
      <c r="CC59" s="38" t="s">
        <v>87</v>
      </c>
      <c r="CD59" s="38" t="s">
        <v>299</v>
      </c>
      <c r="CE59" s="38">
        <v>1327.36</v>
      </c>
      <c r="CF59" s="38">
        <v>88876.4</v>
      </c>
      <c r="CG59" s="38">
        <v>67690.2</v>
      </c>
      <c r="CH59" s="38">
        <v>0</v>
      </c>
      <c r="CI59" s="38">
        <v>0</v>
      </c>
      <c r="CJ59" s="38">
        <v>12345.8</v>
      </c>
      <c r="CK59" s="38">
        <v>73944.7</v>
      </c>
      <c r="CL59" s="38">
        <v>108828</v>
      </c>
      <c r="CM59" s="38">
        <v>81817.899999999994</v>
      </c>
      <c r="CN59" s="38">
        <v>0</v>
      </c>
      <c r="CO59" s="38">
        <v>0</v>
      </c>
      <c r="CP59" s="38">
        <v>0</v>
      </c>
      <c r="CQ59" s="38">
        <v>-135686</v>
      </c>
      <c r="CR59" s="38">
        <v>329.709</v>
      </c>
      <c r="CS59" s="38">
        <v>190646</v>
      </c>
      <c r="CT59" s="38">
        <v>0</v>
      </c>
      <c r="CU59" s="38">
        <v>0</v>
      </c>
      <c r="CV59" s="38">
        <v>0</v>
      </c>
      <c r="CW59" s="38">
        <v>0</v>
      </c>
      <c r="CX59" s="38">
        <v>0</v>
      </c>
      <c r="CY59" s="38">
        <v>0</v>
      </c>
      <c r="CZ59" s="38">
        <v>0</v>
      </c>
      <c r="DA59" s="38">
        <v>0</v>
      </c>
      <c r="DB59" s="38">
        <v>0</v>
      </c>
      <c r="DC59" s="38">
        <v>0</v>
      </c>
      <c r="DD59" s="38">
        <v>0</v>
      </c>
      <c r="DE59" s="38">
        <v>0</v>
      </c>
      <c r="DF59" s="38">
        <v>0</v>
      </c>
      <c r="DG59" s="38">
        <v>0</v>
      </c>
      <c r="DH59" s="38">
        <v>0</v>
      </c>
      <c r="DI59" s="38">
        <v>0</v>
      </c>
      <c r="DJ59" s="38">
        <v>0</v>
      </c>
      <c r="DK59" s="38">
        <v>0</v>
      </c>
      <c r="DL59" s="38">
        <v>0</v>
      </c>
      <c r="DM59" s="38">
        <v>0</v>
      </c>
      <c r="DN59" s="38">
        <v>0</v>
      </c>
      <c r="DO59" s="38">
        <v>0</v>
      </c>
      <c r="DP59" s="38">
        <v>0</v>
      </c>
      <c r="DQ59" s="38">
        <v>0</v>
      </c>
      <c r="DR59" s="38">
        <v>0</v>
      </c>
      <c r="DS59" s="38">
        <v>0</v>
      </c>
      <c r="DT59" s="38">
        <v>2.13456</v>
      </c>
      <c r="DU59" s="38">
        <v>135.524</v>
      </c>
      <c r="DV59" s="38">
        <v>85.784599999999998</v>
      </c>
      <c r="DW59" s="38">
        <v>0</v>
      </c>
      <c r="DX59" s="38">
        <v>0</v>
      </c>
      <c r="DY59" s="38">
        <v>15.065099999999999</v>
      </c>
      <c r="DZ59" s="38">
        <v>89.263900000000007</v>
      </c>
      <c r="EA59" s="38">
        <v>200.07400000000001</v>
      </c>
      <c r="EB59" s="38">
        <v>98.825599999999994</v>
      </c>
      <c r="EC59" s="38">
        <v>0</v>
      </c>
      <c r="ED59" s="38">
        <v>0</v>
      </c>
      <c r="EE59" s="38">
        <v>0</v>
      </c>
      <c r="EF59" s="38">
        <v>-125.93300000000001</v>
      </c>
      <c r="EG59" s="38">
        <v>-1.76488</v>
      </c>
      <c r="EH59" s="38">
        <v>298.899</v>
      </c>
      <c r="EI59" s="38">
        <v>298.899</v>
      </c>
      <c r="EJ59" s="38">
        <v>0</v>
      </c>
      <c r="EK59" s="38">
        <v>0</v>
      </c>
      <c r="EL59" s="38">
        <v>3.25</v>
      </c>
      <c r="EM59" s="38" t="s">
        <v>244</v>
      </c>
      <c r="EN59" s="38">
        <v>0</v>
      </c>
      <c r="EO59" s="38">
        <v>0</v>
      </c>
      <c r="EQ59" s="38">
        <v>0</v>
      </c>
      <c r="ER59" s="38">
        <v>0</v>
      </c>
      <c r="ES59" s="38">
        <v>33.761400000000002</v>
      </c>
      <c r="ET59" s="38">
        <v>15.527200000000001</v>
      </c>
      <c r="EU59" s="38">
        <v>0</v>
      </c>
      <c r="EV59" s="38">
        <v>0</v>
      </c>
      <c r="EW59" s="38">
        <v>0</v>
      </c>
      <c r="EX59" s="38">
        <v>13.085800000000001</v>
      </c>
      <c r="EY59" s="38">
        <v>62.374400000000001</v>
      </c>
      <c r="EZ59" s="38">
        <v>14.844099999999999</v>
      </c>
      <c r="FA59" s="38">
        <v>0</v>
      </c>
      <c r="FB59" s="38">
        <v>0</v>
      </c>
      <c r="FC59" s="38">
        <v>0</v>
      </c>
      <c r="FD59" s="38">
        <v>0</v>
      </c>
      <c r="FE59" s="38">
        <v>0</v>
      </c>
      <c r="FF59" s="38">
        <v>77.218500000000006</v>
      </c>
      <c r="FG59" s="38">
        <v>0</v>
      </c>
      <c r="FH59" s="38">
        <v>29.106000000000002</v>
      </c>
      <c r="FI59" s="38">
        <v>12.8447</v>
      </c>
      <c r="FJ59" s="38">
        <v>0</v>
      </c>
      <c r="FK59" s="38">
        <v>0</v>
      </c>
      <c r="FL59" s="38">
        <v>1.9288099999999999</v>
      </c>
      <c r="FM59" s="38">
        <v>13.085800000000001</v>
      </c>
      <c r="FN59" s="38">
        <v>54.521500000000003</v>
      </c>
      <c r="FO59" s="38">
        <v>14.844099999999999</v>
      </c>
      <c r="FP59" s="38">
        <v>0</v>
      </c>
      <c r="FQ59" s="38">
        <v>0</v>
      </c>
      <c r="FR59" s="38">
        <v>0</v>
      </c>
      <c r="FS59" s="38">
        <v>-2.2433999999999998</v>
      </c>
      <c r="FT59" s="38">
        <v>-0.20039199999999999</v>
      </c>
      <c r="FU59" s="38">
        <v>69.365600000000001</v>
      </c>
      <c r="FV59" s="38" t="s">
        <v>273</v>
      </c>
      <c r="FW59" s="38" t="s">
        <v>274</v>
      </c>
      <c r="FX59" s="38" t="s">
        <v>214</v>
      </c>
      <c r="FY59" s="38" t="s">
        <v>275</v>
      </c>
      <c r="FZ59" s="38" t="s">
        <v>215</v>
      </c>
      <c r="GA59" s="38" t="s">
        <v>276</v>
      </c>
      <c r="GB59" s="38" t="s">
        <v>216</v>
      </c>
      <c r="GC59" s="38" t="s">
        <v>277</v>
      </c>
      <c r="GF59" s="38">
        <v>0</v>
      </c>
      <c r="GG59" s="38">
        <v>10.9002</v>
      </c>
      <c r="GH59" s="38">
        <v>11.745100000000001</v>
      </c>
      <c r="GI59" s="38">
        <v>0</v>
      </c>
      <c r="GJ59" s="38">
        <v>0</v>
      </c>
      <c r="GK59" s="38">
        <v>0</v>
      </c>
      <c r="GL59" s="38">
        <v>9.3635300000000008</v>
      </c>
      <c r="GM59" s="38">
        <v>32.01</v>
      </c>
      <c r="GN59" s="38">
        <v>10.3071</v>
      </c>
      <c r="GO59" s="38">
        <v>0</v>
      </c>
      <c r="GP59" s="38">
        <v>0</v>
      </c>
      <c r="GQ59" s="38">
        <v>0</v>
      </c>
      <c r="GR59" s="38">
        <v>0</v>
      </c>
      <c r="GS59" s="38">
        <v>0</v>
      </c>
      <c r="GT59" s="38">
        <v>42.32</v>
      </c>
      <c r="GU59" s="38">
        <v>1.54053</v>
      </c>
      <c r="GV59" s="38">
        <v>0</v>
      </c>
      <c r="GW59" s="38">
        <v>0</v>
      </c>
      <c r="GX59" s="38">
        <v>0</v>
      </c>
      <c r="GY59" s="38">
        <v>0</v>
      </c>
      <c r="GZ59" s="38">
        <v>3.7196500000000001</v>
      </c>
      <c r="HA59" s="38">
        <v>0</v>
      </c>
      <c r="HB59" s="38">
        <v>5.26</v>
      </c>
      <c r="HC59" s="38">
        <v>0</v>
      </c>
      <c r="HD59" s="38">
        <v>0</v>
      </c>
      <c r="HE59" s="38">
        <v>0</v>
      </c>
      <c r="HF59" s="38">
        <v>0</v>
      </c>
      <c r="HG59" s="38">
        <v>5.26</v>
      </c>
      <c r="HH59" s="38">
        <v>0.40270600000000001</v>
      </c>
      <c r="HI59" s="38">
        <v>9.4241200000000003</v>
      </c>
      <c r="HJ59" s="38">
        <v>9.3259500000000006</v>
      </c>
      <c r="HK59" s="38">
        <v>0</v>
      </c>
      <c r="HL59" s="38">
        <v>0</v>
      </c>
      <c r="HM59" s="38">
        <v>1.78203</v>
      </c>
      <c r="HN59" s="38">
        <v>9.3635300000000008</v>
      </c>
      <c r="HO59" s="38">
        <v>22.81</v>
      </c>
      <c r="HP59" s="38">
        <v>10.3071</v>
      </c>
      <c r="HQ59" s="38">
        <v>0</v>
      </c>
      <c r="HR59" s="38">
        <v>0</v>
      </c>
      <c r="HS59" s="38">
        <v>0</v>
      </c>
      <c r="HT59" s="38">
        <v>-6.9156399999999998</v>
      </c>
      <c r="HU59" s="38">
        <v>-0.55762199999999995</v>
      </c>
      <c r="HV59" s="38">
        <v>33.119999999999997</v>
      </c>
      <c r="HW59" s="38">
        <v>0</v>
      </c>
      <c r="HX59" s="38">
        <v>0</v>
      </c>
      <c r="HY59" s="38">
        <v>0</v>
      </c>
      <c r="HZ59" s="38">
        <v>0</v>
      </c>
      <c r="IA59" s="38">
        <v>0</v>
      </c>
      <c r="IB59" s="38">
        <v>0</v>
      </c>
      <c r="IC59" s="38">
        <v>0</v>
      </c>
      <c r="ID59" s="38">
        <v>0</v>
      </c>
      <c r="IE59" s="38">
        <v>0</v>
      </c>
      <c r="IF59" s="38">
        <v>0</v>
      </c>
      <c r="IG59" s="38">
        <v>0</v>
      </c>
      <c r="IH59" s="38">
        <v>0</v>
      </c>
      <c r="II59" s="38">
        <v>0</v>
      </c>
      <c r="IJ59" s="38">
        <v>1.12181</v>
      </c>
      <c r="IK59" s="38">
        <v>7.8642300000000001</v>
      </c>
      <c r="IL59" s="38">
        <v>8.4739500000000003</v>
      </c>
      <c r="IM59" s="38">
        <v>0</v>
      </c>
      <c r="IN59" s="38">
        <v>0</v>
      </c>
      <c r="IO59" s="38">
        <v>2.7086399999999999</v>
      </c>
      <c r="IP59" s="38">
        <v>6.7556799999999999</v>
      </c>
      <c r="IQ59" s="38">
        <v>26.924299999999999</v>
      </c>
      <c r="IR59" s="38">
        <v>7.4364699999999999</v>
      </c>
      <c r="IS59" s="38">
        <v>0</v>
      </c>
      <c r="IT59" s="38">
        <v>0</v>
      </c>
      <c r="IU59" s="38">
        <v>0</v>
      </c>
      <c r="IV59" s="38">
        <v>0</v>
      </c>
      <c r="IW59" s="38">
        <v>0</v>
      </c>
      <c r="IX59" s="38">
        <v>34.360799999999998</v>
      </c>
      <c r="IY59" s="38">
        <v>0.29054600000000003</v>
      </c>
      <c r="IZ59" s="38">
        <v>6.7992999999999997</v>
      </c>
      <c r="JA59" s="38">
        <v>6.7285599999999999</v>
      </c>
      <c r="JB59" s="38">
        <v>0</v>
      </c>
      <c r="JC59" s="38">
        <v>0</v>
      </c>
      <c r="JD59" s="38">
        <v>1.28572</v>
      </c>
      <c r="JE59" s="38">
        <v>6.7556799999999999</v>
      </c>
      <c r="JF59" s="38">
        <v>16.4679</v>
      </c>
      <c r="JG59" s="38">
        <v>7.4364699999999999</v>
      </c>
      <c r="JH59" s="38">
        <v>0</v>
      </c>
      <c r="JI59" s="38">
        <v>0</v>
      </c>
      <c r="JJ59" s="38">
        <v>0</v>
      </c>
      <c r="JK59" s="38">
        <v>-4.9895500000000004</v>
      </c>
      <c r="JL59" s="38">
        <v>-0.40231299999999998</v>
      </c>
      <c r="JM59" s="38">
        <v>23.904399999999999</v>
      </c>
    </row>
    <row r="60" spans="1:273" x14ac:dyDescent="0.3">
      <c r="A60" s="21"/>
      <c r="B60" s="84">
        <v>44855.468912037039</v>
      </c>
      <c r="C60" s="38" t="s">
        <v>164</v>
      </c>
      <c r="D60" s="38" t="s">
        <v>164</v>
      </c>
      <c r="E60" s="38" t="s">
        <v>290</v>
      </c>
      <c r="F60" s="38">
        <v>22500</v>
      </c>
      <c r="G60" s="39">
        <v>22500</v>
      </c>
      <c r="H60" s="38" t="s">
        <v>86</v>
      </c>
      <c r="I60" s="38">
        <v>4.027777777777778E-2</v>
      </c>
      <c r="J60" s="38" t="s">
        <v>88</v>
      </c>
      <c r="K60" s="38">
        <v>-164.59</v>
      </c>
      <c r="L60" s="38" t="s">
        <v>87</v>
      </c>
      <c r="M60" s="38" t="s">
        <v>87</v>
      </c>
      <c r="N60" s="38" t="s">
        <v>296</v>
      </c>
      <c r="O60" s="38">
        <v>0</v>
      </c>
      <c r="P60" s="38">
        <v>109886</v>
      </c>
      <c r="Q60" s="38">
        <v>84081.4</v>
      </c>
      <c r="R60" s="38">
        <v>0</v>
      </c>
      <c r="S60" s="38">
        <v>0</v>
      </c>
      <c r="T60" s="38">
        <v>0</v>
      </c>
      <c r="U60" s="38">
        <v>73944.7</v>
      </c>
      <c r="V60" s="38">
        <v>267912</v>
      </c>
      <c r="W60" s="38">
        <v>81817.899999999994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349730</v>
      </c>
      <c r="AD60" s="38">
        <v>237.37299999999999</v>
      </c>
      <c r="AE60" s="38">
        <v>0</v>
      </c>
      <c r="AF60" s="38">
        <v>0</v>
      </c>
      <c r="AG60" s="38">
        <v>0</v>
      </c>
      <c r="AH60" s="38">
        <v>0</v>
      </c>
      <c r="AI60" s="38">
        <v>663.71500000000003</v>
      </c>
      <c r="AJ60" s="38">
        <v>0</v>
      </c>
      <c r="AK60" s="38">
        <v>901.08799999999997</v>
      </c>
      <c r="AL60" s="38">
        <v>0</v>
      </c>
      <c r="AM60" s="38">
        <v>0</v>
      </c>
      <c r="AN60" s="38">
        <v>0</v>
      </c>
      <c r="AO60" s="38">
        <v>0</v>
      </c>
      <c r="AP60" s="38">
        <v>901.08799999999997</v>
      </c>
      <c r="AQ60" s="38">
        <v>0</v>
      </c>
      <c r="AR60" s="38">
        <v>0</v>
      </c>
      <c r="AS60" s="38">
        <v>0</v>
      </c>
      <c r="AT60" s="38">
        <v>0</v>
      </c>
      <c r="AU60" s="38">
        <v>0</v>
      </c>
      <c r="AV60" s="38">
        <v>0</v>
      </c>
      <c r="AW60" s="38">
        <v>0</v>
      </c>
      <c r="AX60" s="38">
        <v>0</v>
      </c>
      <c r="AY60" s="38">
        <v>0</v>
      </c>
      <c r="AZ60" s="38">
        <v>0</v>
      </c>
      <c r="BA60" s="38">
        <v>0</v>
      </c>
      <c r="BB60" s="38">
        <v>0</v>
      </c>
      <c r="BC60" s="38">
        <v>0</v>
      </c>
      <c r="BD60" s="38">
        <v>2.9931299999999998</v>
      </c>
      <c r="BE60" s="38">
        <v>161.69900000000001</v>
      </c>
      <c r="BF60" s="38">
        <v>103.161</v>
      </c>
      <c r="BG60" s="38">
        <v>0</v>
      </c>
      <c r="BH60" s="38">
        <v>0</v>
      </c>
      <c r="BI60" s="38">
        <v>7.5475399999999997</v>
      </c>
      <c r="BJ60" s="38">
        <v>89.263900000000007</v>
      </c>
      <c r="BK60" s="38">
        <v>364.66500000000002</v>
      </c>
      <c r="BL60" s="38">
        <v>98.825599999999994</v>
      </c>
      <c r="BM60" s="38">
        <v>0</v>
      </c>
      <c r="BN60" s="38">
        <v>0</v>
      </c>
      <c r="BO60" s="38">
        <v>0</v>
      </c>
      <c r="BP60" s="38">
        <v>0</v>
      </c>
      <c r="BQ60" s="38">
        <v>0</v>
      </c>
      <c r="BR60" s="38">
        <v>463.49099999999999</v>
      </c>
      <c r="BS60" s="38">
        <v>452.95</v>
      </c>
      <c r="BT60" s="38">
        <v>10.540699999999999</v>
      </c>
      <c r="BU60" s="38">
        <v>0</v>
      </c>
      <c r="BV60" s="38">
        <v>0</v>
      </c>
      <c r="BX60" s="38">
        <v>0</v>
      </c>
      <c r="BY60" s="38">
        <v>0</v>
      </c>
      <c r="CA60" s="38">
        <v>0</v>
      </c>
      <c r="CB60" s="38" t="s">
        <v>87</v>
      </c>
      <c r="CC60" s="38" t="s">
        <v>87</v>
      </c>
      <c r="CD60" s="38" t="s">
        <v>299</v>
      </c>
      <c r="CE60" s="38">
        <v>1327.36</v>
      </c>
      <c r="CF60" s="38">
        <v>88876.4</v>
      </c>
      <c r="CG60" s="38">
        <v>67690.2</v>
      </c>
      <c r="CH60" s="38">
        <v>0</v>
      </c>
      <c r="CI60" s="38">
        <v>0</v>
      </c>
      <c r="CJ60" s="38">
        <v>12345.8</v>
      </c>
      <c r="CK60" s="38">
        <v>73944.7</v>
      </c>
      <c r="CL60" s="38">
        <v>108828</v>
      </c>
      <c r="CM60" s="38">
        <v>81817.899999999994</v>
      </c>
      <c r="CN60" s="38">
        <v>0</v>
      </c>
      <c r="CO60" s="38">
        <v>0</v>
      </c>
      <c r="CP60" s="38">
        <v>0</v>
      </c>
      <c r="CQ60" s="38">
        <v>-135686</v>
      </c>
      <c r="CR60" s="38">
        <v>329.709</v>
      </c>
      <c r="CS60" s="38">
        <v>190646</v>
      </c>
      <c r="CT60" s="38">
        <v>0</v>
      </c>
      <c r="CU60" s="38">
        <v>0</v>
      </c>
      <c r="CV60" s="38">
        <v>0</v>
      </c>
      <c r="CW60" s="38">
        <v>0</v>
      </c>
      <c r="CX60" s="38">
        <v>0</v>
      </c>
      <c r="CY60" s="38">
        <v>0</v>
      </c>
      <c r="CZ60" s="38">
        <v>0</v>
      </c>
      <c r="DA60" s="38">
        <v>0</v>
      </c>
      <c r="DB60" s="38">
        <v>0</v>
      </c>
      <c r="DC60" s="38">
        <v>0</v>
      </c>
      <c r="DD60" s="38">
        <v>0</v>
      </c>
      <c r="DE60" s="38">
        <v>0</v>
      </c>
      <c r="DF60" s="38">
        <v>0</v>
      </c>
      <c r="DG60" s="38">
        <v>0</v>
      </c>
      <c r="DH60" s="38">
        <v>0</v>
      </c>
      <c r="DI60" s="38">
        <v>0</v>
      </c>
      <c r="DJ60" s="38">
        <v>0</v>
      </c>
      <c r="DK60" s="38">
        <v>0</v>
      </c>
      <c r="DL60" s="38">
        <v>0</v>
      </c>
      <c r="DM60" s="38">
        <v>0</v>
      </c>
      <c r="DN60" s="38">
        <v>0</v>
      </c>
      <c r="DO60" s="38">
        <v>0</v>
      </c>
      <c r="DP60" s="38">
        <v>0</v>
      </c>
      <c r="DQ60" s="38">
        <v>0</v>
      </c>
      <c r="DR60" s="38">
        <v>0</v>
      </c>
      <c r="DS60" s="38">
        <v>0</v>
      </c>
      <c r="DT60" s="38">
        <v>2.13456</v>
      </c>
      <c r="DU60" s="38">
        <v>135.524</v>
      </c>
      <c r="DV60" s="38">
        <v>85.784599999999998</v>
      </c>
      <c r="DW60" s="38">
        <v>0</v>
      </c>
      <c r="DX60" s="38">
        <v>0</v>
      </c>
      <c r="DY60" s="38">
        <v>15.065099999999999</v>
      </c>
      <c r="DZ60" s="38">
        <v>89.263900000000007</v>
      </c>
      <c r="EA60" s="38">
        <v>200.07400000000001</v>
      </c>
      <c r="EB60" s="38">
        <v>98.825599999999994</v>
      </c>
      <c r="EC60" s="38">
        <v>0</v>
      </c>
      <c r="ED60" s="38">
        <v>0</v>
      </c>
      <c r="EE60" s="38">
        <v>0</v>
      </c>
      <c r="EF60" s="38">
        <v>-125.93300000000001</v>
      </c>
      <c r="EG60" s="38">
        <v>-1.76488</v>
      </c>
      <c r="EH60" s="38">
        <v>298.899</v>
      </c>
      <c r="EI60" s="38">
        <v>298.899</v>
      </c>
      <c r="EJ60" s="38">
        <v>0</v>
      </c>
      <c r="EK60" s="38">
        <v>0</v>
      </c>
      <c r="EL60" s="38">
        <v>3.25</v>
      </c>
      <c r="EM60" s="38" t="s">
        <v>244</v>
      </c>
      <c r="EN60" s="38">
        <v>0</v>
      </c>
      <c r="EO60" s="38">
        <v>0</v>
      </c>
      <c r="EQ60" s="38">
        <v>0</v>
      </c>
      <c r="ER60" s="38">
        <v>0</v>
      </c>
      <c r="ES60" s="38">
        <v>33.765099999999997</v>
      </c>
      <c r="ET60" s="38">
        <v>15.527200000000001</v>
      </c>
      <c r="EU60" s="38">
        <v>0</v>
      </c>
      <c r="EV60" s="38">
        <v>0</v>
      </c>
      <c r="EW60" s="38">
        <v>0</v>
      </c>
      <c r="EX60" s="38">
        <v>13.085800000000001</v>
      </c>
      <c r="EY60" s="38">
        <v>62.3782</v>
      </c>
      <c r="EZ60" s="38">
        <v>14.844099999999999</v>
      </c>
      <c r="FA60" s="38">
        <v>0</v>
      </c>
      <c r="FB60" s="38">
        <v>0</v>
      </c>
      <c r="FC60" s="38">
        <v>0</v>
      </c>
      <c r="FD60" s="38">
        <v>0</v>
      </c>
      <c r="FE60" s="38">
        <v>0</v>
      </c>
      <c r="FF60" s="38">
        <v>77.222200000000001</v>
      </c>
      <c r="FG60" s="38">
        <v>0</v>
      </c>
      <c r="FH60" s="38">
        <v>29.106000000000002</v>
      </c>
      <c r="FI60" s="38">
        <v>12.8447</v>
      </c>
      <c r="FJ60" s="38">
        <v>0</v>
      </c>
      <c r="FK60" s="38">
        <v>0</v>
      </c>
      <c r="FL60" s="38">
        <v>1.9288099999999999</v>
      </c>
      <c r="FM60" s="38">
        <v>13.085800000000001</v>
      </c>
      <c r="FN60" s="38">
        <v>54.521500000000003</v>
      </c>
      <c r="FO60" s="38">
        <v>14.844099999999999</v>
      </c>
      <c r="FP60" s="38">
        <v>0</v>
      </c>
      <c r="FQ60" s="38">
        <v>0</v>
      </c>
      <c r="FR60" s="38">
        <v>0</v>
      </c>
      <c r="FS60" s="38">
        <v>-2.2433999999999998</v>
      </c>
      <c r="FT60" s="38">
        <v>-0.20039199999999999</v>
      </c>
      <c r="FU60" s="38">
        <v>69.365600000000001</v>
      </c>
      <c r="FV60" s="38" t="s">
        <v>273</v>
      </c>
      <c r="FW60" s="38" t="s">
        <v>274</v>
      </c>
      <c r="FX60" s="38" t="s">
        <v>214</v>
      </c>
      <c r="FY60" s="38" t="s">
        <v>275</v>
      </c>
      <c r="FZ60" s="38" t="s">
        <v>215</v>
      </c>
      <c r="GA60" s="38" t="s">
        <v>276</v>
      </c>
      <c r="GB60" s="38" t="s">
        <v>216</v>
      </c>
      <c r="GC60" s="38" t="s">
        <v>277</v>
      </c>
      <c r="GF60" s="38">
        <v>0</v>
      </c>
      <c r="GG60" s="38">
        <v>11.756600000000001</v>
      </c>
      <c r="GH60" s="38">
        <v>11.745100000000001</v>
      </c>
      <c r="GI60" s="38">
        <v>0</v>
      </c>
      <c r="GJ60" s="38">
        <v>0</v>
      </c>
      <c r="GK60" s="38">
        <v>0</v>
      </c>
      <c r="GL60" s="38">
        <v>9.3635300000000008</v>
      </c>
      <c r="GM60" s="38">
        <v>32.869999999999997</v>
      </c>
      <c r="GN60" s="38">
        <v>10.3071</v>
      </c>
      <c r="GO60" s="38">
        <v>0</v>
      </c>
      <c r="GP60" s="38">
        <v>0</v>
      </c>
      <c r="GQ60" s="38">
        <v>0</v>
      </c>
      <c r="GR60" s="38">
        <v>0</v>
      </c>
      <c r="GS60" s="38">
        <v>0</v>
      </c>
      <c r="GT60" s="38">
        <v>43.18</v>
      </c>
      <c r="GU60" s="38">
        <v>1.3303</v>
      </c>
      <c r="GV60" s="38">
        <v>0</v>
      </c>
      <c r="GW60" s="38">
        <v>0</v>
      </c>
      <c r="GX60" s="38">
        <v>0</v>
      </c>
      <c r="GY60" s="38">
        <v>0</v>
      </c>
      <c r="GZ60" s="38">
        <v>3.7196500000000001</v>
      </c>
      <c r="HA60" s="38">
        <v>0</v>
      </c>
      <c r="HB60" s="38">
        <v>5.05</v>
      </c>
      <c r="HC60" s="38">
        <v>0</v>
      </c>
      <c r="HD60" s="38">
        <v>0</v>
      </c>
      <c r="HE60" s="38">
        <v>0</v>
      </c>
      <c r="HF60" s="38">
        <v>0</v>
      </c>
      <c r="HG60" s="38">
        <v>5.05</v>
      </c>
      <c r="HH60" s="38">
        <v>0.40270600000000001</v>
      </c>
      <c r="HI60" s="38">
        <v>9.4241200000000003</v>
      </c>
      <c r="HJ60" s="38">
        <v>9.3259500000000006</v>
      </c>
      <c r="HK60" s="38">
        <v>0</v>
      </c>
      <c r="HL60" s="38">
        <v>0</v>
      </c>
      <c r="HM60" s="38">
        <v>1.78203</v>
      </c>
      <c r="HN60" s="38">
        <v>9.3635300000000008</v>
      </c>
      <c r="HO60" s="38">
        <v>22.81</v>
      </c>
      <c r="HP60" s="38">
        <v>10.3071</v>
      </c>
      <c r="HQ60" s="38">
        <v>0</v>
      </c>
      <c r="HR60" s="38">
        <v>0</v>
      </c>
      <c r="HS60" s="38">
        <v>0</v>
      </c>
      <c r="HT60" s="38">
        <v>-6.9156399999999998</v>
      </c>
      <c r="HU60" s="38">
        <v>-0.55762199999999995</v>
      </c>
      <c r="HV60" s="38">
        <v>33.119999999999997</v>
      </c>
      <c r="HW60" s="38">
        <v>0</v>
      </c>
      <c r="HX60" s="38">
        <v>0</v>
      </c>
      <c r="HY60" s="38">
        <v>0</v>
      </c>
      <c r="HZ60" s="38">
        <v>0</v>
      </c>
      <c r="IA60" s="38">
        <v>0</v>
      </c>
      <c r="IB60" s="38">
        <v>0</v>
      </c>
      <c r="IC60" s="38">
        <v>0</v>
      </c>
      <c r="ID60" s="38">
        <v>0</v>
      </c>
      <c r="IE60" s="38">
        <v>0</v>
      </c>
      <c r="IF60" s="38">
        <v>0</v>
      </c>
      <c r="IG60" s="38">
        <v>0</v>
      </c>
      <c r="IH60" s="38">
        <v>0</v>
      </c>
      <c r="II60" s="38">
        <v>0</v>
      </c>
      <c r="IJ60" s="38">
        <v>0.96872499999999995</v>
      </c>
      <c r="IK60" s="38">
        <v>8.4821799999999996</v>
      </c>
      <c r="IL60" s="38">
        <v>8.4739500000000003</v>
      </c>
      <c r="IM60" s="38">
        <v>0</v>
      </c>
      <c r="IN60" s="38">
        <v>0</v>
      </c>
      <c r="IO60" s="38">
        <v>2.7086399999999999</v>
      </c>
      <c r="IP60" s="38">
        <v>6.7556799999999999</v>
      </c>
      <c r="IQ60" s="38">
        <v>27.389199999999999</v>
      </c>
      <c r="IR60" s="38">
        <v>7.4364699999999999</v>
      </c>
      <c r="IS60" s="38">
        <v>0</v>
      </c>
      <c r="IT60" s="38">
        <v>0</v>
      </c>
      <c r="IU60" s="38">
        <v>0</v>
      </c>
      <c r="IV60" s="38">
        <v>0</v>
      </c>
      <c r="IW60" s="38">
        <v>0</v>
      </c>
      <c r="IX60" s="38">
        <v>34.825699999999998</v>
      </c>
      <c r="IY60" s="38">
        <v>0.29054600000000003</v>
      </c>
      <c r="IZ60" s="38">
        <v>6.7992999999999997</v>
      </c>
      <c r="JA60" s="38">
        <v>6.7285599999999999</v>
      </c>
      <c r="JB60" s="38">
        <v>0</v>
      </c>
      <c r="JC60" s="38">
        <v>0</v>
      </c>
      <c r="JD60" s="38">
        <v>1.28572</v>
      </c>
      <c r="JE60" s="38">
        <v>6.7556799999999999</v>
      </c>
      <c r="JF60" s="38">
        <v>16.4679</v>
      </c>
      <c r="JG60" s="38">
        <v>7.4364699999999999</v>
      </c>
      <c r="JH60" s="38">
        <v>0</v>
      </c>
      <c r="JI60" s="38">
        <v>0</v>
      </c>
      <c r="JJ60" s="38">
        <v>0</v>
      </c>
      <c r="JK60" s="38">
        <v>-4.9895500000000004</v>
      </c>
      <c r="JL60" s="38">
        <v>-0.40231299999999998</v>
      </c>
      <c r="JM60" s="38">
        <v>23.904399999999999</v>
      </c>
    </row>
    <row r="61" spans="1:273" x14ac:dyDescent="0.3">
      <c r="A61" s="21"/>
      <c r="B61" s="84">
        <v>44855.469583333332</v>
      </c>
      <c r="C61" s="38" t="s">
        <v>167</v>
      </c>
      <c r="D61" s="38" t="s">
        <v>167</v>
      </c>
      <c r="E61" s="38" t="s">
        <v>272</v>
      </c>
      <c r="F61" s="38">
        <v>22500</v>
      </c>
      <c r="G61" s="39">
        <v>22500</v>
      </c>
      <c r="H61" s="38" t="s">
        <v>86</v>
      </c>
      <c r="I61" s="38">
        <v>3.4027777777777775E-2</v>
      </c>
      <c r="J61" s="38" t="s">
        <v>88</v>
      </c>
      <c r="K61" s="38">
        <v>-104.19</v>
      </c>
      <c r="L61" s="38" t="s">
        <v>87</v>
      </c>
      <c r="M61" s="38" t="s">
        <v>87</v>
      </c>
      <c r="N61" s="38" t="s">
        <v>242</v>
      </c>
      <c r="O61" s="38">
        <v>0</v>
      </c>
      <c r="P61" s="38">
        <v>26802.2</v>
      </c>
      <c r="Q61" s="38">
        <v>64644.1</v>
      </c>
      <c r="R61" s="38">
        <v>0</v>
      </c>
      <c r="S61" s="38">
        <v>0</v>
      </c>
      <c r="T61" s="38">
        <v>0</v>
      </c>
      <c r="U61" s="38">
        <v>73944.7</v>
      </c>
      <c r="V61" s="38">
        <v>165391</v>
      </c>
      <c r="W61" s="38">
        <v>81817.899999999994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247209</v>
      </c>
      <c r="AD61" s="38">
        <v>468.74099999999999</v>
      </c>
      <c r="AE61" s="38">
        <v>0</v>
      </c>
      <c r="AF61" s="38">
        <v>0</v>
      </c>
      <c r="AG61" s="38">
        <v>0</v>
      </c>
      <c r="AH61" s="38">
        <v>0</v>
      </c>
      <c r="AI61" s="38">
        <v>749.38599999999997</v>
      </c>
      <c r="AJ61" s="38">
        <v>0</v>
      </c>
      <c r="AK61" s="38">
        <v>1218.1300000000001</v>
      </c>
      <c r="AL61" s="38">
        <v>0</v>
      </c>
      <c r="AM61" s="38">
        <v>0</v>
      </c>
      <c r="AN61" s="38">
        <v>0</v>
      </c>
      <c r="AO61" s="38">
        <v>0</v>
      </c>
      <c r="AP61" s="38">
        <v>1218.1300000000001</v>
      </c>
      <c r="AQ61" s="38">
        <v>0</v>
      </c>
      <c r="AR61" s="38">
        <v>0</v>
      </c>
      <c r="AS61" s="38">
        <v>0</v>
      </c>
      <c r="AT61" s="38">
        <v>0</v>
      </c>
      <c r="AU61" s="38">
        <v>0</v>
      </c>
      <c r="AV61" s="38">
        <v>0</v>
      </c>
      <c r="AW61" s="38">
        <v>0</v>
      </c>
      <c r="AX61" s="38">
        <v>0</v>
      </c>
      <c r="AY61" s="38">
        <v>0</v>
      </c>
      <c r="AZ61" s="38">
        <v>0</v>
      </c>
      <c r="BA61" s="38">
        <v>0</v>
      </c>
      <c r="BB61" s="38">
        <v>0</v>
      </c>
      <c r="BC61" s="38">
        <v>0</v>
      </c>
      <c r="BD61" s="38">
        <v>5.8502999999999998</v>
      </c>
      <c r="BE61" s="38">
        <v>45.0227</v>
      </c>
      <c r="BF61" s="38">
        <v>79.202600000000004</v>
      </c>
      <c r="BG61" s="38">
        <v>0</v>
      </c>
      <c r="BH61" s="38">
        <v>0</v>
      </c>
      <c r="BI61" s="38">
        <v>8.4883400000000009</v>
      </c>
      <c r="BJ61" s="38">
        <v>89.096999999999994</v>
      </c>
      <c r="BK61" s="38">
        <v>227.661</v>
      </c>
      <c r="BL61" s="38">
        <v>98.615200000000002</v>
      </c>
      <c r="BM61" s="38">
        <v>0</v>
      </c>
      <c r="BN61" s="38">
        <v>0</v>
      </c>
      <c r="BO61" s="38">
        <v>0</v>
      </c>
      <c r="BP61" s="38">
        <v>0</v>
      </c>
      <c r="BQ61" s="38">
        <v>0</v>
      </c>
      <c r="BR61" s="38">
        <v>326.27600000000001</v>
      </c>
      <c r="BS61" s="38">
        <v>311.93799999999999</v>
      </c>
      <c r="BT61" s="38">
        <v>14.3386</v>
      </c>
      <c r="BU61" s="38">
        <v>0</v>
      </c>
      <c r="BV61" s="38">
        <v>0</v>
      </c>
      <c r="BX61" s="38">
        <v>0</v>
      </c>
      <c r="BY61" s="38">
        <v>0</v>
      </c>
      <c r="CA61" s="38">
        <v>0</v>
      </c>
      <c r="CB61" s="38" t="s">
        <v>87</v>
      </c>
      <c r="CC61" s="38" t="s">
        <v>87</v>
      </c>
      <c r="CD61" s="38" t="s">
        <v>298</v>
      </c>
      <c r="CE61" s="38">
        <v>2130.85</v>
      </c>
      <c r="CF61" s="38">
        <v>29018.400000000001</v>
      </c>
      <c r="CG61" s="38">
        <v>56157.1</v>
      </c>
      <c r="CH61" s="38">
        <v>0</v>
      </c>
      <c r="CI61" s="38">
        <v>0</v>
      </c>
      <c r="CJ61" s="38">
        <v>14304.2</v>
      </c>
      <c r="CK61" s="38">
        <v>73944.7</v>
      </c>
      <c r="CL61" s="38">
        <v>65323.6</v>
      </c>
      <c r="CM61" s="38">
        <v>81817.899999999994</v>
      </c>
      <c r="CN61" s="38">
        <v>0</v>
      </c>
      <c r="CO61" s="38">
        <v>0</v>
      </c>
      <c r="CP61" s="38">
        <v>0</v>
      </c>
      <c r="CQ61" s="38">
        <v>-110495</v>
      </c>
      <c r="CR61" s="38">
        <v>263.32900000000001</v>
      </c>
      <c r="CS61" s="38">
        <v>147141</v>
      </c>
      <c r="CT61" s="38">
        <v>0</v>
      </c>
      <c r="CU61" s="38">
        <v>0</v>
      </c>
      <c r="CV61" s="38">
        <v>0</v>
      </c>
      <c r="CW61" s="38">
        <v>0</v>
      </c>
      <c r="CX61" s="38">
        <v>0</v>
      </c>
      <c r="CY61" s="38">
        <v>0</v>
      </c>
      <c r="CZ61" s="38">
        <v>0</v>
      </c>
      <c r="DA61" s="38">
        <v>0</v>
      </c>
      <c r="DB61" s="38">
        <v>0</v>
      </c>
      <c r="DC61" s="38">
        <v>0</v>
      </c>
      <c r="DD61" s="38">
        <v>0</v>
      </c>
      <c r="DE61" s="38">
        <v>0</v>
      </c>
      <c r="DF61" s="38">
        <v>0</v>
      </c>
      <c r="DG61" s="38">
        <v>0</v>
      </c>
      <c r="DH61" s="38">
        <v>0</v>
      </c>
      <c r="DI61" s="38">
        <v>0</v>
      </c>
      <c r="DJ61" s="38">
        <v>0</v>
      </c>
      <c r="DK61" s="38">
        <v>0</v>
      </c>
      <c r="DL61" s="38">
        <v>0</v>
      </c>
      <c r="DM61" s="38">
        <v>0</v>
      </c>
      <c r="DN61" s="38">
        <v>0</v>
      </c>
      <c r="DO61" s="38">
        <v>0</v>
      </c>
      <c r="DP61" s="38">
        <v>0</v>
      </c>
      <c r="DQ61" s="38">
        <v>0</v>
      </c>
      <c r="DR61" s="38">
        <v>0</v>
      </c>
      <c r="DS61" s="38">
        <v>0</v>
      </c>
      <c r="DT61" s="38">
        <v>3.3083100000000001</v>
      </c>
      <c r="DU61" s="38">
        <v>44.922400000000003</v>
      </c>
      <c r="DV61" s="38">
        <v>70.381200000000007</v>
      </c>
      <c r="DW61" s="38">
        <v>0</v>
      </c>
      <c r="DX61" s="38">
        <v>0</v>
      </c>
      <c r="DY61" s="38">
        <v>17.448499999999999</v>
      </c>
      <c r="DZ61" s="38">
        <v>89.096999999999994</v>
      </c>
      <c r="EA61" s="38">
        <v>123.471</v>
      </c>
      <c r="EB61" s="38">
        <v>98.615200000000002</v>
      </c>
      <c r="EC61" s="38">
        <v>0</v>
      </c>
      <c r="ED61" s="38">
        <v>0</v>
      </c>
      <c r="EE61" s="38">
        <v>0</v>
      </c>
      <c r="EF61" s="38">
        <v>-100.25</v>
      </c>
      <c r="EG61" s="38">
        <v>-1.43642</v>
      </c>
      <c r="EH61" s="38">
        <v>222.08600000000001</v>
      </c>
      <c r="EI61" s="38">
        <v>222.08600000000001</v>
      </c>
      <c r="EJ61" s="38">
        <v>0</v>
      </c>
      <c r="EK61" s="38">
        <v>0</v>
      </c>
      <c r="EL61" s="38">
        <v>0</v>
      </c>
      <c r="EN61" s="38">
        <v>0</v>
      </c>
      <c r="EO61" s="38">
        <v>0</v>
      </c>
      <c r="EQ61" s="38">
        <v>0</v>
      </c>
      <c r="ER61" s="38">
        <v>0</v>
      </c>
      <c r="ES61" s="38">
        <v>7.1430100000000003</v>
      </c>
      <c r="ET61" s="38">
        <v>11.944000000000001</v>
      </c>
      <c r="EU61" s="38">
        <v>0</v>
      </c>
      <c r="EV61" s="38">
        <v>0</v>
      </c>
      <c r="EW61" s="38">
        <v>0</v>
      </c>
      <c r="EX61" s="38">
        <v>13.085800000000001</v>
      </c>
      <c r="EY61" s="38">
        <v>32.172800000000002</v>
      </c>
      <c r="EZ61" s="38">
        <v>14.844099999999999</v>
      </c>
      <c r="FA61" s="38">
        <v>0</v>
      </c>
      <c r="FB61" s="38">
        <v>0</v>
      </c>
      <c r="FC61" s="38">
        <v>0</v>
      </c>
      <c r="FD61" s="38">
        <v>0</v>
      </c>
      <c r="FE61" s="38">
        <v>0</v>
      </c>
      <c r="FF61" s="38">
        <v>47.0169</v>
      </c>
      <c r="FG61" s="38">
        <v>1.38617E-16</v>
      </c>
      <c r="FH61" s="38">
        <v>8.2599300000000007</v>
      </c>
      <c r="FI61" s="38">
        <v>11.6027</v>
      </c>
      <c r="FJ61" s="38">
        <v>0</v>
      </c>
      <c r="FK61" s="38">
        <v>0</v>
      </c>
      <c r="FL61" s="38">
        <v>2.4179599999999999</v>
      </c>
      <c r="FM61" s="38">
        <v>13.085800000000001</v>
      </c>
      <c r="FN61" s="38">
        <v>33.009599999999999</v>
      </c>
      <c r="FO61" s="38">
        <v>14.844099999999999</v>
      </c>
      <c r="FP61" s="38">
        <v>0</v>
      </c>
      <c r="FQ61" s="38">
        <v>0</v>
      </c>
      <c r="FR61" s="38">
        <v>0</v>
      </c>
      <c r="FS61" s="38">
        <v>-2.1798700000000002</v>
      </c>
      <c r="FT61" s="38">
        <v>-0.177012</v>
      </c>
      <c r="FU61" s="38">
        <v>47.8536</v>
      </c>
      <c r="FV61" s="38" t="s">
        <v>273</v>
      </c>
      <c r="FW61" s="38" t="s">
        <v>274</v>
      </c>
      <c r="FX61" s="38" t="s">
        <v>214</v>
      </c>
      <c r="FY61" s="38" t="s">
        <v>275</v>
      </c>
      <c r="FZ61" s="38" t="s">
        <v>215</v>
      </c>
      <c r="GA61" s="38" t="s">
        <v>276</v>
      </c>
      <c r="GB61" s="38" t="s">
        <v>216</v>
      </c>
      <c r="GC61" s="38" t="s">
        <v>277</v>
      </c>
      <c r="GF61" s="38">
        <v>0</v>
      </c>
      <c r="GG61" s="38">
        <v>2.0272700000000001</v>
      </c>
      <c r="GH61" s="38">
        <v>9.0238499999999995</v>
      </c>
      <c r="GI61" s="38">
        <v>0</v>
      </c>
      <c r="GJ61" s="38">
        <v>0</v>
      </c>
      <c r="GK61" s="38">
        <v>0</v>
      </c>
      <c r="GL61" s="38">
        <v>9.3635300000000008</v>
      </c>
      <c r="GM61" s="38">
        <v>20.41</v>
      </c>
      <c r="GN61" s="38">
        <v>10.3071</v>
      </c>
      <c r="GO61" s="38">
        <v>0</v>
      </c>
      <c r="GP61" s="38">
        <v>0</v>
      </c>
      <c r="GQ61" s="38">
        <v>0</v>
      </c>
      <c r="GR61" s="38">
        <v>0</v>
      </c>
      <c r="GS61" s="38">
        <v>0</v>
      </c>
      <c r="GT61" s="38">
        <v>30.72</v>
      </c>
      <c r="GU61" s="38">
        <v>2.62696</v>
      </c>
      <c r="GV61" s="38">
        <v>0</v>
      </c>
      <c r="GW61" s="38">
        <v>0</v>
      </c>
      <c r="GX61" s="38">
        <v>0</v>
      </c>
      <c r="GY61" s="38">
        <v>0</v>
      </c>
      <c r="GZ61" s="38">
        <v>4.19977</v>
      </c>
      <c r="HA61" s="38">
        <v>0</v>
      </c>
      <c r="HB61" s="38">
        <v>6.83</v>
      </c>
      <c r="HC61" s="38">
        <v>0</v>
      </c>
      <c r="HD61" s="38">
        <v>0</v>
      </c>
      <c r="HE61" s="38">
        <v>0</v>
      </c>
      <c r="HF61" s="38">
        <v>0</v>
      </c>
      <c r="HG61" s="38">
        <v>6.83</v>
      </c>
      <c r="HH61" s="38">
        <v>0.61699800000000005</v>
      </c>
      <c r="HI61" s="38">
        <v>2.3161</v>
      </c>
      <c r="HJ61" s="38">
        <v>7.7668200000000001</v>
      </c>
      <c r="HK61" s="38">
        <v>0</v>
      </c>
      <c r="HL61" s="38">
        <v>0</v>
      </c>
      <c r="HM61" s="38">
        <v>2.0591400000000002</v>
      </c>
      <c r="HN61" s="38">
        <v>9.3635300000000008</v>
      </c>
      <c r="HO61" s="38">
        <v>16</v>
      </c>
      <c r="HP61" s="38">
        <v>10.3071</v>
      </c>
      <c r="HQ61" s="38">
        <v>0</v>
      </c>
      <c r="HR61" s="38">
        <v>0</v>
      </c>
      <c r="HS61" s="38">
        <v>0</v>
      </c>
      <c r="HT61" s="38">
        <v>-5.5965800000000003</v>
      </c>
      <c r="HU61" s="38">
        <v>-0.52554000000000001</v>
      </c>
      <c r="HV61" s="38">
        <v>26.31</v>
      </c>
      <c r="HW61" s="38">
        <v>0</v>
      </c>
      <c r="HX61" s="38">
        <v>0</v>
      </c>
      <c r="HY61" s="38">
        <v>0</v>
      </c>
      <c r="HZ61" s="38">
        <v>0</v>
      </c>
      <c r="IA61" s="38">
        <v>0</v>
      </c>
      <c r="IB61" s="38">
        <v>0</v>
      </c>
      <c r="IC61" s="38">
        <v>0</v>
      </c>
      <c r="ID61" s="38">
        <v>0</v>
      </c>
      <c r="IE61" s="38">
        <v>0</v>
      </c>
      <c r="IF61" s="38">
        <v>0</v>
      </c>
      <c r="IG61" s="38">
        <v>0</v>
      </c>
      <c r="IH61" s="38">
        <v>0</v>
      </c>
      <c r="II61" s="38">
        <v>0</v>
      </c>
      <c r="IJ61" s="38">
        <v>1.9129499999999999</v>
      </c>
      <c r="IK61" s="38">
        <v>1.46262</v>
      </c>
      <c r="IL61" s="38">
        <v>6.5105899999999997</v>
      </c>
      <c r="IM61" s="38">
        <v>0</v>
      </c>
      <c r="IN61" s="38">
        <v>0</v>
      </c>
      <c r="IO61" s="38">
        <v>3.0582699999999998</v>
      </c>
      <c r="IP61" s="38">
        <v>6.7556799999999999</v>
      </c>
      <c r="IQ61" s="38">
        <v>19.700099999999999</v>
      </c>
      <c r="IR61" s="38">
        <v>7.4364699999999999</v>
      </c>
      <c r="IS61" s="38">
        <v>0</v>
      </c>
      <c r="IT61" s="38">
        <v>0</v>
      </c>
      <c r="IU61" s="38">
        <v>0</v>
      </c>
      <c r="IV61" s="38">
        <v>0</v>
      </c>
      <c r="IW61" s="38">
        <v>0</v>
      </c>
      <c r="IX61" s="38">
        <v>27.136600000000001</v>
      </c>
      <c r="IY61" s="38">
        <v>0.44515399999999999</v>
      </c>
      <c r="IZ61" s="38">
        <v>1.671</v>
      </c>
      <c r="JA61" s="38">
        <v>5.6036599999999996</v>
      </c>
      <c r="JB61" s="38">
        <v>0</v>
      </c>
      <c r="JC61" s="38">
        <v>0</v>
      </c>
      <c r="JD61" s="38">
        <v>1.4856400000000001</v>
      </c>
      <c r="JE61" s="38">
        <v>6.7556799999999999</v>
      </c>
      <c r="JF61" s="38">
        <v>11.5441</v>
      </c>
      <c r="JG61" s="38">
        <v>7.4364699999999999</v>
      </c>
      <c r="JH61" s="38">
        <v>0</v>
      </c>
      <c r="JI61" s="38">
        <v>0</v>
      </c>
      <c r="JJ61" s="38">
        <v>0</v>
      </c>
      <c r="JK61" s="38">
        <v>-4.0378499999999997</v>
      </c>
      <c r="JL61" s="38">
        <v>-0.37917299999999998</v>
      </c>
      <c r="JM61" s="38">
        <v>18.980599999999999</v>
      </c>
    </row>
    <row r="62" spans="1:273" x14ac:dyDescent="0.3">
      <c r="A62" s="21"/>
      <c r="B62" s="84">
        <v>44855.470254629632</v>
      </c>
      <c r="C62" s="38" t="s">
        <v>168</v>
      </c>
      <c r="D62" s="38" t="s">
        <v>168</v>
      </c>
      <c r="E62" s="38" t="s">
        <v>272</v>
      </c>
      <c r="F62" s="38">
        <v>22500</v>
      </c>
      <c r="G62" s="39">
        <v>22500</v>
      </c>
      <c r="H62" s="38" t="s">
        <v>86</v>
      </c>
      <c r="I62" s="38">
        <v>3.4027777777777775E-2</v>
      </c>
      <c r="J62" s="38" t="s">
        <v>88</v>
      </c>
      <c r="K62" s="38">
        <v>-107.33</v>
      </c>
      <c r="L62" s="38" t="s">
        <v>87</v>
      </c>
      <c r="M62" s="38" t="s">
        <v>87</v>
      </c>
      <c r="N62" s="38" t="s">
        <v>242</v>
      </c>
      <c r="O62" s="38">
        <v>0</v>
      </c>
      <c r="P62" s="38">
        <v>28505.200000000001</v>
      </c>
      <c r="Q62" s="38">
        <v>64644.1</v>
      </c>
      <c r="R62" s="38">
        <v>0</v>
      </c>
      <c r="S62" s="38">
        <v>0</v>
      </c>
      <c r="T62" s="38">
        <v>0</v>
      </c>
      <c r="U62" s="38">
        <v>73944.7</v>
      </c>
      <c r="V62" s="38">
        <v>167094</v>
      </c>
      <c r="W62" s="38">
        <v>81817.899999999994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248912</v>
      </c>
      <c r="AD62" s="38">
        <v>456.99099999999999</v>
      </c>
      <c r="AE62" s="38">
        <v>0</v>
      </c>
      <c r="AF62" s="38">
        <v>0</v>
      </c>
      <c r="AG62" s="38">
        <v>0</v>
      </c>
      <c r="AH62" s="38">
        <v>0</v>
      </c>
      <c r="AI62" s="38">
        <v>749.38599999999997</v>
      </c>
      <c r="AJ62" s="38">
        <v>0</v>
      </c>
      <c r="AK62" s="38">
        <v>1206.3800000000001</v>
      </c>
      <c r="AL62" s="38">
        <v>0</v>
      </c>
      <c r="AM62" s="38">
        <v>0</v>
      </c>
      <c r="AN62" s="38">
        <v>0</v>
      </c>
      <c r="AO62" s="38">
        <v>0</v>
      </c>
      <c r="AP62" s="38">
        <v>1206.3800000000001</v>
      </c>
      <c r="AQ62" s="38">
        <v>0</v>
      </c>
      <c r="AR62" s="38">
        <v>0</v>
      </c>
      <c r="AS62" s="38">
        <v>0</v>
      </c>
      <c r="AT62" s="38">
        <v>0</v>
      </c>
      <c r="AU62" s="38">
        <v>0</v>
      </c>
      <c r="AV62" s="38">
        <v>0</v>
      </c>
      <c r="AW62" s="38">
        <v>0</v>
      </c>
      <c r="AX62" s="38">
        <v>0</v>
      </c>
      <c r="AY62" s="38">
        <v>0</v>
      </c>
      <c r="AZ62" s="38">
        <v>0</v>
      </c>
      <c r="BA62" s="38">
        <v>0</v>
      </c>
      <c r="BB62" s="38">
        <v>0</v>
      </c>
      <c r="BC62" s="38">
        <v>0</v>
      </c>
      <c r="BD62" s="38">
        <v>5.7036499999999997</v>
      </c>
      <c r="BE62" s="38">
        <v>48.3095</v>
      </c>
      <c r="BF62" s="38">
        <v>79.202600000000004</v>
      </c>
      <c r="BG62" s="38">
        <v>0</v>
      </c>
      <c r="BH62" s="38">
        <v>0</v>
      </c>
      <c r="BI62" s="38">
        <v>8.4883400000000009</v>
      </c>
      <c r="BJ62" s="38">
        <v>89.096999999999994</v>
      </c>
      <c r="BK62" s="38">
        <v>230.80099999999999</v>
      </c>
      <c r="BL62" s="38">
        <v>98.615200000000002</v>
      </c>
      <c r="BM62" s="38">
        <v>0</v>
      </c>
      <c r="BN62" s="38">
        <v>0</v>
      </c>
      <c r="BO62" s="38">
        <v>0</v>
      </c>
      <c r="BP62" s="38">
        <v>0</v>
      </c>
      <c r="BQ62" s="38">
        <v>0</v>
      </c>
      <c r="BR62" s="38">
        <v>329.416</v>
      </c>
      <c r="BS62" s="38">
        <v>315.22399999999999</v>
      </c>
      <c r="BT62" s="38">
        <v>14.192</v>
      </c>
      <c r="BU62" s="38">
        <v>0</v>
      </c>
      <c r="BV62" s="38">
        <v>0</v>
      </c>
      <c r="BX62" s="38">
        <v>0</v>
      </c>
      <c r="BY62" s="38">
        <v>0</v>
      </c>
      <c r="CA62" s="38">
        <v>0</v>
      </c>
      <c r="CB62" s="38" t="s">
        <v>87</v>
      </c>
      <c r="CC62" s="38" t="s">
        <v>87</v>
      </c>
      <c r="CD62" s="38" t="s">
        <v>298</v>
      </c>
      <c r="CE62" s="38">
        <v>2130.85</v>
      </c>
      <c r="CF62" s="38">
        <v>29018.400000000001</v>
      </c>
      <c r="CG62" s="38">
        <v>56157.1</v>
      </c>
      <c r="CH62" s="38">
        <v>0</v>
      </c>
      <c r="CI62" s="38">
        <v>0</v>
      </c>
      <c r="CJ62" s="38">
        <v>14304.2</v>
      </c>
      <c r="CK62" s="38">
        <v>73944.7</v>
      </c>
      <c r="CL62" s="38">
        <v>65323.6</v>
      </c>
      <c r="CM62" s="38">
        <v>81817.899999999994</v>
      </c>
      <c r="CN62" s="38">
        <v>0</v>
      </c>
      <c r="CO62" s="38">
        <v>0</v>
      </c>
      <c r="CP62" s="38">
        <v>0</v>
      </c>
      <c r="CQ62" s="38">
        <v>-110495</v>
      </c>
      <c r="CR62" s="38">
        <v>263.32900000000001</v>
      </c>
      <c r="CS62" s="38">
        <v>147141</v>
      </c>
      <c r="CT62" s="38">
        <v>0</v>
      </c>
      <c r="CU62" s="38">
        <v>0</v>
      </c>
      <c r="CV62" s="38">
        <v>0</v>
      </c>
      <c r="CW62" s="38">
        <v>0</v>
      </c>
      <c r="CX62" s="38">
        <v>0</v>
      </c>
      <c r="CY62" s="38">
        <v>0</v>
      </c>
      <c r="CZ62" s="38">
        <v>0</v>
      </c>
      <c r="DA62" s="38">
        <v>0</v>
      </c>
      <c r="DB62" s="38">
        <v>0</v>
      </c>
      <c r="DC62" s="38">
        <v>0</v>
      </c>
      <c r="DD62" s="38">
        <v>0</v>
      </c>
      <c r="DE62" s="38">
        <v>0</v>
      </c>
      <c r="DF62" s="38">
        <v>0</v>
      </c>
      <c r="DG62" s="38">
        <v>0</v>
      </c>
      <c r="DH62" s="38">
        <v>0</v>
      </c>
      <c r="DI62" s="38">
        <v>0</v>
      </c>
      <c r="DJ62" s="38">
        <v>0</v>
      </c>
      <c r="DK62" s="38">
        <v>0</v>
      </c>
      <c r="DL62" s="38">
        <v>0</v>
      </c>
      <c r="DM62" s="38">
        <v>0</v>
      </c>
      <c r="DN62" s="38">
        <v>0</v>
      </c>
      <c r="DO62" s="38">
        <v>0</v>
      </c>
      <c r="DP62" s="38">
        <v>0</v>
      </c>
      <c r="DQ62" s="38">
        <v>0</v>
      </c>
      <c r="DR62" s="38">
        <v>0</v>
      </c>
      <c r="DS62" s="38">
        <v>0</v>
      </c>
      <c r="DT62" s="38">
        <v>3.3083100000000001</v>
      </c>
      <c r="DU62" s="38">
        <v>44.922400000000003</v>
      </c>
      <c r="DV62" s="38">
        <v>70.381200000000007</v>
      </c>
      <c r="DW62" s="38">
        <v>0</v>
      </c>
      <c r="DX62" s="38">
        <v>0</v>
      </c>
      <c r="DY62" s="38">
        <v>17.448499999999999</v>
      </c>
      <c r="DZ62" s="38">
        <v>89.096999999999994</v>
      </c>
      <c r="EA62" s="38">
        <v>123.471</v>
      </c>
      <c r="EB62" s="38">
        <v>98.615200000000002</v>
      </c>
      <c r="EC62" s="38">
        <v>0</v>
      </c>
      <c r="ED62" s="38">
        <v>0</v>
      </c>
      <c r="EE62" s="38">
        <v>0</v>
      </c>
      <c r="EF62" s="38">
        <v>-100.25</v>
      </c>
      <c r="EG62" s="38">
        <v>-1.43642</v>
      </c>
      <c r="EH62" s="38">
        <v>222.08600000000001</v>
      </c>
      <c r="EI62" s="38">
        <v>222.08600000000001</v>
      </c>
      <c r="EJ62" s="38">
        <v>0</v>
      </c>
      <c r="EK62" s="38">
        <v>0</v>
      </c>
      <c r="EL62" s="38">
        <v>0</v>
      </c>
      <c r="EN62" s="38">
        <v>0</v>
      </c>
      <c r="EO62" s="38">
        <v>0</v>
      </c>
      <c r="EQ62" s="38">
        <v>0</v>
      </c>
      <c r="ER62" s="38">
        <v>0</v>
      </c>
      <c r="ES62" s="38">
        <v>7.6103399999999999</v>
      </c>
      <c r="ET62" s="38">
        <v>11.944000000000001</v>
      </c>
      <c r="EU62" s="38">
        <v>0</v>
      </c>
      <c r="EV62" s="38">
        <v>0</v>
      </c>
      <c r="EW62" s="38">
        <v>0</v>
      </c>
      <c r="EX62" s="38">
        <v>13.085800000000001</v>
      </c>
      <c r="EY62" s="38">
        <v>32.6402</v>
      </c>
      <c r="EZ62" s="38">
        <v>14.844099999999999</v>
      </c>
      <c r="FA62" s="38">
        <v>0</v>
      </c>
      <c r="FB62" s="38">
        <v>0</v>
      </c>
      <c r="FC62" s="38">
        <v>0</v>
      </c>
      <c r="FD62" s="38">
        <v>0</v>
      </c>
      <c r="FE62" s="38">
        <v>0</v>
      </c>
      <c r="FF62" s="38">
        <v>47.484200000000001</v>
      </c>
      <c r="FG62" s="38">
        <v>1.38617E-16</v>
      </c>
      <c r="FH62" s="38">
        <v>8.2599300000000007</v>
      </c>
      <c r="FI62" s="38">
        <v>11.6027</v>
      </c>
      <c r="FJ62" s="38">
        <v>0</v>
      </c>
      <c r="FK62" s="38">
        <v>0</v>
      </c>
      <c r="FL62" s="38">
        <v>2.4179599999999999</v>
      </c>
      <c r="FM62" s="38">
        <v>13.085800000000001</v>
      </c>
      <c r="FN62" s="38">
        <v>33.009599999999999</v>
      </c>
      <c r="FO62" s="38">
        <v>14.844099999999999</v>
      </c>
      <c r="FP62" s="38">
        <v>0</v>
      </c>
      <c r="FQ62" s="38">
        <v>0</v>
      </c>
      <c r="FR62" s="38">
        <v>0</v>
      </c>
      <c r="FS62" s="38">
        <v>-2.1798700000000002</v>
      </c>
      <c r="FT62" s="38">
        <v>-0.177012</v>
      </c>
      <c r="FU62" s="38">
        <v>47.8536</v>
      </c>
      <c r="FV62" s="38" t="s">
        <v>273</v>
      </c>
      <c r="FW62" s="38" t="s">
        <v>274</v>
      </c>
      <c r="FX62" s="38" t="s">
        <v>214</v>
      </c>
      <c r="FY62" s="38" t="s">
        <v>275</v>
      </c>
      <c r="FZ62" s="38" t="s">
        <v>215</v>
      </c>
      <c r="GA62" s="38" t="s">
        <v>276</v>
      </c>
      <c r="GB62" s="38" t="s">
        <v>216</v>
      </c>
      <c r="GC62" s="38" t="s">
        <v>277</v>
      </c>
      <c r="GF62" s="38">
        <v>0</v>
      </c>
      <c r="GG62" s="38">
        <v>2.15781</v>
      </c>
      <c r="GH62" s="38">
        <v>9.0238499999999995</v>
      </c>
      <c r="GI62" s="38">
        <v>0</v>
      </c>
      <c r="GJ62" s="38">
        <v>0</v>
      </c>
      <c r="GK62" s="38">
        <v>0</v>
      </c>
      <c r="GL62" s="38">
        <v>9.3635300000000008</v>
      </c>
      <c r="GM62" s="38">
        <v>20.54</v>
      </c>
      <c r="GN62" s="38">
        <v>10.3071</v>
      </c>
      <c r="GO62" s="38">
        <v>0</v>
      </c>
      <c r="GP62" s="38">
        <v>0</v>
      </c>
      <c r="GQ62" s="38">
        <v>0</v>
      </c>
      <c r="GR62" s="38">
        <v>0</v>
      </c>
      <c r="GS62" s="38">
        <v>0</v>
      </c>
      <c r="GT62" s="38">
        <v>30.85</v>
      </c>
      <c r="GU62" s="38">
        <v>2.5611100000000002</v>
      </c>
      <c r="GV62" s="38">
        <v>0</v>
      </c>
      <c r="GW62" s="38">
        <v>0</v>
      </c>
      <c r="GX62" s="38">
        <v>0</v>
      </c>
      <c r="GY62" s="38">
        <v>0</v>
      </c>
      <c r="GZ62" s="38">
        <v>4.19977</v>
      </c>
      <c r="HA62" s="38">
        <v>0</v>
      </c>
      <c r="HB62" s="38">
        <v>6.76</v>
      </c>
      <c r="HC62" s="38">
        <v>0</v>
      </c>
      <c r="HD62" s="38">
        <v>0</v>
      </c>
      <c r="HE62" s="38">
        <v>0</v>
      </c>
      <c r="HF62" s="38">
        <v>0</v>
      </c>
      <c r="HG62" s="38">
        <v>6.76</v>
      </c>
      <c r="HH62" s="38">
        <v>0.61699800000000005</v>
      </c>
      <c r="HI62" s="38">
        <v>2.3161</v>
      </c>
      <c r="HJ62" s="38">
        <v>7.7668200000000001</v>
      </c>
      <c r="HK62" s="38">
        <v>0</v>
      </c>
      <c r="HL62" s="38">
        <v>0</v>
      </c>
      <c r="HM62" s="38">
        <v>2.0591400000000002</v>
      </c>
      <c r="HN62" s="38">
        <v>9.3635300000000008</v>
      </c>
      <c r="HO62" s="38">
        <v>16</v>
      </c>
      <c r="HP62" s="38">
        <v>10.3071</v>
      </c>
      <c r="HQ62" s="38">
        <v>0</v>
      </c>
      <c r="HR62" s="38">
        <v>0</v>
      </c>
      <c r="HS62" s="38">
        <v>0</v>
      </c>
      <c r="HT62" s="38">
        <v>-5.5965800000000003</v>
      </c>
      <c r="HU62" s="38">
        <v>-0.52554000000000001</v>
      </c>
      <c r="HV62" s="38">
        <v>26.31</v>
      </c>
      <c r="HW62" s="38">
        <v>0</v>
      </c>
      <c r="HX62" s="38">
        <v>0</v>
      </c>
      <c r="HY62" s="38">
        <v>0</v>
      </c>
      <c r="HZ62" s="38">
        <v>0</v>
      </c>
      <c r="IA62" s="38">
        <v>0</v>
      </c>
      <c r="IB62" s="38">
        <v>0</v>
      </c>
      <c r="IC62" s="38">
        <v>0</v>
      </c>
      <c r="ID62" s="38">
        <v>0</v>
      </c>
      <c r="IE62" s="38">
        <v>0</v>
      </c>
      <c r="IF62" s="38">
        <v>0</v>
      </c>
      <c r="IG62" s="38">
        <v>0</v>
      </c>
      <c r="IH62" s="38">
        <v>0</v>
      </c>
      <c r="II62" s="38">
        <v>0</v>
      </c>
      <c r="IJ62" s="38">
        <v>1.865</v>
      </c>
      <c r="IK62" s="38">
        <v>1.5568</v>
      </c>
      <c r="IL62" s="38">
        <v>6.5105899999999997</v>
      </c>
      <c r="IM62" s="38">
        <v>0</v>
      </c>
      <c r="IN62" s="38">
        <v>0</v>
      </c>
      <c r="IO62" s="38">
        <v>3.0582699999999998</v>
      </c>
      <c r="IP62" s="38">
        <v>6.7556799999999999</v>
      </c>
      <c r="IQ62" s="38">
        <v>19.746300000000002</v>
      </c>
      <c r="IR62" s="38">
        <v>7.4364699999999999</v>
      </c>
      <c r="IS62" s="38">
        <v>0</v>
      </c>
      <c r="IT62" s="38">
        <v>0</v>
      </c>
      <c r="IU62" s="38">
        <v>0</v>
      </c>
      <c r="IV62" s="38">
        <v>0</v>
      </c>
      <c r="IW62" s="38">
        <v>0</v>
      </c>
      <c r="IX62" s="38">
        <v>27.1828</v>
      </c>
      <c r="IY62" s="38">
        <v>0.44515399999999999</v>
      </c>
      <c r="IZ62" s="38">
        <v>1.671</v>
      </c>
      <c r="JA62" s="38">
        <v>5.6036599999999996</v>
      </c>
      <c r="JB62" s="38">
        <v>0</v>
      </c>
      <c r="JC62" s="38">
        <v>0</v>
      </c>
      <c r="JD62" s="38">
        <v>1.4856400000000001</v>
      </c>
      <c r="JE62" s="38">
        <v>6.7556799999999999</v>
      </c>
      <c r="JF62" s="38">
        <v>11.5441</v>
      </c>
      <c r="JG62" s="38">
        <v>7.4364699999999999</v>
      </c>
      <c r="JH62" s="38">
        <v>0</v>
      </c>
      <c r="JI62" s="38">
        <v>0</v>
      </c>
      <c r="JJ62" s="38">
        <v>0</v>
      </c>
      <c r="JK62" s="38">
        <v>-4.0378499999999997</v>
      </c>
      <c r="JL62" s="38">
        <v>-0.37917299999999998</v>
      </c>
      <c r="JM62" s="38">
        <v>18.980599999999999</v>
      </c>
    </row>
    <row r="63" spans="1:273" x14ac:dyDescent="0.3">
      <c r="A63" s="21"/>
      <c r="B63" s="84">
        <v>44855.470925925925</v>
      </c>
      <c r="C63" s="38" t="s">
        <v>169</v>
      </c>
      <c r="D63" s="38" t="s">
        <v>169</v>
      </c>
      <c r="E63" s="38" t="s">
        <v>272</v>
      </c>
      <c r="F63" s="38">
        <v>22500</v>
      </c>
      <c r="G63" s="39">
        <v>22500</v>
      </c>
      <c r="H63" s="38" t="s">
        <v>86</v>
      </c>
      <c r="I63" s="38">
        <v>3.4027777777777775E-2</v>
      </c>
      <c r="J63" s="38" t="s">
        <v>88</v>
      </c>
      <c r="K63" s="38">
        <v>-120.81</v>
      </c>
      <c r="L63" s="38" t="s">
        <v>87</v>
      </c>
      <c r="M63" s="38" t="s">
        <v>87</v>
      </c>
      <c r="N63" s="38" t="s">
        <v>242</v>
      </c>
      <c r="O63" s="38">
        <v>0</v>
      </c>
      <c r="P63" s="38">
        <v>42920.6</v>
      </c>
      <c r="Q63" s="38">
        <v>64644.1</v>
      </c>
      <c r="R63" s="38">
        <v>0</v>
      </c>
      <c r="S63" s="38">
        <v>0</v>
      </c>
      <c r="T63" s="38">
        <v>0</v>
      </c>
      <c r="U63" s="38">
        <v>73944.7</v>
      </c>
      <c r="V63" s="38">
        <v>181509</v>
      </c>
      <c r="W63" s="38">
        <v>81817.899999999994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263327</v>
      </c>
      <c r="AD63" s="38">
        <v>388.666</v>
      </c>
      <c r="AE63" s="38">
        <v>0</v>
      </c>
      <c r="AF63" s="38">
        <v>0</v>
      </c>
      <c r="AG63" s="38">
        <v>0</v>
      </c>
      <c r="AH63" s="38">
        <v>0</v>
      </c>
      <c r="AI63" s="38">
        <v>749.38499999999999</v>
      </c>
      <c r="AJ63" s="38">
        <v>0</v>
      </c>
      <c r="AK63" s="38">
        <v>1138.05</v>
      </c>
      <c r="AL63" s="38">
        <v>0</v>
      </c>
      <c r="AM63" s="38">
        <v>0</v>
      </c>
      <c r="AN63" s="38">
        <v>0</v>
      </c>
      <c r="AO63" s="38">
        <v>0</v>
      </c>
      <c r="AP63" s="38">
        <v>1138.05</v>
      </c>
      <c r="AQ63" s="38">
        <v>0</v>
      </c>
      <c r="AR63" s="38">
        <v>0</v>
      </c>
      <c r="AS63" s="38">
        <v>0</v>
      </c>
      <c r="AT63" s="38">
        <v>0</v>
      </c>
      <c r="AU63" s="38">
        <v>0</v>
      </c>
      <c r="AV63" s="38">
        <v>0</v>
      </c>
      <c r="AW63" s="38">
        <v>0</v>
      </c>
      <c r="AX63" s="38">
        <v>0</v>
      </c>
      <c r="AY63" s="38">
        <v>0</v>
      </c>
      <c r="AZ63" s="38">
        <v>0</v>
      </c>
      <c r="BA63" s="38">
        <v>0</v>
      </c>
      <c r="BB63" s="38">
        <v>0</v>
      </c>
      <c r="BC63" s="38">
        <v>0</v>
      </c>
      <c r="BD63" s="38">
        <v>4.8156800000000004</v>
      </c>
      <c r="BE63" s="38">
        <v>62.668900000000001</v>
      </c>
      <c r="BF63" s="38">
        <v>79.202600000000004</v>
      </c>
      <c r="BG63" s="38">
        <v>0</v>
      </c>
      <c r="BH63" s="38">
        <v>0</v>
      </c>
      <c r="BI63" s="38">
        <v>8.4883199999999999</v>
      </c>
      <c r="BJ63" s="38">
        <v>89.096999999999994</v>
      </c>
      <c r="BK63" s="38">
        <v>244.273</v>
      </c>
      <c r="BL63" s="38">
        <v>98.615200000000002</v>
      </c>
      <c r="BM63" s="38">
        <v>0</v>
      </c>
      <c r="BN63" s="38">
        <v>0</v>
      </c>
      <c r="BO63" s="38">
        <v>0</v>
      </c>
      <c r="BP63" s="38">
        <v>0</v>
      </c>
      <c r="BQ63" s="38">
        <v>0</v>
      </c>
      <c r="BR63" s="38">
        <v>342.88799999999998</v>
      </c>
      <c r="BS63" s="38">
        <v>329.584</v>
      </c>
      <c r="BT63" s="38">
        <v>13.304</v>
      </c>
      <c r="BU63" s="38">
        <v>0</v>
      </c>
      <c r="BV63" s="38">
        <v>0</v>
      </c>
      <c r="BX63" s="38">
        <v>0</v>
      </c>
      <c r="BY63" s="38">
        <v>0</v>
      </c>
      <c r="CA63" s="38">
        <v>0</v>
      </c>
      <c r="CB63" s="38" t="s">
        <v>87</v>
      </c>
      <c r="CC63" s="38" t="s">
        <v>87</v>
      </c>
      <c r="CD63" s="38" t="s">
        <v>298</v>
      </c>
      <c r="CE63" s="38">
        <v>2130.85</v>
      </c>
      <c r="CF63" s="38">
        <v>29018.400000000001</v>
      </c>
      <c r="CG63" s="38">
        <v>56157.1</v>
      </c>
      <c r="CH63" s="38">
        <v>0</v>
      </c>
      <c r="CI63" s="38">
        <v>0</v>
      </c>
      <c r="CJ63" s="38">
        <v>14304.2</v>
      </c>
      <c r="CK63" s="38">
        <v>73944.7</v>
      </c>
      <c r="CL63" s="38">
        <v>65323.6</v>
      </c>
      <c r="CM63" s="38">
        <v>81817.899999999994</v>
      </c>
      <c r="CN63" s="38">
        <v>0</v>
      </c>
      <c r="CO63" s="38">
        <v>0</v>
      </c>
      <c r="CP63" s="38">
        <v>0</v>
      </c>
      <c r="CQ63" s="38">
        <v>-110495</v>
      </c>
      <c r="CR63" s="38">
        <v>263.32900000000001</v>
      </c>
      <c r="CS63" s="38">
        <v>147141</v>
      </c>
      <c r="CT63" s="38">
        <v>0</v>
      </c>
      <c r="CU63" s="38">
        <v>0</v>
      </c>
      <c r="CV63" s="38">
        <v>0</v>
      </c>
      <c r="CW63" s="38">
        <v>0</v>
      </c>
      <c r="CX63" s="38">
        <v>0</v>
      </c>
      <c r="CY63" s="38">
        <v>0</v>
      </c>
      <c r="CZ63" s="38">
        <v>0</v>
      </c>
      <c r="DA63" s="38">
        <v>0</v>
      </c>
      <c r="DB63" s="38">
        <v>0</v>
      </c>
      <c r="DC63" s="38">
        <v>0</v>
      </c>
      <c r="DD63" s="38">
        <v>0</v>
      </c>
      <c r="DE63" s="38">
        <v>0</v>
      </c>
      <c r="DF63" s="38">
        <v>0</v>
      </c>
      <c r="DG63" s="38">
        <v>0</v>
      </c>
      <c r="DH63" s="38">
        <v>0</v>
      </c>
      <c r="DI63" s="38">
        <v>0</v>
      </c>
      <c r="DJ63" s="38">
        <v>0</v>
      </c>
      <c r="DK63" s="38">
        <v>0</v>
      </c>
      <c r="DL63" s="38">
        <v>0</v>
      </c>
      <c r="DM63" s="38">
        <v>0</v>
      </c>
      <c r="DN63" s="38">
        <v>0</v>
      </c>
      <c r="DO63" s="38">
        <v>0</v>
      </c>
      <c r="DP63" s="38">
        <v>0</v>
      </c>
      <c r="DQ63" s="38">
        <v>0</v>
      </c>
      <c r="DR63" s="38">
        <v>0</v>
      </c>
      <c r="DS63" s="38">
        <v>0</v>
      </c>
      <c r="DT63" s="38">
        <v>3.3083100000000001</v>
      </c>
      <c r="DU63" s="38">
        <v>44.922400000000003</v>
      </c>
      <c r="DV63" s="38">
        <v>70.381200000000007</v>
      </c>
      <c r="DW63" s="38">
        <v>0</v>
      </c>
      <c r="DX63" s="38">
        <v>0</v>
      </c>
      <c r="DY63" s="38">
        <v>17.448499999999999</v>
      </c>
      <c r="DZ63" s="38">
        <v>89.096999999999994</v>
      </c>
      <c r="EA63" s="38">
        <v>123.471</v>
      </c>
      <c r="EB63" s="38">
        <v>98.615200000000002</v>
      </c>
      <c r="EC63" s="38">
        <v>0</v>
      </c>
      <c r="ED63" s="38">
        <v>0</v>
      </c>
      <c r="EE63" s="38">
        <v>0</v>
      </c>
      <c r="EF63" s="38">
        <v>-100.25</v>
      </c>
      <c r="EG63" s="38">
        <v>-1.43642</v>
      </c>
      <c r="EH63" s="38">
        <v>222.08600000000001</v>
      </c>
      <c r="EI63" s="38">
        <v>222.08600000000001</v>
      </c>
      <c r="EJ63" s="38">
        <v>0</v>
      </c>
      <c r="EK63" s="38">
        <v>0</v>
      </c>
      <c r="EL63" s="38">
        <v>0</v>
      </c>
      <c r="EN63" s="38">
        <v>0</v>
      </c>
      <c r="EO63" s="38">
        <v>0</v>
      </c>
      <c r="EQ63" s="38">
        <v>0</v>
      </c>
      <c r="ER63" s="38">
        <v>0</v>
      </c>
      <c r="ES63" s="38">
        <v>12.6218</v>
      </c>
      <c r="ET63" s="38">
        <v>11.944000000000001</v>
      </c>
      <c r="EU63" s="38">
        <v>0</v>
      </c>
      <c r="EV63" s="38">
        <v>0</v>
      </c>
      <c r="EW63" s="38">
        <v>0</v>
      </c>
      <c r="EX63" s="38">
        <v>13.085800000000001</v>
      </c>
      <c r="EY63" s="38">
        <v>37.651699999999998</v>
      </c>
      <c r="EZ63" s="38">
        <v>14.844099999999999</v>
      </c>
      <c r="FA63" s="38">
        <v>0</v>
      </c>
      <c r="FB63" s="38">
        <v>0</v>
      </c>
      <c r="FC63" s="38">
        <v>0</v>
      </c>
      <c r="FD63" s="38">
        <v>0</v>
      </c>
      <c r="FE63" s="38">
        <v>0</v>
      </c>
      <c r="FF63" s="38">
        <v>52.495699999999999</v>
      </c>
      <c r="FG63" s="38">
        <v>1.38617E-16</v>
      </c>
      <c r="FH63" s="38">
        <v>8.2599300000000007</v>
      </c>
      <c r="FI63" s="38">
        <v>11.6027</v>
      </c>
      <c r="FJ63" s="38">
        <v>0</v>
      </c>
      <c r="FK63" s="38">
        <v>0</v>
      </c>
      <c r="FL63" s="38">
        <v>2.4179599999999999</v>
      </c>
      <c r="FM63" s="38">
        <v>13.085800000000001</v>
      </c>
      <c r="FN63" s="38">
        <v>33.009599999999999</v>
      </c>
      <c r="FO63" s="38">
        <v>14.844099999999999</v>
      </c>
      <c r="FP63" s="38">
        <v>0</v>
      </c>
      <c r="FQ63" s="38">
        <v>0</v>
      </c>
      <c r="FR63" s="38">
        <v>0</v>
      </c>
      <c r="FS63" s="38">
        <v>-2.1798700000000002</v>
      </c>
      <c r="FT63" s="38">
        <v>-0.177012</v>
      </c>
      <c r="FU63" s="38">
        <v>47.8536</v>
      </c>
      <c r="FV63" s="38" t="s">
        <v>273</v>
      </c>
      <c r="FW63" s="38" t="s">
        <v>274</v>
      </c>
      <c r="FX63" s="38" t="s">
        <v>214</v>
      </c>
      <c r="FY63" s="38" t="s">
        <v>275</v>
      </c>
      <c r="FZ63" s="38" t="s">
        <v>215</v>
      </c>
      <c r="GA63" s="38" t="s">
        <v>276</v>
      </c>
      <c r="GB63" s="38" t="s">
        <v>216</v>
      </c>
      <c r="GC63" s="38" t="s">
        <v>277</v>
      </c>
      <c r="GF63" s="38">
        <v>0</v>
      </c>
      <c r="GG63" s="38">
        <v>3.8168199999999999</v>
      </c>
      <c r="GH63" s="38">
        <v>9.0238499999999995</v>
      </c>
      <c r="GI63" s="38">
        <v>0</v>
      </c>
      <c r="GJ63" s="38">
        <v>0</v>
      </c>
      <c r="GK63" s="38">
        <v>0</v>
      </c>
      <c r="GL63" s="38">
        <v>9.3635300000000008</v>
      </c>
      <c r="GM63" s="38">
        <v>22.2</v>
      </c>
      <c r="GN63" s="38">
        <v>10.3071</v>
      </c>
      <c r="GO63" s="38">
        <v>0</v>
      </c>
      <c r="GP63" s="38">
        <v>0</v>
      </c>
      <c r="GQ63" s="38">
        <v>0</v>
      </c>
      <c r="GR63" s="38">
        <v>0</v>
      </c>
      <c r="GS63" s="38">
        <v>0</v>
      </c>
      <c r="GT63" s="38">
        <v>32.51</v>
      </c>
      <c r="GU63" s="38">
        <v>2.1781999999999999</v>
      </c>
      <c r="GV63" s="38">
        <v>0</v>
      </c>
      <c r="GW63" s="38">
        <v>0</v>
      </c>
      <c r="GX63" s="38">
        <v>0</v>
      </c>
      <c r="GY63" s="38">
        <v>0</v>
      </c>
      <c r="GZ63" s="38">
        <v>4.19977</v>
      </c>
      <c r="HA63" s="38">
        <v>0</v>
      </c>
      <c r="HB63" s="38">
        <v>6.38</v>
      </c>
      <c r="HC63" s="38">
        <v>0</v>
      </c>
      <c r="HD63" s="38">
        <v>0</v>
      </c>
      <c r="HE63" s="38">
        <v>0</v>
      </c>
      <c r="HF63" s="38">
        <v>0</v>
      </c>
      <c r="HG63" s="38">
        <v>6.38</v>
      </c>
      <c r="HH63" s="38">
        <v>0.61699800000000005</v>
      </c>
      <c r="HI63" s="38">
        <v>2.3161</v>
      </c>
      <c r="HJ63" s="38">
        <v>7.7668200000000001</v>
      </c>
      <c r="HK63" s="38">
        <v>0</v>
      </c>
      <c r="HL63" s="38">
        <v>0</v>
      </c>
      <c r="HM63" s="38">
        <v>2.0591400000000002</v>
      </c>
      <c r="HN63" s="38">
        <v>9.3635300000000008</v>
      </c>
      <c r="HO63" s="38">
        <v>16</v>
      </c>
      <c r="HP63" s="38">
        <v>10.3071</v>
      </c>
      <c r="HQ63" s="38">
        <v>0</v>
      </c>
      <c r="HR63" s="38">
        <v>0</v>
      </c>
      <c r="HS63" s="38">
        <v>0</v>
      </c>
      <c r="HT63" s="38">
        <v>-5.5965800000000003</v>
      </c>
      <c r="HU63" s="38">
        <v>-0.52554000000000001</v>
      </c>
      <c r="HV63" s="38">
        <v>26.31</v>
      </c>
      <c r="HW63" s="38">
        <v>0</v>
      </c>
      <c r="HX63" s="38">
        <v>0</v>
      </c>
      <c r="HY63" s="38">
        <v>0</v>
      </c>
      <c r="HZ63" s="38">
        <v>0</v>
      </c>
      <c r="IA63" s="38">
        <v>0</v>
      </c>
      <c r="IB63" s="38">
        <v>0</v>
      </c>
      <c r="IC63" s="38">
        <v>0</v>
      </c>
      <c r="ID63" s="38">
        <v>0</v>
      </c>
      <c r="IE63" s="38">
        <v>0</v>
      </c>
      <c r="IF63" s="38">
        <v>0</v>
      </c>
      <c r="IG63" s="38">
        <v>0</v>
      </c>
      <c r="IH63" s="38">
        <v>0</v>
      </c>
      <c r="II63" s="38">
        <v>0</v>
      </c>
      <c r="IJ63" s="38">
        <v>1.58616</v>
      </c>
      <c r="IK63" s="38">
        <v>2.7537600000000002</v>
      </c>
      <c r="IL63" s="38">
        <v>6.5105899999999997</v>
      </c>
      <c r="IM63" s="38">
        <v>0</v>
      </c>
      <c r="IN63" s="38">
        <v>0</v>
      </c>
      <c r="IO63" s="38">
        <v>3.0582600000000002</v>
      </c>
      <c r="IP63" s="38">
        <v>6.7556799999999999</v>
      </c>
      <c r="IQ63" s="38">
        <v>20.6645</v>
      </c>
      <c r="IR63" s="38">
        <v>7.4364699999999999</v>
      </c>
      <c r="IS63" s="38">
        <v>0</v>
      </c>
      <c r="IT63" s="38">
        <v>0</v>
      </c>
      <c r="IU63" s="38">
        <v>0</v>
      </c>
      <c r="IV63" s="38">
        <v>0</v>
      </c>
      <c r="IW63" s="38">
        <v>0</v>
      </c>
      <c r="IX63" s="38">
        <v>28.100899999999999</v>
      </c>
      <c r="IY63" s="38">
        <v>0.44515399999999999</v>
      </c>
      <c r="IZ63" s="38">
        <v>1.671</v>
      </c>
      <c r="JA63" s="38">
        <v>5.6036599999999996</v>
      </c>
      <c r="JB63" s="38">
        <v>0</v>
      </c>
      <c r="JC63" s="38">
        <v>0</v>
      </c>
      <c r="JD63" s="38">
        <v>1.4856400000000001</v>
      </c>
      <c r="JE63" s="38">
        <v>6.7556799999999999</v>
      </c>
      <c r="JF63" s="38">
        <v>11.5441</v>
      </c>
      <c r="JG63" s="38">
        <v>7.4364699999999999</v>
      </c>
      <c r="JH63" s="38">
        <v>0</v>
      </c>
      <c r="JI63" s="38">
        <v>0</v>
      </c>
      <c r="JJ63" s="38">
        <v>0</v>
      </c>
      <c r="JK63" s="38">
        <v>-4.0378499999999997</v>
      </c>
      <c r="JL63" s="38">
        <v>-0.37917299999999998</v>
      </c>
      <c r="JM63" s="38">
        <v>18.980599999999999</v>
      </c>
    </row>
    <row r="64" spans="1:273" x14ac:dyDescent="0.3">
      <c r="A64" s="21"/>
      <c r="B64" s="84">
        <v>44855.471678240741</v>
      </c>
      <c r="C64" s="38" t="s">
        <v>172</v>
      </c>
      <c r="D64" s="38" t="s">
        <v>172</v>
      </c>
      <c r="E64" s="38" t="s">
        <v>290</v>
      </c>
      <c r="F64" s="38">
        <v>22500</v>
      </c>
      <c r="G64" s="39">
        <v>22500</v>
      </c>
      <c r="H64" s="38" t="s">
        <v>86</v>
      </c>
      <c r="I64" s="38">
        <v>3.888888888888889E-2</v>
      </c>
      <c r="J64" s="38" t="s">
        <v>88</v>
      </c>
      <c r="K64" s="38">
        <v>-93.78</v>
      </c>
      <c r="L64" s="38" t="s">
        <v>87</v>
      </c>
      <c r="M64" s="38" t="s">
        <v>87</v>
      </c>
      <c r="N64" s="38" t="s">
        <v>300</v>
      </c>
      <c r="O64" s="38">
        <v>9093.7199999999993</v>
      </c>
      <c r="P64" s="38">
        <v>81240.600000000006</v>
      </c>
      <c r="Q64" s="38">
        <v>47960.5</v>
      </c>
      <c r="R64" s="38">
        <v>0</v>
      </c>
      <c r="S64" s="38">
        <v>0</v>
      </c>
      <c r="T64" s="38">
        <v>0</v>
      </c>
      <c r="U64" s="38">
        <v>73944.7</v>
      </c>
      <c r="V64" s="38">
        <v>212240</v>
      </c>
      <c r="W64" s="38">
        <v>81817.899999999994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294057</v>
      </c>
      <c r="AD64" s="38">
        <v>0</v>
      </c>
      <c r="AE64" s="38">
        <v>0</v>
      </c>
      <c r="AF64" s="38">
        <v>0</v>
      </c>
      <c r="AG64" s="38">
        <v>0</v>
      </c>
      <c r="AH64" s="38">
        <v>0</v>
      </c>
      <c r="AI64" s="38">
        <v>663.71600000000001</v>
      </c>
      <c r="AJ64" s="38">
        <v>0</v>
      </c>
      <c r="AK64" s="38">
        <v>663.71600000000001</v>
      </c>
      <c r="AL64" s="38">
        <v>0</v>
      </c>
      <c r="AM64" s="38">
        <v>0</v>
      </c>
      <c r="AN64" s="38">
        <v>0</v>
      </c>
      <c r="AO64" s="38">
        <v>0</v>
      </c>
      <c r="AP64" s="38">
        <v>663.71600000000001</v>
      </c>
      <c r="AQ64" s="38">
        <v>0</v>
      </c>
      <c r="AR64" s="38">
        <v>0</v>
      </c>
      <c r="AS64" s="38">
        <v>0</v>
      </c>
      <c r="AT64" s="38">
        <v>0</v>
      </c>
      <c r="AU64" s="38">
        <v>0</v>
      </c>
      <c r="AV64" s="38">
        <v>0</v>
      </c>
      <c r="AW64" s="38">
        <v>0</v>
      </c>
      <c r="AX64" s="38">
        <v>0</v>
      </c>
      <c r="AY64" s="38">
        <v>0</v>
      </c>
      <c r="AZ64" s="38">
        <v>0</v>
      </c>
      <c r="BA64" s="38">
        <v>0</v>
      </c>
      <c r="BB64" s="38">
        <v>0</v>
      </c>
      <c r="BC64" s="38">
        <v>0</v>
      </c>
      <c r="BD64" s="38">
        <v>14.043900000000001</v>
      </c>
      <c r="BE64" s="38">
        <v>124.16200000000001</v>
      </c>
      <c r="BF64" s="38">
        <v>58.836399999999998</v>
      </c>
      <c r="BG64" s="38">
        <v>0</v>
      </c>
      <c r="BH64" s="38">
        <v>0</v>
      </c>
      <c r="BI64" s="38">
        <v>7.5475500000000002</v>
      </c>
      <c r="BJ64" s="38">
        <v>89.263900000000007</v>
      </c>
      <c r="BK64" s="38">
        <v>293.85399999999998</v>
      </c>
      <c r="BL64" s="38">
        <v>98.825599999999994</v>
      </c>
      <c r="BM64" s="38">
        <v>0</v>
      </c>
      <c r="BN64" s="38">
        <v>0</v>
      </c>
      <c r="BO64" s="38">
        <v>0</v>
      </c>
      <c r="BP64" s="38">
        <v>0</v>
      </c>
      <c r="BQ64" s="38">
        <v>0</v>
      </c>
      <c r="BR64" s="38">
        <v>392.67899999999997</v>
      </c>
      <c r="BS64" s="38">
        <v>385.13200000000001</v>
      </c>
      <c r="BT64" s="38">
        <v>7.5475500000000002</v>
      </c>
      <c r="BU64" s="38">
        <v>0</v>
      </c>
      <c r="BV64" s="38">
        <v>0</v>
      </c>
      <c r="BX64" s="38">
        <v>0</v>
      </c>
      <c r="BY64" s="38">
        <v>0</v>
      </c>
      <c r="CA64" s="38">
        <v>0</v>
      </c>
      <c r="CB64" s="38" t="s">
        <v>87</v>
      </c>
      <c r="CC64" s="38" t="s">
        <v>87</v>
      </c>
      <c r="CD64" s="38" t="s">
        <v>299</v>
      </c>
      <c r="CE64" s="38">
        <v>1327.36</v>
      </c>
      <c r="CF64" s="38">
        <v>88876.4</v>
      </c>
      <c r="CG64" s="38">
        <v>67690.2</v>
      </c>
      <c r="CH64" s="38">
        <v>0</v>
      </c>
      <c r="CI64" s="38">
        <v>0</v>
      </c>
      <c r="CJ64" s="38">
        <v>12345.8</v>
      </c>
      <c r="CK64" s="38">
        <v>73944.7</v>
      </c>
      <c r="CL64" s="38">
        <v>108828</v>
      </c>
      <c r="CM64" s="38">
        <v>81817.899999999994</v>
      </c>
      <c r="CN64" s="38">
        <v>0</v>
      </c>
      <c r="CO64" s="38">
        <v>0</v>
      </c>
      <c r="CP64" s="38">
        <v>0</v>
      </c>
      <c r="CQ64" s="38">
        <v>-135686</v>
      </c>
      <c r="CR64" s="38">
        <v>329.709</v>
      </c>
      <c r="CS64" s="38">
        <v>190646</v>
      </c>
      <c r="CT64" s="38">
        <v>0</v>
      </c>
      <c r="CU64" s="38">
        <v>0</v>
      </c>
      <c r="CV64" s="38">
        <v>0</v>
      </c>
      <c r="CW64" s="38">
        <v>0</v>
      </c>
      <c r="CX64" s="38">
        <v>0</v>
      </c>
      <c r="CY64" s="38">
        <v>0</v>
      </c>
      <c r="CZ64" s="38">
        <v>0</v>
      </c>
      <c r="DA64" s="38">
        <v>0</v>
      </c>
      <c r="DB64" s="38">
        <v>0</v>
      </c>
      <c r="DC64" s="38">
        <v>0</v>
      </c>
      <c r="DD64" s="38">
        <v>0</v>
      </c>
      <c r="DE64" s="38">
        <v>0</v>
      </c>
      <c r="DF64" s="38">
        <v>0</v>
      </c>
      <c r="DG64" s="38">
        <v>0</v>
      </c>
      <c r="DH64" s="38">
        <v>0</v>
      </c>
      <c r="DI64" s="38">
        <v>0</v>
      </c>
      <c r="DJ64" s="38">
        <v>0</v>
      </c>
      <c r="DK64" s="38">
        <v>0</v>
      </c>
      <c r="DL64" s="38">
        <v>0</v>
      </c>
      <c r="DM64" s="38">
        <v>0</v>
      </c>
      <c r="DN64" s="38">
        <v>0</v>
      </c>
      <c r="DO64" s="38">
        <v>0</v>
      </c>
      <c r="DP64" s="38">
        <v>0</v>
      </c>
      <c r="DQ64" s="38">
        <v>0</v>
      </c>
      <c r="DR64" s="38">
        <v>0</v>
      </c>
      <c r="DS64" s="38">
        <v>0</v>
      </c>
      <c r="DT64" s="38">
        <v>2.13456</v>
      </c>
      <c r="DU64" s="38">
        <v>135.524</v>
      </c>
      <c r="DV64" s="38">
        <v>85.784599999999998</v>
      </c>
      <c r="DW64" s="38">
        <v>0</v>
      </c>
      <c r="DX64" s="38">
        <v>0</v>
      </c>
      <c r="DY64" s="38">
        <v>15.065099999999999</v>
      </c>
      <c r="DZ64" s="38">
        <v>89.263900000000007</v>
      </c>
      <c r="EA64" s="38">
        <v>200.07400000000001</v>
      </c>
      <c r="EB64" s="38">
        <v>98.825599999999994</v>
      </c>
      <c r="EC64" s="38">
        <v>0</v>
      </c>
      <c r="ED64" s="38">
        <v>0</v>
      </c>
      <c r="EE64" s="38">
        <v>0</v>
      </c>
      <c r="EF64" s="38">
        <v>-125.93300000000001</v>
      </c>
      <c r="EG64" s="38">
        <v>-1.76488</v>
      </c>
      <c r="EH64" s="38">
        <v>298.899</v>
      </c>
      <c r="EI64" s="38">
        <v>298.899</v>
      </c>
      <c r="EJ64" s="38">
        <v>0</v>
      </c>
      <c r="EK64" s="38">
        <v>0</v>
      </c>
      <c r="EL64" s="38">
        <v>3.25</v>
      </c>
      <c r="EM64" s="38" t="s">
        <v>244</v>
      </c>
      <c r="EN64" s="38">
        <v>0</v>
      </c>
      <c r="EO64" s="38">
        <v>0</v>
      </c>
      <c r="EQ64" s="38">
        <v>0</v>
      </c>
      <c r="ER64" s="38">
        <v>0</v>
      </c>
      <c r="ES64" s="38">
        <v>27.2912</v>
      </c>
      <c r="ET64" s="38">
        <v>8.8400800000000004</v>
      </c>
      <c r="EU64" s="38">
        <v>0</v>
      </c>
      <c r="EV64" s="38">
        <v>0</v>
      </c>
      <c r="EW64" s="38">
        <v>0</v>
      </c>
      <c r="EX64" s="38">
        <v>13.085800000000001</v>
      </c>
      <c r="EY64" s="38">
        <v>49.217100000000002</v>
      </c>
      <c r="EZ64" s="38">
        <v>14.844099999999999</v>
      </c>
      <c r="FA64" s="38">
        <v>0</v>
      </c>
      <c r="FB64" s="38">
        <v>0</v>
      </c>
      <c r="FC64" s="38">
        <v>0</v>
      </c>
      <c r="FD64" s="38">
        <v>0</v>
      </c>
      <c r="FE64" s="38">
        <v>0</v>
      </c>
      <c r="FF64" s="38">
        <v>64.061199999999999</v>
      </c>
      <c r="FG64" s="38">
        <v>0</v>
      </c>
      <c r="FH64" s="38">
        <v>29.106000000000002</v>
      </c>
      <c r="FI64" s="38">
        <v>12.8447</v>
      </c>
      <c r="FJ64" s="38">
        <v>0</v>
      </c>
      <c r="FK64" s="38">
        <v>0</v>
      </c>
      <c r="FL64" s="38">
        <v>1.9288099999999999</v>
      </c>
      <c r="FM64" s="38">
        <v>13.085800000000001</v>
      </c>
      <c r="FN64" s="38">
        <v>54.521500000000003</v>
      </c>
      <c r="FO64" s="38">
        <v>14.844099999999999</v>
      </c>
      <c r="FP64" s="38">
        <v>0</v>
      </c>
      <c r="FQ64" s="38">
        <v>0</v>
      </c>
      <c r="FR64" s="38">
        <v>0</v>
      </c>
      <c r="FS64" s="38">
        <v>-2.2433999999999998</v>
      </c>
      <c r="FT64" s="38">
        <v>-0.20039199999999999</v>
      </c>
      <c r="FU64" s="38">
        <v>69.365600000000001</v>
      </c>
      <c r="FV64" s="38" t="s">
        <v>273</v>
      </c>
      <c r="FW64" s="38" t="s">
        <v>274</v>
      </c>
      <c r="FX64" s="38" t="s">
        <v>214</v>
      </c>
      <c r="FY64" s="38" t="s">
        <v>275</v>
      </c>
      <c r="FZ64" s="38" t="s">
        <v>215</v>
      </c>
      <c r="GA64" s="38" t="s">
        <v>276</v>
      </c>
      <c r="GB64" s="38" t="s">
        <v>216</v>
      </c>
      <c r="GC64" s="38" t="s">
        <v>277</v>
      </c>
      <c r="GF64" s="38">
        <v>2.6287099999999999</v>
      </c>
      <c r="GG64" s="38">
        <v>8.5447699999999998</v>
      </c>
      <c r="GH64" s="38">
        <v>6.6920900000000003</v>
      </c>
      <c r="GI64" s="38">
        <v>0</v>
      </c>
      <c r="GJ64" s="38">
        <v>0</v>
      </c>
      <c r="GK64" s="38">
        <v>0</v>
      </c>
      <c r="GL64" s="38">
        <v>9.3635300000000008</v>
      </c>
      <c r="GM64" s="38">
        <v>27.22</v>
      </c>
      <c r="GN64" s="38">
        <v>10.3071</v>
      </c>
      <c r="GO64" s="38">
        <v>0</v>
      </c>
      <c r="GP64" s="38">
        <v>0</v>
      </c>
      <c r="GQ64" s="38">
        <v>0</v>
      </c>
      <c r="GR64" s="38">
        <v>0</v>
      </c>
      <c r="GS64" s="38">
        <v>0</v>
      </c>
      <c r="GT64" s="38">
        <v>37.53</v>
      </c>
      <c r="GU64" s="38">
        <v>0</v>
      </c>
      <c r="GV64" s="38">
        <v>0</v>
      </c>
      <c r="GW64" s="38">
        <v>0</v>
      </c>
      <c r="GX64" s="38">
        <v>0</v>
      </c>
      <c r="GY64" s="38">
        <v>0</v>
      </c>
      <c r="GZ64" s="38">
        <v>3.7196500000000001</v>
      </c>
      <c r="HA64" s="38">
        <v>0</v>
      </c>
      <c r="HB64" s="38">
        <v>3.72</v>
      </c>
      <c r="HC64" s="38">
        <v>0</v>
      </c>
      <c r="HD64" s="38">
        <v>0</v>
      </c>
      <c r="HE64" s="38">
        <v>0</v>
      </c>
      <c r="HF64" s="38">
        <v>0</v>
      </c>
      <c r="HG64" s="38">
        <v>3.72</v>
      </c>
      <c r="HH64" s="38">
        <v>0.40270600000000001</v>
      </c>
      <c r="HI64" s="38">
        <v>9.4241200000000003</v>
      </c>
      <c r="HJ64" s="38">
        <v>9.3259500000000006</v>
      </c>
      <c r="HK64" s="38">
        <v>0</v>
      </c>
      <c r="HL64" s="38">
        <v>0</v>
      </c>
      <c r="HM64" s="38">
        <v>1.78203</v>
      </c>
      <c r="HN64" s="38">
        <v>9.3635300000000008</v>
      </c>
      <c r="HO64" s="38">
        <v>22.81</v>
      </c>
      <c r="HP64" s="38">
        <v>10.3071</v>
      </c>
      <c r="HQ64" s="38">
        <v>0</v>
      </c>
      <c r="HR64" s="38">
        <v>0</v>
      </c>
      <c r="HS64" s="38">
        <v>0</v>
      </c>
      <c r="HT64" s="38">
        <v>-6.9156399999999998</v>
      </c>
      <c r="HU64" s="38">
        <v>-0.55762199999999995</v>
      </c>
      <c r="HV64" s="38">
        <v>33.119999999999997</v>
      </c>
      <c r="HW64" s="38">
        <v>0</v>
      </c>
      <c r="HX64" s="38">
        <v>0</v>
      </c>
      <c r="HY64" s="38">
        <v>0</v>
      </c>
      <c r="HZ64" s="38">
        <v>0</v>
      </c>
      <c r="IA64" s="38">
        <v>0</v>
      </c>
      <c r="IB64" s="38">
        <v>0</v>
      </c>
      <c r="IC64" s="38">
        <v>0</v>
      </c>
      <c r="ID64" s="38">
        <v>0</v>
      </c>
      <c r="IE64" s="38">
        <v>0</v>
      </c>
      <c r="IF64" s="38">
        <v>0</v>
      </c>
      <c r="IG64" s="38">
        <v>0</v>
      </c>
      <c r="IH64" s="38">
        <v>0</v>
      </c>
      <c r="II64" s="38">
        <v>0</v>
      </c>
      <c r="IJ64" s="38">
        <v>1.8965799999999999</v>
      </c>
      <c r="IK64" s="38">
        <v>6.1648699999999996</v>
      </c>
      <c r="IL64" s="38">
        <v>4.8282600000000002</v>
      </c>
      <c r="IM64" s="38">
        <v>0</v>
      </c>
      <c r="IN64" s="38">
        <v>0</v>
      </c>
      <c r="IO64" s="38">
        <v>2.7086399999999999</v>
      </c>
      <c r="IP64" s="38">
        <v>6.7556799999999999</v>
      </c>
      <c r="IQ64" s="38">
        <v>22.353999999999999</v>
      </c>
      <c r="IR64" s="38">
        <v>7.4364699999999999</v>
      </c>
      <c r="IS64" s="38">
        <v>0</v>
      </c>
      <c r="IT64" s="38">
        <v>0</v>
      </c>
      <c r="IU64" s="38">
        <v>0</v>
      </c>
      <c r="IV64" s="38">
        <v>0</v>
      </c>
      <c r="IW64" s="38">
        <v>0</v>
      </c>
      <c r="IX64" s="38">
        <v>29.790500000000002</v>
      </c>
      <c r="IY64" s="38">
        <v>0.29054600000000003</v>
      </c>
      <c r="IZ64" s="38">
        <v>6.7992999999999997</v>
      </c>
      <c r="JA64" s="38">
        <v>6.7285599999999999</v>
      </c>
      <c r="JB64" s="38">
        <v>0</v>
      </c>
      <c r="JC64" s="38">
        <v>0</v>
      </c>
      <c r="JD64" s="38">
        <v>1.28572</v>
      </c>
      <c r="JE64" s="38">
        <v>6.7556799999999999</v>
      </c>
      <c r="JF64" s="38">
        <v>16.4679</v>
      </c>
      <c r="JG64" s="38">
        <v>7.4364699999999999</v>
      </c>
      <c r="JH64" s="38">
        <v>0</v>
      </c>
      <c r="JI64" s="38">
        <v>0</v>
      </c>
      <c r="JJ64" s="38">
        <v>0</v>
      </c>
      <c r="JK64" s="38">
        <v>-4.9895500000000004</v>
      </c>
      <c r="JL64" s="38">
        <v>-0.40231299999999998</v>
      </c>
      <c r="JM64" s="38">
        <v>23.904399999999999</v>
      </c>
    </row>
    <row r="65" spans="1:273" x14ac:dyDescent="0.3">
      <c r="A65" s="21"/>
      <c r="B65" s="84">
        <v>44855.472337962965</v>
      </c>
      <c r="C65" s="38" t="s">
        <v>176</v>
      </c>
      <c r="D65" s="38" t="s">
        <v>176</v>
      </c>
      <c r="E65" s="38" t="s">
        <v>272</v>
      </c>
      <c r="F65" s="38">
        <v>22500</v>
      </c>
      <c r="G65" s="39">
        <v>22500</v>
      </c>
      <c r="H65" s="38" t="s">
        <v>86</v>
      </c>
      <c r="I65" s="38">
        <v>3.3333333333333333E-2</v>
      </c>
      <c r="J65" s="38" t="s">
        <v>88</v>
      </c>
      <c r="K65" s="38">
        <v>-79.22</v>
      </c>
      <c r="L65" s="38" t="s">
        <v>87</v>
      </c>
      <c r="M65" s="38" t="s">
        <v>87</v>
      </c>
      <c r="N65" s="38" t="s">
        <v>243</v>
      </c>
      <c r="O65" s="38">
        <v>15910.1</v>
      </c>
      <c r="P65" s="38">
        <v>20780.7</v>
      </c>
      <c r="Q65" s="38">
        <v>36934.9</v>
      </c>
      <c r="R65" s="38">
        <v>0</v>
      </c>
      <c r="S65" s="38">
        <v>0</v>
      </c>
      <c r="T65" s="38">
        <v>0</v>
      </c>
      <c r="U65" s="38">
        <v>73944.7</v>
      </c>
      <c r="V65" s="38">
        <v>147570</v>
      </c>
      <c r="W65" s="38">
        <v>81817.899999999994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229388</v>
      </c>
      <c r="AD65" s="38">
        <v>0</v>
      </c>
      <c r="AE65" s="38">
        <v>0</v>
      </c>
      <c r="AF65" s="38">
        <v>0</v>
      </c>
      <c r="AG65" s="38">
        <v>0</v>
      </c>
      <c r="AH65" s="38">
        <v>0</v>
      </c>
      <c r="AI65" s="38">
        <v>749.38599999999997</v>
      </c>
      <c r="AJ65" s="38">
        <v>0</v>
      </c>
      <c r="AK65" s="38">
        <v>749.38599999999997</v>
      </c>
      <c r="AL65" s="38">
        <v>0</v>
      </c>
      <c r="AM65" s="38">
        <v>0</v>
      </c>
      <c r="AN65" s="38">
        <v>0</v>
      </c>
      <c r="AO65" s="38">
        <v>0</v>
      </c>
      <c r="AP65" s="38">
        <v>749.38599999999997</v>
      </c>
      <c r="AQ65" s="38">
        <v>0</v>
      </c>
      <c r="AR65" s="38">
        <v>0</v>
      </c>
      <c r="AS65" s="38">
        <v>0</v>
      </c>
      <c r="AT65" s="38">
        <v>0</v>
      </c>
      <c r="AU65" s="38">
        <v>0</v>
      </c>
      <c r="AV65" s="38">
        <v>0</v>
      </c>
      <c r="AW65" s="38">
        <v>0</v>
      </c>
      <c r="AX65" s="38">
        <v>0</v>
      </c>
      <c r="AY65" s="38">
        <v>0</v>
      </c>
      <c r="AZ65" s="38">
        <v>0</v>
      </c>
      <c r="BA65" s="38">
        <v>0</v>
      </c>
      <c r="BB65" s="38">
        <v>0</v>
      </c>
      <c r="BC65" s="38">
        <v>0</v>
      </c>
      <c r="BD65" s="38">
        <v>22.409600000000001</v>
      </c>
      <c r="BE65" s="38">
        <v>37.458199999999998</v>
      </c>
      <c r="BF65" s="38">
        <v>45.2254</v>
      </c>
      <c r="BG65" s="38">
        <v>0</v>
      </c>
      <c r="BH65" s="38">
        <v>0</v>
      </c>
      <c r="BI65" s="38">
        <v>8.4883299999999995</v>
      </c>
      <c r="BJ65" s="38">
        <v>89.096999999999994</v>
      </c>
      <c r="BK65" s="38">
        <v>202.679</v>
      </c>
      <c r="BL65" s="38">
        <v>98.615200000000002</v>
      </c>
      <c r="BM65" s="38">
        <v>0</v>
      </c>
      <c r="BN65" s="38">
        <v>0</v>
      </c>
      <c r="BO65" s="38">
        <v>0</v>
      </c>
      <c r="BP65" s="38">
        <v>0</v>
      </c>
      <c r="BQ65" s="38">
        <v>0</v>
      </c>
      <c r="BR65" s="38">
        <v>301.29399999999998</v>
      </c>
      <c r="BS65" s="38">
        <v>292.80500000000001</v>
      </c>
      <c r="BT65" s="38">
        <v>8.4883299999999995</v>
      </c>
      <c r="BU65" s="38">
        <v>0</v>
      </c>
      <c r="BV65" s="38">
        <v>0</v>
      </c>
      <c r="BX65" s="38">
        <v>0</v>
      </c>
      <c r="BY65" s="38">
        <v>0</v>
      </c>
      <c r="CA65" s="38">
        <v>0</v>
      </c>
      <c r="CB65" s="38" t="s">
        <v>87</v>
      </c>
      <c r="CC65" s="38" t="s">
        <v>87</v>
      </c>
      <c r="CD65" s="38" t="s">
        <v>298</v>
      </c>
      <c r="CE65" s="38">
        <v>2130.85</v>
      </c>
      <c r="CF65" s="38">
        <v>29018.400000000001</v>
      </c>
      <c r="CG65" s="38">
        <v>56157.1</v>
      </c>
      <c r="CH65" s="38">
        <v>0</v>
      </c>
      <c r="CI65" s="38">
        <v>0</v>
      </c>
      <c r="CJ65" s="38">
        <v>14304.2</v>
      </c>
      <c r="CK65" s="38">
        <v>73944.7</v>
      </c>
      <c r="CL65" s="38">
        <v>65323.6</v>
      </c>
      <c r="CM65" s="38">
        <v>81817.899999999994</v>
      </c>
      <c r="CN65" s="38">
        <v>0</v>
      </c>
      <c r="CO65" s="38">
        <v>0</v>
      </c>
      <c r="CP65" s="38">
        <v>0</v>
      </c>
      <c r="CQ65" s="38">
        <v>-110495</v>
      </c>
      <c r="CR65" s="38">
        <v>263.32900000000001</v>
      </c>
      <c r="CS65" s="38">
        <v>147141</v>
      </c>
      <c r="CT65" s="38">
        <v>0</v>
      </c>
      <c r="CU65" s="38">
        <v>0</v>
      </c>
      <c r="CV65" s="38">
        <v>0</v>
      </c>
      <c r="CW65" s="38">
        <v>0</v>
      </c>
      <c r="CX65" s="38">
        <v>0</v>
      </c>
      <c r="CY65" s="38">
        <v>0</v>
      </c>
      <c r="CZ65" s="38">
        <v>0</v>
      </c>
      <c r="DA65" s="38">
        <v>0</v>
      </c>
      <c r="DB65" s="38">
        <v>0</v>
      </c>
      <c r="DC65" s="38">
        <v>0</v>
      </c>
      <c r="DD65" s="38">
        <v>0</v>
      </c>
      <c r="DE65" s="38">
        <v>0</v>
      </c>
      <c r="DF65" s="38">
        <v>0</v>
      </c>
      <c r="DG65" s="38">
        <v>0</v>
      </c>
      <c r="DH65" s="38">
        <v>0</v>
      </c>
      <c r="DI65" s="38">
        <v>0</v>
      </c>
      <c r="DJ65" s="38">
        <v>0</v>
      </c>
      <c r="DK65" s="38">
        <v>0</v>
      </c>
      <c r="DL65" s="38">
        <v>0</v>
      </c>
      <c r="DM65" s="38">
        <v>0</v>
      </c>
      <c r="DN65" s="38">
        <v>0</v>
      </c>
      <c r="DO65" s="38">
        <v>0</v>
      </c>
      <c r="DP65" s="38">
        <v>0</v>
      </c>
      <c r="DQ65" s="38">
        <v>0</v>
      </c>
      <c r="DR65" s="38">
        <v>0</v>
      </c>
      <c r="DS65" s="38">
        <v>0</v>
      </c>
      <c r="DT65" s="38">
        <v>3.3083100000000001</v>
      </c>
      <c r="DU65" s="38">
        <v>44.922400000000003</v>
      </c>
      <c r="DV65" s="38">
        <v>70.381200000000007</v>
      </c>
      <c r="DW65" s="38">
        <v>0</v>
      </c>
      <c r="DX65" s="38">
        <v>0</v>
      </c>
      <c r="DY65" s="38">
        <v>17.448499999999999</v>
      </c>
      <c r="DZ65" s="38">
        <v>89.096999999999994</v>
      </c>
      <c r="EA65" s="38">
        <v>123.471</v>
      </c>
      <c r="EB65" s="38">
        <v>98.615200000000002</v>
      </c>
      <c r="EC65" s="38">
        <v>0</v>
      </c>
      <c r="ED65" s="38">
        <v>0</v>
      </c>
      <c r="EE65" s="38">
        <v>0</v>
      </c>
      <c r="EF65" s="38">
        <v>-100.25</v>
      </c>
      <c r="EG65" s="38">
        <v>-1.43642</v>
      </c>
      <c r="EH65" s="38">
        <v>222.08600000000001</v>
      </c>
      <c r="EI65" s="38">
        <v>222.08600000000001</v>
      </c>
      <c r="EJ65" s="38">
        <v>0</v>
      </c>
      <c r="EK65" s="38">
        <v>0</v>
      </c>
      <c r="EL65" s="38">
        <v>0</v>
      </c>
      <c r="EN65" s="38">
        <v>0</v>
      </c>
      <c r="EO65" s="38">
        <v>0</v>
      </c>
      <c r="EQ65" s="38">
        <v>0</v>
      </c>
      <c r="ER65" s="38">
        <v>8.3791900000000001E-4</v>
      </c>
      <c r="ES65" s="38">
        <v>5.60412</v>
      </c>
      <c r="ET65" s="38">
        <v>6.7985899999999999</v>
      </c>
      <c r="EU65" s="38">
        <v>0</v>
      </c>
      <c r="EV65" s="38">
        <v>0</v>
      </c>
      <c r="EW65" s="38">
        <v>0</v>
      </c>
      <c r="EX65" s="38">
        <v>13.085800000000001</v>
      </c>
      <c r="EY65" s="38">
        <v>25.4894</v>
      </c>
      <c r="EZ65" s="38">
        <v>14.844099999999999</v>
      </c>
      <c r="FA65" s="38">
        <v>0</v>
      </c>
      <c r="FB65" s="38">
        <v>0</v>
      </c>
      <c r="FC65" s="38">
        <v>0</v>
      </c>
      <c r="FD65" s="38">
        <v>0</v>
      </c>
      <c r="FE65" s="38">
        <v>0</v>
      </c>
      <c r="FF65" s="38">
        <v>40.333399999999997</v>
      </c>
      <c r="FG65" s="38">
        <v>1.38617E-16</v>
      </c>
      <c r="FH65" s="38">
        <v>8.2599300000000007</v>
      </c>
      <c r="FI65" s="38">
        <v>11.6027</v>
      </c>
      <c r="FJ65" s="38">
        <v>0</v>
      </c>
      <c r="FK65" s="38">
        <v>0</v>
      </c>
      <c r="FL65" s="38">
        <v>2.4179599999999999</v>
      </c>
      <c r="FM65" s="38">
        <v>13.085800000000001</v>
      </c>
      <c r="FN65" s="38">
        <v>33.009599999999999</v>
      </c>
      <c r="FO65" s="38">
        <v>14.844099999999999</v>
      </c>
      <c r="FP65" s="38">
        <v>0</v>
      </c>
      <c r="FQ65" s="38">
        <v>0</v>
      </c>
      <c r="FR65" s="38">
        <v>0</v>
      </c>
      <c r="FS65" s="38">
        <v>-2.1798700000000002</v>
      </c>
      <c r="FT65" s="38">
        <v>-0.177012</v>
      </c>
      <c r="FU65" s="38">
        <v>47.8536</v>
      </c>
      <c r="FV65" s="38" t="s">
        <v>273</v>
      </c>
      <c r="FW65" s="38" t="s">
        <v>274</v>
      </c>
      <c r="FX65" s="38" t="s">
        <v>214</v>
      </c>
      <c r="FY65" s="38" t="s">
        <v>275</v>
      </c>
      <c r="FZ65" s="38" t="s">
        <v>215</v>
      </c>
      <c r="GA65" s="38" t="s">
        <v>276</v>
      </c>
      <c r="GB65" s="38" t="s">
        <v>216</v>
      </c>
      <c r="GC65" s="38" t="s">
        <v>277</v>
      </c>
      <c r="GF65" s="38">
        <v>4.2180799999999996</v>
      </c>
      <c r="GG65" s="38">
        <v>1.55847</v>
      </c>
      <c r="GH65" s="38">
        <v>5.1477000000000004</v>
      </c>
      <c r="GI65" s="38">
        <v>0</v>
      </c>
      <c r="GJ65" s="38">
        <v>0</v>
      </c>
      <c r="GK65" s="38">
        <v>0</v>
      </c>
      <c r="GL65" s="38">
        <v>9.3635300000000008</v>
      </c>
      <c r="GM65" s="38">
        <v>20.29</v>
      </c>
      <c r="GN65" s="38">
        <v>10.3071</v>
      </c>
      <c r="GO65" s="38">
        <v>0</v>
      </c>
      <c r="GP65" s="38">
        <v>0</v>
      </c>
      <c r="GQ65" s="38">
        <v>0</v>
      </c>
      <c r="GR65" s="38">
        <v>0</v>
      </c>
      <c r="GS65" s="38">
        <v>0</v>
      </c>
      <c r="GT65" s="38">
        <v>30.6</v>
      </c>
      <c r="GU65" s="38">
        <v>0</v>
      </c>
      <c r="GV65" s="38">
        <v>0</v>
      </c>
      <c r="GW65" s="38">
        <v>0</v>
      </c>
      <c r="GX65" s="38">
        <v>0</v>
      </c>
      <c r="GY65" s="38">
        <v>0</v>
      </c>
      <c r="GZ65" s="38">
        <v>4.19977</v>
      </c>
      <c r="HA65" s="38">
        <v>0</v>
      </c>
      <c r="HB65" s="38">
        <v>4.2</v>
      </c>
      <c r="HC65" s="38">
        <v>0</v>
      </c>
      <c r="HD65" s="38">
        <v>0</v>
      </c>
      <c r="HE65" s="38">
        <v>0</v>
      </c>
      <c r="HF65" s="38">
        <v>0</v>
      </c>
      <c r="HG65" s="38">
        <v>4.2</v>
      </c>
      <c r="HH65" s="38">
        <v>0.61699800000000005</v>
      </c>
      <c r="HI65" s="38">
        <v>2.3161</v>
      </c>
      <c r="HJ65" s="38">
        <v>7.7668200000000001</v>
      </c>
      <c r="HK65" s="38">
        <v>0</v>
      </c>
      <c r="HL65" s="38">
        <v>0</v>
      </c>
      <c r="HM65" s="38">
        <v>2.0591400000000002</v>
      </c>
      <c r="HN65" s="38">
        <v>9.3635300000000008</v>
      </c>
      <c r="HO65" s="38">
        <v>16</v>
      </c>
      <c r="HP65" s="38">
        <v>10.3071</v>
      </c>
      <c r="HQ65" s="38">
        <v>0</v>
      </c>
      <c r="HR65" s="38">
        <v>0</v>
      </c>
      <c r="HS65" s="38">
        <v>0</v>
      </c>
      <c r="HT65" s="38">
        <v>-5.5965800000000003</v>
      </c>
      <c r="HU65" s="38">
        <v>-0.52554000000000001</v>
      </c>
      <c r="HV65" s="38">
        <v>26.31</v>
      </c>
      <c r="HW65" s="38">
        <v>0</v>
      </c>
      <c r="HX65" s="38">
        <v>0</v>
      </c>
      <c r="HY65" s="38">
        <v>0</v>
      </c>
      <c r="HZ65" s="38">
        <v>0</v>
      </c>
      <c r="IA65" s="38">
        <v>0</v>
      </c>
      <c r="IB65" s="38">
        <v>0</v>
      </c>
      <c r="IC65" s="38">
        <v>0</v>
      </c>
      <c r="ID65" s="38">
        <v>0</v>
      </c>
      <c r="IE65" s="38">
        <v>0</v>
      </c>
      <c r="IF65" s="38">
        <v>0</v>
      </c>
      <c r="IG65" s="38">
        <v>0</v>
      </c>
      <c r="IH65" s="38">
        <v>0</v>
      </c>
      <c r="II65" s="38">
        <v>0</v>
      </c>
      <c r="IJ65" s="38">
        <v>3.0432899999999998</v>
      </c>
      <c r="IK65" s="38">
        <v>1.12439</v>
      </c>
      <c r="IL65" s="38">
        <v>3.714</v>
      </c>
      <c r="IM65" s="38">
        <v>0</v>
      </c>
      <c r="IN65" s="38">
        <v>0</v>
      </c>
      <c r="IO65" s="38">
        <v>3.0582600000000002</v>
      </c>
      <c r="IP65" s="38">
        <v>6.7556799999999999</v>
      </c>
      <c r="IQ65" s="38">
        <v>17.695599999999999</v>
      </c>
      <c r="IR65" s="38">
        <v>7.4364699999999999</v>
      </c>
      <c r="IS65" s="38">
        <v>0</v>
      </c>
      <c r="IT65" s="38">
        <v>0</v>
      </c>
      <c r="IU65" s="38">
        <v>0</v>
      </c>
      <c r="IV65" s="38">
        <v>0</v>
      </c>
      <c r="IW65" s="38">
        <v>0</v>
      </c>
      <c r="IX65" s="38">
        <v>25.132100000000001</v>
      </c>
      <c r="IY65" s="38">
        <v>0.44515399999999999</v>
      </c>
      <c r="IZ65" s="38">
        <v>1.671</v>
      </c>
      <c r="JA65" s="38">
        <v>5.6036599999999996</v>
      </c>
      <c r="JB65" s="38">
        <v>0</v>
      </c>
      <c r="JC65" s="38">
        <v>0</v>
      </c>
      <c r="JD65" s="38">
        <v>1.4856400000000001</v>
      </c>
      <c r="JE65" s="38">
        <v>6.7556799999999999</v>
      </c>
      <c r="JF65" s="38">
        <v>11.5441</v>
      </c>
      <c r="JG65" s="38">
        <v>7.4364699999999999</v>
      </c>
      <c r="JH65" s="38">
        <v>0</v>
      </c>
      <c r="JI65" s="38">
        <v>0</v>
      </c>
      <c r="JJ65" s="38">
        <v>0</v>
      </c>
      <c r="JK65" s="38">
        <v>-4.0378499999999997</v>
      </c>
      <c r="JL65" s="38">
        <v>-0.37917299999999998</v>
      </c>
      <c r="JM65" s="38">
        <v>18.980599999999999</v>
      </c>
    </row>
    <row r="66" spans="1:273" x14ac:dyDescent="0.3">
      <c r="A66" s="21"/>
      <c r="B66" s="84">
        <v>44855.473252314812</v>
      </c>
      <c r="C66" s="38" t="s">
        <v>173</v>
      </c>
      <c r="D66" s="38" t="s">
        <v>173</v>
      </c>
      <c r="E66" s="38" t="s">
        <v>290</v>
      </c>
      <c r="F66" s="38">
        <v>22500</v>
      </c>
      <c r="G66" s="39">
        <v>22500</v>
      </c>
      <c r="H66" s="38" t="s">
        <v>86</v>
      </c>
      <c r="I66" s="38">
        <v>4.8611111111111112E-2</v>
      </c>
      <c r="J66" s="38" t="s">
        <v>88</v>
      </c>
      <c r="K66" s="38">
        <v>-93.43</v>
      </c>
      <c r="L66" s="38" t="s">
        <v>87</v>
      </c>
      <c r="M66" s="38" t="s">
        <v>87</v>
      </c>
      <c r="N66" s="38" t="s">
        <v>301</v>
      </c>
      <c r="O66" s="38">
        <v>2.3318099999999999</v>
      </c>
      <c r="P66" s="38">
        <v>69050</v>
      </c>
      <c r="Q66" s="38">
        <v>59730.6</v>
      </c>
      <c r="R66" s="38">
        <v>588.87699999999995</v>
      </c>
      <c r="S66" s="38">
        <v>20945.400000000001</v>
      </c>
      <c r="T66" s="38">
        <v>0</v>
      </c>
      <c r="U66" s="38">
        <v>73944.7</v>
      </c>
      <c r="V66" s="38">
        <v>224262</v>
      </c>
      <c r="W66" s="38">
        <v>81817.899999999994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306080</v>
      </c>
      <c r="AD66" s="38">
        <v>417.69</v>
      </c>
      <c r="AE66" s="38">
        <v>0</v>
      </c>
      <c r="AF66" s="38">
        <v>0</v>
      </c>
      <c r="AG66" s="38">
        <v>0</v>
      </c>
      <c r="AH66" s="38">
        <v>0</v>
      </c>
      <c r="AI66" s="38">
        <v>663.71600000000001</v>
      </c>
      <c r="AJ66" s="38">
        <v>0</v>
      </c>
      <c r="AK66" s="38">
        <v>1081.4100000000001</v>
      </c>
      <c r="AL66" s="38">
        <v>0</v>
      </c>
      <c r="AM66" s="38">
        <v>0</v>
      </c>
      <c r="AN66" s="38">
        <v>0</v>
      </c>
      <c r="AO66" s="38">
        <v>0</v>
      </c>
      <c r="AP66" s="38">
        <v>1081.4100000000001</v>
      </c>
      <c r="AQ66" s="38">
        <v>0</v>
      </c>
      <c r="AR66" s="38">
        <v>0</v>
      </c>
      <c r="AS66" s="38">
        <v>0</v>
      </c>
      <c r="AT66" s="38">
        <v>0</v>
      </c>
      <c r="AU66" s="38">
        <v>0</v>
      </c>
      <c r="AV66" s="38">
        <v>0</v>
      </c>
      <c r="AW66" s="38">
        <v>0</v>
      </c>
      <c r="AX66" s="38">
        <v>0</v>
      </c>
      <c r="AY66" s="38">
        <v>0</v>
      </c>
      <c r="AZ66" s="38">
        <v>0</v>
      </c>
      <c r="BA66" s="38">
        <v>0</v>
      </c>
      <c r="BB66" s="38">
        <v>0</v>
      </c>
      <c r="BC66" s="38">
        <v>0</v>
      </c>
      <c r="BD66" s="38">
        <v>5.3351199999999999</v>
      </c>
      <c r="BE66" s="38">
        <v>90.937600000000003</v>
      </c>
      <c r="BF66" s="38">
        <v>73.095699999999994</v>
      </c>
      <c r="BG66" s="38">
        <v>1.02939</v>
      </c>
      <c r="BH66" s="38">
        <v>26.282499999999999</v>
      </c>
      <c r="BI66" s="38">
        <v>7.5475500000000002</v>
      </c>
      <c r="BJ66" s="38">
        <v>89.263900000000007</v>
      </c>
      <c r="BK66" s="38">
        <v>293.49200000000002</v>
      </c>
      <c r="BL66" s="38">
        <v>98.825599999999994</v>
      </c>
      <c r="BM66" s="38">
        <v>0</v>
      </c>
      <c r="BN66" s="38">
        <v>0</v>
      </c>
      <c r="BO66" s="38">
        <v>0</v>
      </c>
      <c r="BP66" s="38">
        <v>0</v>
      </c>
      <c r="BQ66" s="38">
        <v>0</v>
      </c>
      <c r="BR66" s="38">
        <v>392.31700000000001</v>
      </c>
      <c r="BS66" s="38">
        <v>379.43799999999999</v>
      </c>
      <c r="BT66" s="38">
        <v>12.879</v>
      </c>
      <c r="BU66" s="38">
        <v>0</v>
      </c>
      <c r="BV66" s="38">
        <v>0</v>
      </c>
      <c r="BX66" s="38">
        <v>0</v>
      </c>
      <c r="BY66" s="38">
        <v>0</v>
      </c>
      <c r="CA66" s="38">
        <v>0</v>
      </c>
      <c r="CB66" s="38" t="s">
        <v>87</v>
      </c>
      <c r="CC66" s="38" t="s">
        <v>87</v>
      </c>
      <c r="CD66" s="38" t="s">
        <v>299</v>
      </c>
      <c r="CE66" s="38">
        <v>1327.36</v>
      </c>
      <c r="CF66" s="38">
        <v>88876.4</v>
      </c>
      <c r="CG66" s="38">
        <v>67690.2</v>
      </c>
      <c r="CH66" s="38">
        <v>0</v>
      </c>
      <c r="CI66" s="38">
        <v>0</v>
      </c>
      <c r="CJ66" s="38">
        <v>12345.8</v>
      </c>
      <c r="CK66" s="38">
        <v>73944.7</v>
      </c>
      <c r="CL66" s="38">
        <v>108828</v>
      </c>
      <c r="CM66" s="38">
        <v>81817.899999999994</v>
      </c>
      <c r="CN66" s="38">
        <v>0</v>
      </c>
      <c r="CO66" s="38">
        <v>0</v>
      </c>
      <c r="CP66" s="38">
        <v>0</v>
      </c>
      <c r="CQ66" s="38">
        <v>-135686</v>
      </c>
      <c r="CR66" s="38">
        <v>329.709</v>
      </c>
      <c r="CS66" s="38">
        <v>190646</v>
      </c>
      <c r="CT66" s="38">
        <v>0</v>
      </c>
      <c r="CU66" s="38">
        <v>0</v>
      </c>
      <c r="CV66" s="38">
        <v>0</v>
      </c>
      <c r="CW66" s="38">
        <v>0</v>
      </c>
      <c r="CX66" s="38">
        <v>0</v>
      </c>
      <c r="CY66" s="38">
        <v>0</v>
      </c>
      <c r="CZ66" s="38">
        <v>0</v>
      </c>
      <c r="DA66" s="38">
        <v>0</v>
      </c>
      <c r="DB66" s="38">
        <v>0</v>
      </c>
      <c r="DC66" s="38">
        <v>0</v>
      </c>
      <c r="DD66" s="38">
        <v>0</v>
      </c>
      <c r="DE66" s="38">
        <v>0</v>
      </c>
      <c r="DF66" s="38">
        <v>0</v>
      </c>
      <c r="DG66" s="38">
        <v>0</v>
      </c>
      <c r="DH66" s="38">
        <v>0</v>
      </c>
      <c r="DI66" s="38">
        <v>0</v>
      </c>
      <c r="DJ66" s="38">
        <v>0</v>
      </c>
      <c r="DK66" s="38">
        <v>0</v>
      </c>
      <c r="DL66" s="38">
        <v>0</v>
      </c>
      <c r="DM66" s="38">
        <v>0</v>
      </c>
      <c r="DN66" s="38">
        <v>0</v>
      </c>
      <c r="DO66" s="38">
        <v>0</v>
      </c>
      <c r="DP66" s="38">
        <v>0</v>
      </c>
      <c r="DQ66" s="38">
        <v>0</v>
      </c>
      <c r="DR66" s="38">
        <v>0</v>
      </c>
      <c r="DS66" s="38">
        <v>0</v>
      </c>
      <c r="DT66" s="38">
        <v>2.13456</v>
      </c>
      <c r="DU66" s="38">
        <v>135.524</v>
      </c>
      <c r="DV66" s="38">
        <v>85.784599999999998</v>
      </c>
      <c r="DW66" s="38">
        <v>0</v>
      </c>
      <c r="DX66" s="38">
        <v>0</v>
      </c>
      <c r="DY66" s="38">
        <v>15.065099999999999</v>
      </c>
      <c r="DZ66" s="38">
        <v>89.263900000000007</v>
      </c>
      <c r="EA66" s="38">
        <v>200.07400000000001</v>
      </c>
      <c r="EB66" s="38">
        <v>98.825599999999994</v>
      </c>
      <c r="EC66" s="38">
        <v>0</v>
      </c>
      <c r="ED66" s="38">
        <v>0</v>
      </c>
      <c r="EE66" s="38">
        <v>0</v>
      </c>
      <c r="EF66" s="38">
        <v>-125.93300000000001</v>
      </c>
      <c r="EG66" s="38">
        <v>-1.76488</v>
      </c>
      <c r="EH66" s="38">
        <v>298.899</v>
      </c>
      <c r="EI66" s="38">
        <v>298.899</v>
      </c>
      <c r="EJ66" s="38">
        <v>0</v>
      </c>
      <c r="EK66" s="38">
        <v>0</v>
      </c>
      <c r="EL66" s="38">
        <v>3.25</v>
      </c>
      <c r="EM66" s="38" t="s">
        <v>244</v>
      </c>
      <c r="EN66" s="38">
        <v>0</v>
      </c>
      <c r="EO66" s="38">
        <v>0</v>
      </c>
      <c r="EQ66" s="38">
        <v>0</v>
      </c>
      <c r="ER66" s="38">
        <v>0</v>
      </c>
      <c r="ES66" s="38">
        <v>19.718499999999999</v>
      </c>
      <c r="ET66" s="38">
        <v>10.9275</v>
      </c>
      <c r="EU66" s="38">
        <v>0.264403</v>
      </c>
      <c r="EV66" s="38">
        <v>5.2492000000000001</v>
      </c>
      <c r="EW66" s="38">
        <v>0</v>
      </c>
      <c r="EX66" s="38">
        <v>13.085800000000001</v>
      </c>
      <c r="EY66" s="38">
        <v>49.245399999999997</v>
      </c>
      <c r="EZ66" s="38">
        <v>14.844099999999999</v>
      </c>
      <c r="FA66" s="38">
        <v>0</v>
      </c>
      <c r="FB66" s="38">
        <v>0</v>
      </c>
      <c r="FC66" s="38">
        <v>0</v>
      </c>
      <c r="FD66" s="38">
        <v>0</v>
      </c>
      <c r="FE66" s="38">
        <v>0</v>
      </c>
      <c r="FF66" s="38">
        <v>64.089500000000001</v>
      </c>
      <c r="FG66" s="38">
        <v>0</v>
      </c>
      <c r="FH66" s="38">
        <v>29.106000000000002</v>
      </c>
      <c r="FI66" s="38">
        <v>12.8447</v>
      </c>
      <c r="FJ66" s="38">
        <v>0</v>
      </c>
      <c r="FK66" s="38">
        <v>0</v>
      </c>
      <c r="FL66" s="38">
        <v>1.9288099999999999</v>
      </c>
      <c r="FM66" s="38">
        <v>13.085800000000001</v>
      </c>
      <c r="FN66" s="38">
        <v>54.521500000000003</v>
      </c>
      <c r="FO66" s="38">
        <v>14.844099999999999</v>
      </c>
      <c r="FP66" s="38">
        <v>0</v>
      </c>
      <c r="FQ66" s="38">
        <v>0</v>
      </c>
      <c r="FR66" s="38">
        <v>0</v>
      </c>
      <c r="FS66" s="38">
        <v>-2.2433999999999998</v>
      </c>
      <c r="FT66" s="38">
        <v>-0.20039199999999999</v>
      </c>
      <c r="FU66" s="38">
        <v>69.365600000000001</v>
      </c>
      <c r="FV66" s="38" t="s">
        <v>273</v>
      </c>
      <c r="FW66" s="38" t="s">
        <v>274</v>
      </c>
      <c r="FX66" s="38" t="s">
        <v>214</v>
      </c>
      <c r="FY66" s="38" t="s">
        <v>275</v>
      </c>
      <c r="FZ66" s="38" t="s">
        <v>215</v>
      </c>
      <c r="GA66" s="38" t="s">
        <v>276</v>
      </c>
      <c r="GB66" s="38" t="s">
        <v>216</v>
      </c>
      <c r="GC66" s="38" t="s">
        <v>277</v>
      </c>
      <c r="GF66" s="38">
        <v>6.7693799999999998E-4</v>
      </c>
      <c r="GG66" s="38">
        <v>7.4563100000000002</v>
      </c>
      <c r="GH66" s="38">
        <v>8.2834800000000008</v>
      </c>
      <c r="GI66" s="38">
        <v>7.3356599999999994E-2</v>
      </c>
      <c r="GJ66" s="38">
        <v>2.4134099999999998</v>
      </c>
      <c r="GK66" s="38">
        <v>0</v>
      </c>
      <c r="GL66" s="38">
        <v>9.3635300000000008</v>
      </c>
      <c r="GM66" s="38">
        <v>27.58</v>
      </c>
      <c r="GN66" s="38">
        <v>10.3071</v>
      </c>
      <c r="GO66" s="38">
        <v>0</v>
      </c>
      <c r="GP66" s="38">
        <v>0</v>
      </c>
      <c r="GQ66" s="38">
        <v>0</v>
      </c>
      <c r="GR66" s="38">
        <v>0</v>
      </c>
      <c r="GS66" s="38">
        <v>0</v>
      </c>
      <c r="GT66" s="38">
        <v>37.89</v>
      </c>
      <c r="GU66" s="38">
        <v>2.3408500000000001</v>
      </c>
      <c r="GV66" s="38">
        <v>0</v>
      </c>
      <c r="GW66" s="38">
        <v>0</v>
      </c>
      <c r="GX66" s="38">
        <v>0</v>
      </c>
      <c r="GY66" s="38">
        <v>0</v>
      </c>
      <c r="GZ66" s="38">
        <v>3.7196500000000001</v>
      </c>
      <c r="HA66" s="38">
        <v>0</v>
      </c>
      <c r="HB66" s="38">
        <v>6.06</v>
      </c>
      <c r="HC66" s="38">
        <v>0</v>
      </c>
      <c r="HD66" s="38">
        <v>0</v>
      </c>
      <c r="HE66" s="38">
        <v>0</v>
      </c>
      <c r="HF66" s="38">
        <v>0</v>
      </c>
      <c r="HG66" s="38">
        <v>6.06</v>
      </c>
      <c r="HH66" s="38">
        <v>0.40270600000000001</v>
      </c>
      <c r="HI66" s="38">
        <v>9.4241200000000003</v>
      </c>
      <c r="HJ66" s="38">
        <v>9.3259500000000006</v>
      </c>
      <c r="HK66" s="38">
        <v>0</v>
      </c>
      <c r="HL66" s="38">
        <v>0</v>
      </c>
      <c r="HM66" s="38">
        <v>1.78203</v>
      </c>
      <c r="HN66" s="38">
        <v>9.3635300000000008</v>
      </c>
      <c r="HO66" s="38">
        <v>22.81</v>
      </c>
      <c r="HP66" s="38">
        <v>10.3071</v>
      </c>
      <c r="HQ66" s="38">
        <v>0</v>
      </c>
      <c r="HR66" s="38">
        <v>0</v>
      </c>
      <c r="HS66" s="38">
        <v>0</v>
      </c>
      <c r="HT66" s="38">
        <v>-6.9156399999999998</v>
      </c>
      <c r="HU66" s="38">
        <v>-0.55762199999999995</v>
      </c>
      <c r="HV66" s="38">
        <v>33.119999999999997</v>
      </c>
      <c r="HW66" s="38">
        <v>0</v>
      </c>
      <c r="HX66" s="38">
        <v>0</v>
      </c>
      <c r="HY66" s="38">
        <v>0</v>
      </c>
      <c r="HZ66" s="38">
        <v>0</v>
      </c>
      <c r="IA66" s="38">
        <v>0</v>
      </c>
      <c r="IB66" s="38">
        <v>0</v>
      </c>
      <c r="IC66" s="38">
        <v>0</v>
      </c>
      <c r="ID66" s="38">
        <v>0</v>
      </c>
      <c r="IE66" s="38">
        <v>0</v>
      </c>
      <c r="IF66" s="38">
        <v>0</v>
      </c>
      <c r="IG66" s="38">
        <v>0</v>
      </c>
      <c r="IH66" s="38">
        <v>0</v>
      </c>
      <c r="II66" s="38">
        <v>0</v>
      </c>
      <c r="IJ66" s="38">
        <v>1.70509</v>
      </c>
      <c r="IK66" s="38">
        <v>5.3795999999999999</v>
      </c>
      <c r="IL66" s="38">
        <v>5.9764299999999997</v>
      </c>
      <c r="IM66" s="38">
        <v>5.2924699999999998E-2</v>
      </c>
      <c r="IN66" s="38">
        <v>1.7412399999999999</v>
      </c>
      <c r="IO66" s="38">
        <v>2.7086399999999999</v>
      </c>
      <c r="IP66" s="38">
        <v>6.7556799999999999</v>
      </c>
      <c r="IQ66" s="38">
        <v>24.319600000000001</v>
      </c>
      <c r="IR66" s="38">
        <v>7.4364699999999999</v>
      </c>
      <c r="IS66" s="38">
        <v>0</v>
      </c>
      <c r="IT66" s="38">
        <v>0</v>
      </c>
      <c r="IU66" s="38">
        <v>0</v>
      </c>
      <c r="IV66" s="38">
        <v>0</v>
      </c>
      <c r="IW66" s="38">
        <v>0</v>
      </c>
      <c r="IX66" s="38">
        <v>31.7561</v>
      </c>
      <c r="IY66" s="38">
        <v>0.29054600000000003</v>
      </c>
      <c r="IZ66" s="38">
        <v>6.7992999999999997</v>
      </c>
      <c r="JA66" s="38">
        <v>6.7285599999999999</v>
      </c>
      <c r="JB66" s="38">
        <v>0</v>
      </c>
      <c r="JC66" s="38">
        <v>0</v>
      </c>
      <c r="JD66" s="38">
        <v>1.28572</v>
      </c>
      <c r="JE66" s="38">
        <v>6.7556799999999999</v>
      </c>
      <c r="JF66" s="38">
        <v>16.4679</v>
      </c>
      <c r="JG66" s="38">
        <v>7.4364699999999999</v>
      </c>
      <c r="JH66" s="38">
        <v>0</v>
      </c>
      <c r="JI66" s="38">
        <v>0</v>
      </c>
      <c r="JJ66" s="38">
        <v>0</v>
      </c>
      <c r="JK66" s="38">
        <v>-4.9895500000000004</v>
      </c>
      <c r="JL66" s="38">
        <v>-0.40231299999999998</v>
      </c>
      <c r="JM66" s="38">
        <v>23.904399999999999</v>
      </c>
    </row>
    <row r="67" spans="1:273" x14ac:dyDescent="0.3">
      <c r="A67" s="21"/>
      <c r="B67" s="84">
        <v>44855.474085648151</v>
      </c>
      <c r="C67" s="38" t="s">
        <v>177</v>
      </c>
      <c r="D67" s="38" t="s">
        <v>177</v>
      </c>
      <c r="E67" s="38" t="s">
        <v>272</v>
      </c>
      <c r="F67" s="38">
        <v>22500</v>
      </c>
      <c r="G67" s="39">
        <v>22500</v>
      </c>
      <c r="H67" s="38" t="s">
        <v>86</v>
      </c>
      <c r="I67" s="38">
        <v>4.3750000000000004E-2</v>
      </c>
      <c r="J67" s="38" t="s">
        <v>88</v>
      </c>
      <c r="K67" s="38">
        <v>-75.42</v>
      </c>
      <c r="L67" s="38" t="s">
        <v>87</v>
      </c>
      <c r="M67" s="38" t="s">
        <v>87</v>
      </c>
      <c r="N67" s="38" t="s">
        <v>245</v>
      </c>
      <c r="O67" s="38">
        <v>4.4674899999999997</v>
      </c>
      <c r="P67" s="38">
        <v>20085.400000000001</v>
      </c>
      <c r="Q67" s="38">
        <v>37443.599999999999</v>
      </c>
      <c r="R67" s="38">
        <v>256.65800000000002</v>
      </c>
      <c r="S67" s="38">
        <v>8237.48</v>
      </c>
      <c r="T67" s="38">
        <v>0</v>
      </c>
      <c r="U67" s="38">
        <v>73944.7</v>
      </c>
      <c r="V67" s="38">
        <v>139972</v>
      </c>
      <c r="W67" s="38">
        <v>81817.899999999994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221790</v>
      </c>
      <c r="AD67" s="38">
        <v>798.20100000000002</v>
      </c>
      <c r="AE67" s="38">
        <v>0</v>
      </c>
      <c r="AF67" s="38">
        <v>0</v>
      </c>
      <c r="AG67" s="38">
        <v>0</v>
      </c>
      <c r="AH67" s="38">
        <v>0</v>
      </c>
      <c r="AI67" s="38">
        <v>749.38499999999999</v>
      </c>
      <c r="AJ67" s="38">
        <v>0</v>
      </c>
      <c r="AK67" s="38">
        <v>1547.59</v>
      </c>
      <c r="AL67" s="38">
        <v>0</v>
      </c>
      <c r="AM67" s="38">
        <v>0</v>
      </c>
      <c r="AN67" s="38">
        <v>0</v>
      </c>
      <c r="AO67" s="38">
        <v>0</v>
      </c>
      <c r="AP67" s="38">
        <v>1547.59</v>
      </c>
      <c r="AQ67" s="38">
        <v>0</v>
      </c>
      <c r="AR67" s="38">
        <v>0</v>
      </c>
      <c r="AS67" s="38">
        <v>0</v>
      </c>
      <c r="AT67" s="38">
        <v>0</v>
      </c>
      <c r="AU67" s="38">
        <v>0</v>
      </c>
      <c r="AV67" s="38">
        <v>0</v>
      </c>
      <c r="AW67" s="38">
        <v>0</v>
      </c>
      <c r="AX67" s="38">
        <v>0</v>
      </c>
      <c r="AY67" s="38">
        <v>0</v>
      </c>
      <c r="AZ67" s="38">
        <v>0</v>
      </c>
      <c r="BA67" s="38">
        <v>0</v>
      </c>
      <c r="BB67" s="38">
        <v>0</v>
      </c>
      <c r="BC67" s="38">
        <v>0</v>
      </c>
      <c r="BD67" s="38">
        <v>9.9905399999999993</v>
      </c>
      <c r="BE67" s="38">
        <v>33.227499999999999</v>
      </c>
      <c r="BF67" s="38">
        <v>45.728499999999997</v>
      </c>
      <c r="BG67" s="38">
        <v>0.61651100000000003</v>
      </c>
      <c r="BH67" s="38">
        <v>11.7293</v>
      </c>
      <c r="BI67" s="38">
        <v>8.4883299999999995</v>
      </c>
      <c r="BJ67" s="38">
        <v>89.096999999999994</v>
      </c>
      <c r="BK67" s="38">
        <v>198.87799999999999</v>
      </c>
      <c r="BL67" s="38">
        <v>98.615200000000002</v>
      </c>
      <c r="BM67" s="38">
        <v>0</v>
      </c>
      <c r="BN67" s="38">
        <v>0</v>
      </c>
      <c r="BO67" s="38">
        <v>0</v>
      </c>
      <c r="BP67" s="38">
        <v>0</v>
      </c>
      <c r="BQ67" s="38">
        <v>0</v>
      </c>
      <c r="BR67" s="38">
        <v>297.49299999999999</v>
      </c>
      <c r="BS67" s="38">
        <v>279.02</v>
      </c>
      <c r="BT67" s="38">
        <v>18.4726</v>
      </c>
      <c r="BU67" s="38">
        <v>0</v>
      </c>
      <c r="BV67" s="38">
        <v>0</v>
      </c>
      <c r="BX67" s="38">
        <v>0</v>
      </c>
      <c r="BY67" s="38">
        <v>0</v>
      </c>
      <c r="CA67" s="38">
        <v>0</v>
      </c>
      <c r="CB67" s="38" t="s">
        <v>87</v>
      </c>
      <c r="CC67" s="38" t="s">
        <v>87</v>
      </c>
      <c r="CD67" s="38" t="s">
        <v>298</v>
      </c>
      <c r="CE67" s="38">
        <v>2130.85</v>
      </c>
      <c r="CF67" s="38">
        <v>29018.400000000001</v>
      </c>
      <c r="CG67" s="38">
        <v>56157.1</v>
      </c>
      <c r="CH67" s="38">
        <v>0</v>
      </c>
      <c r="CI67" s="38">
        <v>0</v>
      </c>
      <c r="CJ67" s="38">
        <v>14304.2</v>
      </c>
      <c r="CK67" s="38">
        <v>73944.7</v>
      </c>
      <c r="CL67" s="38">
        <v>65323.6</v>
      </c>
      <c r="CM67" s="38">
        <v>81817.899999999994</v>
      </c>
      <c r="CN67" s="38">
        <v>0</v>
      </c>
      <c r="CO67" s="38">
        <v>0</v>
      </c>
      <c r="CP67" s="38">
        <v>0</v>
      </c>
      <c r="CQ67" s="38">
        <v>-110495</v>
      </c>
      <c r="CR67" s="38">
        <v>263.32900000000001</v>
      </c>
      <c r="CS67" s="38">
        <v>147141</v>
      </c>
      <c r="CT67" s="38">
        <v>0</v>
      </c>
      <c r="CU67" s="38">
        <v>0</v>
      </c>
      <c r="CV67" s="38">
        <v>0</v>
      </c>
      <c r="CW67" s="38">
        <v>0</v>
      </c>
      <c r="CX67" s="38">
        <v>0</v>
      </c>
      <c r="CY67" s="38">
        <v>0</v>
      </c>
      <c r="CZ67" s="38">
        <v>0</v>
      </c>
      <c r="DA67" s="38">
        <v>0</v>
      </c>
      <c r="DB67" s="38">
        <v>0</v>
      </c>
      <c r="DC67" s="38">
        <v>0</v>
      </c>
      <c r="DD67" s="38">
        <v>0</v>
      </c>
      <c r="DE67" s="38">
        <v>0</v>
      </c>
      <c r="DF67" s="38">
        <v>0</v>
      </c>
      <c r="DG67" s="38">
        <v>0</v>
      </c>
      <c r="DH67" s="38">
        <v>0</v>
      </c>
      <c r="DI67" s="38">
        <v>0</v>
      </c>
      <c r="DJ67" s="38">
        <v>0</v>
      </c>
      <c r="DK67" s="38">
        <v>0</v>
      </c>
      <c r="DL67" s="38">
        <v>0</v>
      </c>
      <c r="DM67" s="38">
        <v>0</v>
      </c>
      <c r="DN67" s="38">
        <v>0</v>
      </c>
      <c r="DO67" s="38">
        <v>0</v>
      </c>
      <c r="DP67" s="38">
        <v>0</v>
      </c>
      <c r="DQ67" s="38">
        <v>0</v>
      </c>
      <c r="DR67" s="38">
        <v>0</v>
      </c>
      <c r="DS67" s="38">
        <v>0</v>
      </c>
      <c r="DT67" s="38">
        <v>3.3083100000000001</v>
      </c>
      <c r="DU67" s="38">
        <v>44.922400000000003</v>
      </c>
      <c r="DV67" s="38">
        <v>70.381200000000007</v>
      </c>
      <c r="DW67" s="38">
        <v>0</v>
      </c>
      <c r="DX67" s="38">
        <v>0</v>
      </c>
      <c r="DY67" s="38">
        <v>17.448499999999999</v>
      </c>
      <c r="DZ67" s="38">
        <v>89.096999999999994</v>
      </c>
      <c r="EA67" s="38">
        <v>123.471</v>
      </c>
      <c r="EB67" s="38">
        <v>98.615200000000002</v>
      </c>
      <c r="EC67" s="38">
        <v>0</v>
      </c>
      <c r="ED67" s="38">
        <v>0</v>
      </c>
      <c r="EE67" s="38">
        <v>0</v>
      </c>
      <c r="EF67" s="38">
        <v>-100.25</v>
      </c>
      <c r="EG67" s="38">
        <v>-1.43642</v>
      </c>
      <c r="EH67" s="38">
        <v>222.08600000000001</v>
      </c>
      <c r="EI67" s="38">
        <v>222.08600000000001</v>
      </c>
      <c r="EJ67" s="38">
        <v>0</v>
      </c>
      <c r="EK67" s="38">
        <v>0</v>
      </c>
      <c r="EL67" s="38">
        <v>0</v>
      </c>
      <c r="EN67" s="38">
        <v>0</v>
      </c>
      <c r="EO67" s="38">
        <v>0</v>
      </c>
      <c r="EQ67" s="38">
        <v>0</v>
      </c>
      <c r="ER67" s="38">
        <v>1.0353899999999999E-11</v>
      </c>
      <c r="ES67" s="38">
        <v>5.4011500000000003</v>
      </c>
      <c r="ET67" s="38">
        <v>6.8325500000000003</v>
      </c>
      <c r="EU67" s="38">
        <v>6.3524399999999995E-2</v>
      </c>
      <c r="EV67" s="38">
        <v>2.0379800000000001</v>
      </c>
      <c r="EW67" s="38">
        <v>0</v>
      </c>
      <c r="EX67" s="38">
        <v>13.085800000000001</v>
      </c>
      <c r="EY67" s="38">
        <v>27.420999999999999</v>
      </c>
      <c r="EZ67" s="38">
        <v>14.844099999999999</v>
      </c>
      <c r="FA67" s="38">
        <v>0</v>
      </c>
      <c r="FB67" s="38">
        <v>0</v>
      </c>
      <c r="FC67" s="38">
        <v>0</v>
      </c>
      <c r="FD67" s="38">
        <v>0</v>
      </c>
      <c r="FE67" s="38">
        <v>0</v>
      </c>
      <c r="FF67" s="38">
        <v>42.265099999999997</v>
      </c>
      <c r="FG67" s="38">
        <v>1.38617E-16</v>
      </c>
      <c r="FH67" s="38">
        <v>8.2599300000000007</v>
      </c>
      <c r="FI67" s="38">
        <v>11.6027</v>
      </c>
      <c r="FJ67" s="38">
        <v>0</v>
      </c>
      <c r="FK67" s="38">
        <v>0</v>
      </c>
      <c r="FL67" s="38">
        <v>2.4179599999999999</v>
      </c>
      <c r="FM67" s="38">
        <v>13.085800000000001</v>
      </c>
      <c r="FN67" s="38">
        <v>33.009599999999999</v>
      </c>
      <c r="FO67" s="38">
        <v>14.844099999999999</v>
      </c>
      <c r="FP67" s="38">
        <v>0</v>
      </c>
      <c r="FQ67" s="38">
        <v>0</v>
      </c>
      <c r="FR67" s="38">
        <v>0</v>
      </c>
      <c r="FS67" s="38">
        <v>-2.1798700000000002</v>
      </c>
      <c r="FT67" s="38">
        <v>-0.177012</v>
      </c>
      <c r="FU67" s="38">
        <v>47.8536</v>
      </c>
      <c r="FV67" s="38" t="s">
        <v>273</v>
      </c>
      <c r="FW67" s="38" t="s">
        <v>274</v>
      </c>
      <c r="FX67" s="38" t="s">
        <v>214</v>
      </c>
      <c r="FY67" s="38" t="s">
        <v>275</v>
      </c>
      <c r="FZ67" s="38" t="s">
        <v>215</v>
      </c>
      <c r="GA67" s="38" t="s">
        <v>276</v>
      </c>
      <c r="GB67" s="38" t="s">
        <v>216</v>
      </c>
      <c r="GC67" s="38" t="s">
        <v>277</v>
      </c>
      <c r="GF67" s="38">
        <v>1.1801699999999999E-3</v>
      </c>
      <c r="GG67" s="38">
        <v>1.54522</v>
      </c>
      <c r="GH67" s="38">
        <v>5.1813700000000003</v>
      </c>
      <c r="GI67" s="38">
        <v>2.0665900000000001E-2</v>
      </c>
      <c r="GJ67" s="38">
        <v>0.74791600000000003</v>
      </c>
      <c r="GK67" s="38">
        <v>0</v>
      </c>
      <c r="GL67" s="38">
        <v>9.3635300000000008</v>
      </c>
      <c r="GM67" s="38">
        <v>16.86</v>
      </c>
      <c r="GN67" s="38">
        <v>10.3071</v>
      </c>
      <c r="GO67" s="38">
        <v>0</v>
      </c>
      <c r="GP67" s="38">
        <v>0</v>
      </c>
      <c r="GQ67" s="38">
        <v>0</v>
      </c>
      <c r="GR67" s="38">
        <v>0</v>
      </c>
      <c r="GS67" s="38">
        <v>0</v>
      </c>
      <c r="GT67" s="38">
        <v>27.17</v>
      </c>
      <c r="GU67" s="38">
        <v>4.4733400000000003</v>
      </c>
      <c r="GV67" s="38">
        <v>0</v>
      </c>
      <c r="GW67" s="38">
        <v>0</v>
      </c>
      <c r="GX67" s="38">
        <v>0</v>
      </c>
      <c r="GY67" s="38">
        <v>0</v>
      </c>
      <c r="GZ67" s="38">
        <v>4.19977</v>
      </c>
      <c r="HA67" s="38">
        <v>0</v>
      </c>
      <c r="HB67" s="38">
        <v>8.67</v>
      </c>
      <c r="HC67" s="38">
        <v>0</v>
      </c>
      <c r="HD67" s="38">
        <v>0</v>
      </c>
      <c r="HE67" s="38">
        <v>0</v>
      </c>
      <c r="HF67" s="38">
        <v>0</v>
      </c>
      <c r="HG67" s="38">
        <v>8.67</v>
      </c>
      <c r="HH67" s="38">
        <v>0.61699800000000005</v>
      </c>
      <c r="HI67" s="38">
        <v>2.3161</v>
      </c>
      <c r="HJ67" s="38">
        <v>7.7668200000000001</v>
      </c>
      <c r="HK67" s="38">
        <v>0</v>
      </c>
      <c r="HL67" s="38">
        <v>0</v>
      </c>
      <c r="HM67" s="38">
        <v>2.0591400000000002</v>
      </c>
      <c r="HN67" s="38">
        <v>9.3635300000000008</v>
      </c>
      <c r="HO67" s="38">
        <v>16</v>
      </c>
      <c r="HP67" s="38">
        <v>10.3071</v>
      </c>
      <c r="HQ67" s="38">
        <v>0</v>
      </c>
      <c r="HR67" s="38">
        <v>0</v>
      </c>
      <c r="HS67" s="38">
        <v>0</v>
      </c>
      <c r="HT67" s="38">
        <v>-5.5965800000000003</v>
      </c>
      <c r="HU67" s="38">
        <v>-0.52554000000000001</v>
      </c>
      <c r="HV67" s="38">
        <v>26.31</v>
      </c>
      <c r="HW67" s="38">
        <v>0</v>
      </c>
      <c r="HX67" s="38">
        <v>0</v>
      </c>
      <c r="HY67" s="38">
        <v>0</v>
      </c>
      <c r="HZ67" s="38">
        <v>0</v>
      </c>
      <c r="IA67" s="38">
        <v>0</v>
      </c>
      <c r="IB67" s="38">
        <v>0</v>
      </c>
      <c r="IC67" s="38">
        <v>0</v>
      </c>
      <c r="ID67" s="38">
        <v>0</v>
      </c>
      <c r="IE67" s="38">
        <v>0</v>
      </c>
      <c r="IF67" s="38">
        <v>0</v>
      </c>
      <c r="IG67" s="38">
        <v>0</v>
      </c>
      <c r="IH67" s="38">
        <v>0</v>
      </c>
      <c r="II67" s="38">
        <v>0</v>
      </c>
      <c r="IJ67" s="38">
        <v>3.2583299999999999</v>
      </c>
      <c r="IK67" s="38">
        <v>1.1148400000000001</v>
      </c>
      <c r="IL67" s="38">
        <v>3.7382900000000001</v>
      </c>
      <c r="IM67" s="38">
        <v>1.49099E-2</v>
      </c>
      <c r="IN67" s="38">
        <v>0.53960300000000005</v>
      </c>
      <c r="IO67" s="38">
        <v>3.0582600000000002</v>
      </c>
      <c r="IP67" s="38">
        <v>6.7556799999999999</v>
      </c>
      <c r="IQ67" s="38">
        <v>18.479900000000001</v>
      </c>
      <c r="IR67" s="38">
        <v>7.4364699999999999</v>
      </c>
      <c r="IS67" s="38">
        <v>0</v>
      </c>
      <c r="IT67" s="38">
        <v>0</v>
      </c>
      <c r="IU67" s="38">
        <v>0</v>
      </c>
      <c r="IV67" s="38">
        <v>0</v>
      </c>
      <c r="IW67" s="38">
        <v>0</v>
      </c>
      <c r="IX67" s="38">
        <v>25.916399999999999</v>
      </c>
      <c r="IY67" s="38">
        <v>0.44515399999999999</v>
      </c>
      <c r="IZ67" s="38">
        <v>1.671</v>
      </c>
      <c r="JA67" s="38">
        <v>5.6036599999999996</v>
      </c>
      <c r="JB67" s="38">
        <v>0</v>
      </c>
      <c r="JC67" s="38">
        <v>0</v>
      </c>
      <c r="JD67" s="38">
        <v>1.4856400000000001</v>
      </c>
      <c r="JE67" s="38">
        <v>6.7556799999999999</v>
      </c>
      <c r="JF67" s="38">
        <v>11.5441</v>
      </c>
      <c r="JG67" s="38">
        <v>7.4364699999999999</v>
      </c>
      <c r="JH67" s="38">
        <v>0</v>
      </c>
      <c r="JI67" s="38">
        <v>0</v>
      </c>
      <c r="JJ67" s="38">
        <v>0</v>
      </c>
      <c r="JK67" s="38">
        <v>-4.0378499999999997</v>
      </c>
      <c r="JL67" s="38">
        <v>-0.37917299999999998</v>
      </c>
      <c r="JM67" s="38">
        <v>18.980599999999999</v>
      </c>
    </row>
    <row r="68" spans="1:273" x14ac:dyDescent="0.3">
      <c r="A68" s="21"/>
      <c r="B68" s="84">
        <v>44855.474861111114</v>
      </c>
      <c r="C68" s="38" t="s">
        <v>165</v>
      </c>
      <c r="D68" s="38" t="s">
        <v>165</v>
      </c>
      <c r="E68" s="38" t="s">
        <v>290</v>
      </c>
      <c r="F68" s="38">
        <v>22500</v>
      </c>
      <c r="G68" s="39">
        <v>22500</v>
      </c>
      <c r="H68" s="38" t="s">
        <v>86</v>
      </c>
      <c r="I68" s="38">
        <v>4.027777777777778E-2</v>
      </c>
      <c r="J68" s="38" t="s">
        <v>88</v>
      </c>
      <c r="K68" s="38">
        <v>-91.15</v>
      </c>
      <c r="L68" s="38" t="s">
        <v>87</v>
      </c>
      <c r="M68" s="38" t="s">
        <v>87</v>
      </c>
      <c r="N68" s="38" t="s">
        <v>302</v>
      </c>
      <c r="O68" s="38">
        <v>0</v>
      </c>
      <c r="P68" s="38">
        <v>51043.199999999997</v>
      </c>
      <c r="Q68" s="38">
        <v>84081.4</v>
      </c>
      <c r="R68" s="38">
        <v>0</v>
      </c>
      <c r="S68" s="38">
        <v>0</v>
      </c>
      <c r="T68" s="38">
        <v>0</v>
      </c>
      <c r="U68" s="38">
        <v>73944.7</v>
      </c>
      <c r="V68" s="38">
        <v>209069</v>
      </c>
      <c r="W68" s="38">
        <v>81817.899999999994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290887</v>
      </c>
      <c r="AD68" s="38">
        <v>275.02600000000001</v>
      </c>
      <c r="AE68" s="38">
        <v>0</v>
      </c>
      <c r="AF68" s="38">
        <v>0</v>
      </c>
      <c r="AG68" s="38">
        <v>0</v>
      </c>
      <c r="AH68" s="38">
        <v>0</v>
      </c>
      <c r="AI68" s="38">
        <v>663.71600000000001</v>
      </c>
      <c r="AJ68" s="38">
        <v>0</v>
      </c>
      <c r="AK68" s="38">
        <v>938.74099999999999</v>
      </c>
      <c r="AL68" s="38">
        <v>0</v>
      </c>
      <c r="AM68" s="38">
        <v>0</v>
      </c>
      <c r="AN68" s="38">
        <v>0</v>
      </c>
      <c r="AO68" s="38">
        <v>0</v>
      </c>
      <c r="AP68" s="38">
        <v>938.74099999999999</v>
      </c>
      <c r="AQ68" s="38">
        <v>0</v>
      </c>
      <c r="AR68" s="38">
        <v>0</v>
      </c>
      <c r="AS68" s="38">
        <v>0</v>
      </c>
      <c r="AT68" s="38">
        <v>0</v>
      </c>
      <c r="AU68" s="38">
        <v>0</v>
      </c>
      <c r="AV68" s="38">
        <v>0</v>
      </c>
      <c r="AW68" s="38">
        <v>0</v>
      </c>
      <c r="AX68" s="38">
        <v>0</v>
      </c>
      <c r="AY68" s="38">
        <v>0</v>
      </c>
      <c r="AZ68" s="38">
        <v>0</v>
      </c>
      <c r="BA68" s="38">
        <v>0</v>
      </c>
      <c r="BB68" s="38">
        <v>0</v>
      </c>
      <c r="BC68" s="38">
        <v>0</v>
      </c>
      <c r="BD68" s="38">
        <v>3.4894099999999999</v>
      </c>
      <c r="BE68" s="38">
        <v>87.755399999999995</v>
      </c>
      <c r="BF68" s="38">
        <v>103.161</v>
      </c>
      <c r="BG68" s="38">
        <v>0</v>
      </c>
      <c r="BH68" s="38">
        <v>0</v>
      </c>
      <c r="BI68" s="38">
        <v>7.5475500000000002</v>
      </c>
      <c r="BJ68" s="38">
        <v>89.263900000000007</v>
      </c>
      <c r="BK68" s="38">
        <v>291.21800000000002</v>
      </c>
      <c r="BL68" s="38">
        <v>98.825599999999994</v>
      </c>
      <c r="BM68" s="38">
        <v>0</v>
      </c>
      <c r="BN68" s="38">
        <v>0</v>
      </c>
      <c r="BO68" s="38">
        <v>0</v>
      </c>
      <c r="BP68" s="38">
        <v>0</v>
      </c>
      <c r="BQ68" s="38">
        <v>0</v>
      </c>
      <c r="BR68" s="38">
        <v>390.04300000000001</v>
      </c>
      <c r="BS68" s="38">
        <v>379.00599999999997</v>
      </c>
      <c r="BT68" s="38">
        <v>11.037000000000001</v>
      </c>
      <c r="BU68" s="38">
        <v>0</v>
      </c>
      <c r="BV68" s="38">
        <v>0</v>
      </c>
      <c r="BX68" s="38">
        <v>0</v>
      </c>
      <c r="BY68" s="38">
        <v>0</v>
      </c>
      <c r="CA68" s="38">
        <v>0</v>
      </c>
      <c r="CB68" s="38" t="s">
        <v>87</v>
      </c>
      <c r="CC68" s="38" t="s">
        <v>87</v>
      </c>
      <c r="CD68" s="38" t="s">
        <v>299</v>
      </c>
      <c r="CE68" s="38">
        <v>1327.36</v>
      </c>
      <c r="CF68" s="38">
        <v>88876.4</v>
      </c>
      <c r="CG68" s="38">
        <v>67690.2</v>
      </c>
      <c r="CH68" s="38">
        <v>0</v>
      </c>
      <c r="CI68" s="38">
        <v>0</v>
      </c>
      <c r="CJ68" s="38">
        <v>12345.8</v>
      </c>
      <c r="CK68" s="38">
        <v>73944.7</v>
      </c>
      <c r="CL68" s="38">
        <v>108828</v>
      </c>
      <c r="CM68" s="38">
        <v>81817.899999999994</v>
      </c>
      <c r="CN68" s="38">
        <v>0</v>
      </c>
      <c r="CO68" s="38">
        <v>0</v>
      </c>
      <c r="CP68" s="38">
        <v>0</v>
      </c>
      <c r="CQ68" s="38">
        <v>-135686</v>
      </c>
      <c r="CR68" s="38">
        <v>329.709</v>
      </c>
      <c r="CS68" s="38">
        <v>190646</v>
      </c>
      <c r="CT68" s="38">
        <v>0</v>
      </c>
      <c r="CU68" s="38">
        <v>0</v>
      </c>
      <c r="CV68" s="38">
        <v>0</v>
      </c>
      <c r="CW68" s="38">
        <v>0</v>
      </c>
      <c r="CX68" s="38">
        <v>0</v>
      </c>
      <c r="CY68" s="38">
        <v>0</v>
      </c>
      <c r="CZ68" s="38">
        <v>0</v>
      </c>
      <c r="DA68" s="38">
        <v>0</v>
      </c>
      <c r="DB68" s="38">
        <v>0</v>
      </c>
      <c r="DC68" s="38">
        <v>0</v>
      </c>
      <c r="DD68" s="38">
        <v>0</v>
      </c>
      <c r="DE68" s="38">
        <v>0</v>
      </c>
      <c r="DF68" s="38">
        <v>0</v>
      </c>
      <c r="DG68" s="38">
        <v>0</v>
      </c>
      <c r="DH68" s="38">
        <v>0</v>
      </c>
      <c r="DI68" s="38">
        <v>0</v>
      </c>
      <c r="DJ68" s="38">
        <v>0</v>
      </c>
      <c r="DK68" s="38">
        <v>0</v>
      </c>
      <c r="DL68" s="38">
        <v>0</v>
      </c>
      <c r="DM68" s="38">
        <v>0</v>
      </c>
      <c r="DN68" s="38">
        <v>0</v>
      </c>
      <c r="DO68" s="38">
        <v>0</v>
      </c>
      <c r="DP68" s="38">
        <v>0</v>
      </c>
      <c r="DQ68" s="38">
        <v>0</v>
      </c>
      <c r="DR68" s="38">
        <v>0</v>
      </c>
      <c r="DS68" s="38">
        <v>0</v>
      </c>
      <c r="DT68" s="38">
        <v>2.13456</v>
      </c>
      <c r="DU68" s="38">
        <v>135.524</v>
      </c>
      <c r="DV68" s="38">
        <v>85.784599999999998</v>
      </c>
      <c r="DW68" s="38">
        <v>0</v>
      </c>
      <c r="DX68" s="38">
        <v>0</v>
      </c>
      <c r="DY68" s="38">
        <v>15.065099999999999</v>
      </c>
      <c r="DZ68" s="38">
        <v>89.263900000000007</v>
      </c>
      <c r="EA68" s="38">
        <v>200.07400000000001</v>
      </c>
      <c r="EB68" s="38">
        <v>98.825599999999994</v>
      </c>
      <c r="EC68" s="38">
        <v>0</v>
      </c>
      <c r="ED68" s="38">
        <v>0</v>
      </c>
      <c r="EE68" s="38">
        <v>0</v>
      </c>
      <c r="EF68" s="38">
        <v>-125.93300000000001</v>
      </c>
      <c r="EG68" s="38">
        <v>-1.76488</v>
      </c>
      <c r="EH68" s="38">
        <v>298.899</v>
      </c>
      <c r="EI68" s="38">
        <v>298.899</v>
      </c>
      <c r="EJ68" s="38">
        <v>0</v>
      </c>
      <c r="EK68" s="38">
        <v>0</v>
      </c>
      <c r="EL68" s="38">
        <v>3.25</v>
      </c>
      <c r="EM68" s="38" t="s">
        <v>244</v>
      </c>
      <c r="EN68" s="38">
        <v>0</v>
      </c>
      <c r="EO68" s="38">
        <v>0</v>
      </c>
      <c r="EQ68" s="38">
        <v>0</v>
      </c>
      <c r="ER68" s="38">
        <v>0</v>
      </c>
      <c r="ES68" s="38">
        <v>19.849699999999999</v>
      </c>
      <c r="ET68" s="38">
        <v>15.527200000000001</v>
      </c>
      <c r="EU68" s="38">
        <v>0</v>
      </c>
      <c r="EV68" s="38">
        <v>0</v>
      </c>
      <c r="EW68" s="38">
        <v>0</v>
      </c>
      <c r="EX68" s="38">
        <v>13.085800000000001</v>
      </c>
      <c r="EY68" s="38">
        <v>48.462699999999998</v>
      </c>
      <c r="EZ68" s="38">
        <v>14.844099999999999</v>
      </c>
      <c r="FA68" s="38">
        <v>0</v>
      </c>
      <c r="FB68" s="38">
        <v>0</v>
      </c>
      <c r="FC68" s="38">
        <v>0</v>
      </c>
      <c r="FD68" s="38">
        <v>0</v>
      </c>
      <c r="FE68" s="38">
        <v>0</v>
      </c>
      <c r="FF68" s="38">
        <v>63.306800000000003</v>
      </c>
      <c r="FG68" s="38">
        <v>0</v>
      </c>
      <c r="FH68" s="38">
        <v>29.106000000000002</v>
      </c>
      <c r="FI68" s="38">
        <v>12.8447</v>
      </c>
      <c r="FJ68" s="38">
        <v>0</v>
      </c>
      <c r="FK68" s="38">
        <v>0</v>
      </c>
      <c r="FL68" s="38">
        <v>1.9288099999999999</v>
      </c>
      <c r="FM68" s="38">
        <v>13.085800000000001</v>
      </c>
      <c r="FN68" s="38">
        <v>54.521500000000003</v>
      </c>
      <c r="FO68" s="38">
        <v>14.844099999999999</v>
      </c>
      <c r="FP68" s="38">
        <v>0</v>
      </c>
      <c r="FQ68" s="38">
        <v>0</v>
      </c>
      <c r="FR68" s="38">
        <v>0</v>
      </c>
      <c r="FS68" s="38">
        <v>-2.2433999999999998</v>
      </c>
      <c r="FT68" s="38">
        <v>-0.20039199999999999</v>
      </c>
      <c r="FU68" s="38">
        <v>69.365600000000001</v>
      </c>
      <c r="FV68" s="38" t="s">
        <v>273</v>
      </c>
      <c r="FW68" s="38" t="s">
        <v>274</v>
      </c>
      <c r="FX68" s="38" t="s">
        <v>214</v>
      </c>
      <c r="FY68" s="38" t="s">
        <v>275</v>
      </c>
      <c r="FZ68" s="38" t="s">
        <v>215</v>
      </c>
      <c r="GA68" s="38" t="s">
        <v>276</v>
      </c>
      <c r="GB68" s="38" t="s">
        <v>216</v>
      </c>
      <c r="GC68" s="38" t="s">
        <v>277</v>
      </c>
      <c r="GF68" s="38">
        <v>0</v>
      </c>
      <c r="GG68" s="38">
        <v>5.6342699999999999</v>
      </c>
      <c r="GH68" s="38">
        <v>11.745100000000001</v>
      </c>
      <c r="GI68" s="38">
        <v>0</v>
      </c>
      <c r="GJ68" s="38">
        <v>0</v>
      </c>
      <c r="GK68" s="38">
        <v>0</v>
      </c>
      <c r="GL68" s="38">
        <v>9.3635300000000008</v>
      </c>
      <c r="GM68" s="38">
        <v>26.74</v>
      </c>
      <c r="GN68" s="38">
        <v>10.3071</v>
      </c>
      <c r="GO68" s="38">
        <v>0</v>
      </c>
      <c r="GP68" s="38">
        <v>0</v>
      </c>
      <c r="GQ68" s="38">
        <v>0</v>
      </c>
      <c r="GR68" s="38">
        <v>0</v>
      </c>
      <c r="GS68" s="38">
        <v>0</v>
      </c>
      <c r="GT68" s="38">
        <v>37.049999999999997</v>
      </c>
      <c r="GU68" s="38">
        <v>1.54132</v>
      </c>
      <c r="GV68" s="38">
        <v>0</v>
      </c>
      <c r="GW68" s="38">
        <v>0</v>
      </c>
      <c r="GX68" s="38">
        <v>0</v>
      </c>
      <c r="GY68" s="38">
        <v>0</v>
      </c>
      <c r="GZ68" s="38">
        <v>3.7196500000000001</v>
      </c>
      <c r="HA68" s="38">
        <v>0</v>
      </c>
      <c r="HB68" s="38">
        <v>5.26</v>
      </c>
      <c r="HC68" s="38">
        <v>0</v>
      </c>
      <c r="HD68" s="38">
        <v>0</v>
      </c>
      <c r="HE68" s="38">
        <v>0</v>
      </c>
      <c r="HF68" s="38">
        <v>0</v>
      </c>
      <c r="HG68" s="38">
        <v>5.26</v>
      </c>
      <c r="HH68" s="38">
        <v>0.40270600000000001</v>
      </c>
      <c r="HI68" s="38">
        <v>9.4241200000000003</v>
      </c>
      <c r="HJ68" s="38">
        <v>9.3259500000000006</v>
      </c>
      <c r="HK68" s="38">
        <v>0</v>
      </c>
      <c r="HL68" s="38">
        <v>0</v>
      </c>
      <c r="HM68" s="38">
        <v>1.78203</v>
      </c>
      <c r="HN68" s="38">
        <v>9.3635300000000008</v>
      </c>
      <c r="HO68" s="38">
        <v>22.81</v>
      </c>
      <c r="HP68" s="38">
        <v>10.3071</v>
      </c>
      <c r="HQ68" s="38">
        <v>0</v>
      </c>
      <c r="HR68" s="38">
        <v>0</v>
      </c>
      <c r="HS68" s="38">
        <v>0</v>
      </c>
      <c r="HT68" s="38">
        <v>-6.9156399999999998</v>
      </c>
      <c r="HU68" s="38">
        <v>-0.55762199999999995</v>
      </c>
      <c r="HV68" s="38">
        <v>33.119999999999997</v>
      </c>
      <c r="HW68" s="38">
        <v>0</v>
      </c>
      <c r="HX68" s="38">
        <v>0</v>
      </c>
      <c r="HY68" s="38">
        <v>0</v>
      </c>
      <c r="HZ68" s="38">
        <v>0</v>
      </c>
      <c r="IA68" s="38">
        <v>0</v>
      </c>
      <c r="IB68" s="38">
        <v>0</v>
      </c>
      <c r="IC68" s="38">
        <v>0</v>
      </c>
      <c r="ID68" s="38">
        <v>0</v>
      </c>
      <c r="IE68" s="38">
        <v>0</v>
      </c>
      <c r="IF68" s="38">
        <v>0</v>
      </c>
      <c r="IG68" s="38">
        <v>0</v>
      </c>
      <c r="IH68" s="38">
        <v>0</v>
      </c>
      <c r="II68" s="38">
        <v>0</v>
      </c>
      <c r="IJ68" s="38">
        <v>1.12239</v>
      </c>
      <c r="IK68" s="38">
        <v>4.0649699999999998</v>
      </c>
      <c r="IL68" s="38">
        <v>8.4739500000000003</v>
      </c>
      <c r="IM68" s="38">
        <v>0</v>
      </c>
      <c r="IN68" s="38">
        <v>0</v>
      </c>
      <c r="IO68" s="38">
        <v>2.7086399999999999</v>
      </c>
      <c r="IP68" s="38">
        <v>6.7556799999999999</v>
      </c>
      <c r="IQ68" s="38">
        <v>23.125599999999999</v>
      </c>
      <c r="IR68" s="38">
        <v>7.4364699999999999</v>
      </c>
      <c r="IS68" s="38">
        <v>0</v>
      </c>
      <c r="IT68" s="38">
        <v>0</v>
      </c>
      <c r="IU68" s="38">
        <v>0</v>
      </c>
      <c r="IV68" s="38">
        <v>0</v>
      </c>
      <c r="IW68" s="38">
        <v>0</v>
      </c>
      <c r="IX68" s="38">
        <v>30.562100000000001</v>
      </c>
      <c r="IY68" s="38">
        <v>0.29054600000000003</v>
      </c>
      <c r="IZ68" s="38">
        <v>6.7992999999999997</v>
      </c>
      <c r="JA68" s="38">
        <v>6.7285599999999999</v>
      </c>
      <c r="JB68" s="38">
        <v>0</v>
      </c>
      <c r="JC68" s="38">
        <v>0</v>
      </c>
      <c r="JD68" s="38">
        <v>1.28572</v>
      </c>
      <c r="JE68" s="38">
        <v>6.7556799999999999</v>
      </c>
      <c r="JF68" s="38">
        <v>16.4679</v>
      </c>
      <c r="JG68" s="38">
        <v>7.4364699999999999</v>
      </c>
      <c r="JH68" s="38">
        <v>0</v>
      </c>
      <c r="JI68" s="38">
        <v>0</v>
      </c>
      <c r="JJ68" s="38">
        <v>0</v>
      </c>
      <c r="JK68" s="38">
        <v>-4.9895500000000004</v>
      </c>
      <c r="JL68" s="38">
        <v>-0.40231299999999998</v>
      </c>
      <c r="JM68" s="38">
        <v>23.904399999999999</v>
      </c>
    </row>
    <row r="69" spans="1:273" x14ac:dyDescent="0.3">
      <c r="A69" s="21"/>
      <c r="B69" s="84">
        <v>44855.475532407407</v>
      </c>
      <c r="C69" s="38" t="s">
        <v>170</v>
      </c>
      <c r="D69" s="38" t="s">
        <v>170</v>
      </c>
      <c r="E69" s="38" t="s">
        <v>272</v>
      </c>
      <c r="F69" s="38">
        <v>22500</v>
      </c>
      <c r="G69" s="39">
        <v>22500</v>
      </c>
      <c r="H69" s="38" t="s">
        <v>86</v>
      </c>
      <c r="I69" s="38">
        <v>3.4722222222222224E-2</v>
      </c>
      <c r="J69" s="38" t="s">
        <v>88</v>
      </c>
      <c r="K69" s="38">
        <v>-86.2</v>
      </c>
      <c r="L69" s="38" t="s">
        <v>87</v>
      </c>
      <c r="M69" s="38" t="s">
        <v>87</v>
      </c>
      <c r="N69" s="38" t="s">
        <v>242</v>
      </c>
      <c r="O69" s="38">
        <v>0</v>
      </c>
      <c r="P69" s="38">
        <v>13988.3</v>
      </c>
      <c r="Q69" s="38">
        <v>64644.1</v>
      </c>
      <c r="R69" s="38">
        <v>0</v>
      </c>
      <c r="S69" s="38">
        <v>0</v>
      </c>
      <c r="T69" s="38">
        <v>0</v>
      </c>
      <c r="U69" s="38">
        <v>73944.7</v>
      </c>
      <c r="V69" s="38">
        <v>152577</v>
      </c>
      <c r="W69" s="38">
        <v>81817.899999999994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234395</v>
      </c>
      <c r="AD69" s="38">
        <v>468.75400000000002</v>
      </c>
      <c r="AE69" s="38">
        <v>0</v>
      </c>
      <c r="AF69" s="38">
        <v>0</v>
      </c>
      <c r="AG69" s="38">
        <v>0</v>
      </c>
      <c r="AH69" s="38">
        <v>0</v>
      </c>
      <c r="AI69" s="38">
        <v>749.38599999999997</v>
      </c>
      <c r="AJ69" s="38">
        <v>0</v>
      </c>
      <c r="AK69" s="38">
        <v>1218.1400000000001</v>
      </c>
      <c r="AL69" s="38">
        <v>0</v>
      </c>
      <c r="AM69" s="38">
        <v>0</v>
      </c>
      <c r="AN69" s="38">
        <v>0</v>
      </c>
      <c r="AO69" s="38">
        <v>0</v>
      </c>
      <c r="AP69" s="38">
        <v>1218.1400000000001</v>
      </c>
      <c r="AQ69" s="38">
        <v>0</v>
      </c>
      <c r="AR69" s="38">
        <v>0</v>
      </c>
      <c r="AS69" s="38">
        <v>0</v>
      </c>
      <c r="AT69" s="38">
        <v>0</v>
      </c>
      <c r="AU69" s="38">
        <v>0</v>
      </c>
      <c r="AV69" s="38">
        <v>0</v>
      </c>
      <c r="AW69" s="38">
        <v>0</v>
      </c>
      <c r="AX69" s="38">
        <v>0</v>
      </c>
      <c r="AY69" s="38">
        <v>0</v>
      </c>
      <c r="AZ69" s="38">
        <v>0</v>
      </c>
      <c r="BA69" s="38">
        <v>0</v>
      </c>
      <c r="BB69" s="38">
        <v>0</v>
      </c>
      <c r="BC69" s="38">
        <v>0</v>
      </c>
      <c r="BD69" s="38">
        <v>5.8504500000000004</v>
      </c>
      <c r="BE69" s="38">
        <v>27.027999999999999</v>
      </c>
      <c r="BF69" s="38">
        <v>79.202600000000004</v>
      </c>
      <c r="BG69" s="38">
        <v>0</v>
      </c>
      <c r="BH69" s="38">
        <v>0</v>
      </c>
      <c r="BI69" s="38">
        <v>8.4883400000000009</v>
      </c>
      <c r="BJ69" s="38">
        <v>89.096999999999994</v>
      </c>
      <c r="BK69" s="38">
        <v>209.666</v>
      </c>
      <c r="BL69" s="38">
        <v>98.615200000000002</v>
      </c>
      <c r="BM69" s="38">
        <v>0</v>
      </c>
      <c r="BN69" s="38">
        <v>0</v>
      </c>
      <c r="BO69" s="38">
        <v>0</v>
      </c>
      <c r="BP69" s="38">
        <v>0</v>
      </c>
      <c r="BQ69" s="38">
        <v>0</v>
      </c>
      <c r="BR69" s="38">
        <v>308.28199999999998</v>
      </c>
      <c r="BS69" s="38">
        <v>293.94299999999998</v>
      </c>
      <c r="BT69" s="38">
        <v>14.338800000000001</v>
      </c>
      <c r="BU69" s="38">
        <v>0</v>
      </c>
      <c r="BV69" s="38">
        <v>0</v>
      </c>
      <c r="BX69" s="38">
        <v>0</v>
      </c>
      <c r="BY69" s="38">
        <v>0</v>
      </c>
      <c r="CA69" s="38">
        <v>0</v>
      </c>
      <c r="CB69" s="38" t="s">
        <v>87</v>
      </c>
      <c r="CC69" s="38" t="s">
        <v>87</v>
      </c>
      <c r="CD69" s="38" t="s">
        <v>298</v>
      </c>
      <c r="CE69" s="38">
        <v>2130.85</v>
      </c>
      <c r="CF69" s="38">
        <v>29018.400000000001</v>
      </c>
      <c r="CG69" s="38">
        <v>56157.1</v>
      </c>
      <c r="CH69" s="38">
        <v>0</v>
      </c>
      <c r="CI69" s="38">
        <v>0</v>
      </c>
      <c r="CJ69" s="38">
        <v>14304.2</v>
      </c>
      <c r="CK69" s="38">
        <v>73944.7</v>
      </c>
      <c r="CL69" s="38">
        <v>65323.6</v>
      </c>
      <c r="CM69" s="38">
        <v>81817.899999999994</v>
      </c>
      <c r="CN69" s="38">
        <v>0</v>
      </c>
      <c r="CO69" s="38">
        <v>0</v>
      </c>
      <c r="CP69" s="38">
        <v>0</v>
      </c>
      <c r="CQ69" s="38">
        <v>-110495</v>
      </c>
      <c r="CR69" s="38">
        <v>263.32900000000001</v>
      </c>
      <c r="CS69" s="38">
        <v>147141</v>
      </c>
      <c r="CT69" s="38">
        <v>0</v>
      </c>
      <c r="CU69" s="38">
        <v>0</v>
      </c>
      <c r="CV69" s="38">
        <v>0</v>
      </c>
      <c r="CW69" s="38">
        <v>0</v>
      </c>
      <c r="CX69" s="38">
        <v>0</v>
      </c>
      <c r="CY69" s="38">
        <v>0</v>
      </c>
      <c r="CZ69" s="38">
        <v>0</v>
      </c>
      <c r="DA69" s="38">
        <v>0</v>
      </c>
      <c r="DB69" s="38">
        <v>0</v>
      </c>
      <c r="DC69" s="38">
        <v>0</v>
      </c>
      <c r="DD69" s="38">
        <v>0</v>
      </c>
      <c r="DE69" s="38">
        <v>0</v>
      </c>
      <c r="DF69" s="38">
        <v>0</v>
      </c>
      <c r="DG69" s="38">
        <v>0</v>
      </c>
      <c r="DH69" s="38">
        <v>0</v>
      </c>
      <c r="DI69" s="38">
        <v>0</v>
      </c>
      <c r="DJ69" s="38">
        <v>0</v>
      </c>
      <c r="DK69" s="38">
        <v>0</v>
      </c>
      <c r="DL69" s="38">
        <v>0</v>
      </c>
      <c r="DM69" s="38">
        <v>0</v>
      </c>
      <c r="DN69" s="38">
        <v>0</v>
      </c>
      <c r="DO69" s="38">
        <v>0</v>
      </c>
      <c r="DP69" s="38">
        <v>0</v>
      </c>
      <c r="DQ69" s="38">
        <v>0</v>
      </c>
      <c r="DR69" s="38">
        <v>0</v>
      </c>
      <c r="DS69" s="38">
        <v>0</v>
      </c>
      <c r="DT69" s="38">
        <v>3.3083100000000001</v>
      </c>
      <c r="DU69" s="38">
        <v>44.922400000000003</v>
      </c>
      <c r="DV69" s="38">
        <v>70.381200000000007</v>
      </c>
      <c r="DW69" s="38">
        <v>0</v>
      </c>
      <c r="DX69" s="38">
        <v>0</v>
      </c>
      <c r="DY69" s="38">
        <v>17.448499999999999</v>
      </c>
      <c r="DZ69" s="38">
        <v>89.096999999999994</v>
      </c>
      <c r="EA69" s="38">
        <v>123.471</v>
      </c>
      <c r="EB69" s="38">
        <v>98.615200000000002</v>
      </c>
      <c r="EC69" s="38">
        <v>0</v>
      </c>
      <c r="ED69" s="38">
        <v>0</v>
      </c>
      <c r="EE69" s="38">
        <v>0</v>
      </c>
      <c r="EF69" s="38">
        <v>-100.25</v>
      </c>
      <c r="EG69" s="38">
        <v>-1.43642</v>
      </c>
      <c r="EH69" s="38">
        <v>222.08600000000001</v>
      </c>
      <c r="EI69" s="38">
        <v>222.08600000000001</v>
      </c>
      <c r="EJ69" s="38">
        <v>0</v>
      </c>
      <c r="EK69" s="38">
        <v>0</v>
      </c>
      <c r="EL69" s="38">
        <v>0</v>
      </c>
      <c r="EN69" s="38">
        <v>0</v>
      </c>
      <c r="EO69" s="38">
        <v>0</v>
      </c>
      <c r="EQ69" s="38">
        <v>0</v>
      </c>
      <c r="ER69" s="38">
        <v>0</v>
      </c>
      <c r="ES69" s="38">
        <v>3.7374800000000001</v>
      </c>
      <c r="ET69" s="38">
        <v>11.944000000000001</v>
      </c>
      <c r="EU69" s="38">
        <v>0</v>
      </c>
      <c r="EV69" s="38">
        <v>0</v>
      </c>
      <c r="EW69" s="38">
        <v>0</v>
      </c>
      <c r="EX69" s="38">
        <v>13.085800000000001</v>
      </c>
      <c r="EY69" s="38">
        <v>28.767299999999999</v>
      </c>
      <c r="EZ69" s="38">
        <v>14.844099999999999</v>
      </c>
      <c r="FA69" s="38">
        <v>0</v>
      </c>
      <c r="FB69" s="38">
        <v>0</v>
      </c>
      <c r="FC69" s="38">
        <v>0</v>
      </c>
      <c r="FD69" s="38">
        <v>0</v>
      </c>
      <c r="FE69" s="38">
        <v>0</v>
      </c>
      <c r="FF69" s="38">
        <v>43.611400000000003</v>
      </c>
      <c r="FG69" s="38">
        <v>1.38617E-16</v>
      </c>
      <c r="FH69" s="38">
        <v>8.2599300000000007</v>
      </c>
      <c r="FI69" s="38">
        <v>11.6027</v>
      </c>
      <c r="FJ69" s="38">
        <v>0</v>
      </c>
      <c r="FK69" s="38">
        <v>0</v>
      </c>
      <c r="FL69" s="38">
        <v>2.4179599999999999</v>
      </c>
      <c r="FM69" s="38">
        <v>13.085800000000001</v>
      </c>
      <c r="FN69" s="38">
        <v>33.009599999999999</v>
      </c>
      <c r="FO69" s="38">
        <v>14.844099999999999</v>
      </c>
      <c r="FP69" s="38">
        <v>0</v>
      </c>
      <c r="FQ69" s="38">
        <v>0</v>
      </c>
      <c r="FR69" s="38">
        <v>0</v>
      </c>
      <c r="FS69" s="38">
        <v>-2.1798700000000002</v>
      </c>
      <c r="FT69" s="38">
        <v>-0.177012</v>
      </c>
      <c r="FU69" s="38">
        <v>47.8536</v>
      </c>
      <c r="FV69" s="38" t="s">
        <v>273</v>
      </c>
      <c r="FW69" s="38" t="s">
        <v>274</v>
      </c>
      <c r="FX69" s="38" t="s">
        <v>214</v>
      </c>
      <c r="FY69" s="38" t="s">
        <v>275</v>
      </c>
      <c r="FZ69" s="38" t="s">
        <v>215</v>
      </c>
      <c r="GA69" s="38" t="s">
        <v>276</v>
      </c>
      <c r="GB69" s="38" t="s">
        <v>216</v>
      </c>
      <c r="GC69" s="38" t="s">
        <v>277</v>
      </c>
      <c r="GF69" s="38">
        <v>0</v>
      </c>
      <c r="GG69" s="38">
        <v>1.0561</v>
      </c>
      <c r="GH69" s="38">
        <v>9.0238499999999995</v>
      </c>
      <c r="GI69" s="38">
        <v>0</v>
      </c>
      <c r="GJ69" s="38">
        <v>0</v>
      </c>
      <c r="GK69" s="38">
        <v>0</v>
      </c>
      <c r="GL69" s="38">
        <v>9.3635300000000008</v>
      </c>
      <c r="GM69" s="38">
        <v>19.440000000000001</v>
      </c>
      <c r="GN69" s="38">
        <v>10.3071</v>
      </c>
      <c r="GO69" s="38">
        <v>0</v>
      </c>
      <c r="GP69" s="38">
        <v>0</v>
      </c>
      <c r="GQ69" s="38">
        <v>0</v>
      </c>
      <c r="GR69" s="38">
        <v>0</v>
      </c>
      <c r="GS69" s="38">
        <v>0</v>
      </c>
      <c r="GT69" s="38">
        <v>29.75</v>
      </c>
      <c r="GU69" s="38">
        <v>2.62703</v>
      </c>
      <c r="GV69" s="38">
        <v>0</v>
      </c>
      <c r="GW69" s="38">
        <v>0</v>
      </c>
      <c r="GX69" s="38">
        <v>0</v>
      </c>
      <c r="GY69" s="38">
        <v>0</v>
      </c>
      <c r="GZ69" s="38">
        <v>4.19977</v>
      </c>
      <c r="HA69" s="38">
        <v>0</v>
      </c>
      <c r="HB69" s="38">
        <v>6.83</v>
      </c>
      <c r="HC69" s="38">
        <v>0</v>
      </c>
      <c r="HD69" s="38">
        <v>0</v>
      </c>
      <c r="HE69" s="38">
        <v>0</v>
      </c>
      <c r="HF69" s="38">
        <v>0</v>
      </c>
      <c r="HG69" s="38">
        <v>6.83</v>
      </c>
      <c r="HH69" s="38">
        <v>0.61699800000000005</v>
      </c>
      <c r="HI69" s="38">
        <v>2.3161</v>
      </c>
      <c r="HJ69" s="38">
        <v>7.7668200000000001</v>
      </c>
      <c r="HK69" s="38">
        <v>0</v>
      </c>
      <c r="HL69" s="38">
        <v>0</v>
      </c>
      <c r="HM69" s="38">
        <v>2.0591400000000002</v>
      </c>
      <c r="HN69" s="38">
        <v>9.3635300000000008</v>
      </c>
      <c r="HO69" s="38">
        <v>16</v>
      </c>
      <c r="HP69" s="38">
        <v>10.3071</v>
      </c>
      <c r="HQ69" s="38">
        <v>0</v>
      </c>
      <c r="HR69" s="38">
        <v>0</v>
      </c>
      <c r="HS69" s="38">
        <v>0</v>
      </c>
      <c r="HT69" s="38">
        <v>-5.5965800000000003</v>
      </c>
      <c r="HU69" s="38">
        <v>-0.52554000000000001</v>
      </c>
      <c r="HV69" s="38">
        <v>26.31</v>
      </c>
      <c r="HW69" s="38">
        <v>0</v>
      </c>
      <c r="HX69" s="38">
        <v>0</v>
      </c>
      <c r="HY69" s="38">
        <v>0</v>
      </c>
      <c r="HZ69" s="38">
        <v>0</v>
      </c>
      <c r="IA69" s="38">
        <v>0</v>
      </c>
      <c r="IB69" s="38">
        <v>0</v>
      </c>
      <c r="IC69" s="38">
        <v>0</v>
      </c>
      <c r="ID69" s="38">
        <v>0</v>
      </c>
      <c r="IE69" s="38">
        <v>0</v>
      </c>
      <c r="IF69" s="38">
        <v>0</v>
      </c>
      <c r="IG69" s="38">
        <v>0</v>
      </c>
      <c r="IH69" s="38">
        <v>0</v>
      </c>
      <c r="II69" s="38">
        <v>0</v>
      </c>
      <c r="IJ69" s="38">
        <v>1.913</v>
      </c>
      <c r="IK69" s="38">
        <v>0.76194899999999999</v>
      </c>
      <c r="IL69" s="38">
        <v>6.5105899999999997</v>
      </c>
      <c r="IM69" s="38">
        <v>0</v>
      </c>
      <c r="IN69" s="38">
        <v>0</v>
      </c>
      <c r="IO69" s="38">
        <v>3.0582699999999998</v>
      </c>
      <c r="IP69" s="38">
        <v>6.7556799999999999</v>
      </c>
      <c r="IQ69" s="38">
        <v>18.999500000000001</v>
      </c>
      <c r="IR69" s="38">
        <v>7.4364699999999999</v>
      </c>
      <c r="IS69" s="38">
        <v>0</v>
      </c>
      <c r="IT69" s="38">
        <v>0</v>
      </c>
      <c r="IU69" s="38">
        <v>0</v>
      </c>
      <c r="IV69" s="38">
        <v>0</v>
      </c>
      <c r="IW69" s="38">
        <v>0</v>
      </c>
      <c r="IX69" s="38">
        <v>26.436</v>
      </c>
      <c r="IY69" s="38">
        <v>0.44515399999999999</v>
      </c>
      <c r="IZ69" s="38">
        <v>1.671</v>
      </c>
      <c r="JA69" s="38">
        <v>5.6036599999999996</v>
      </c>
      <c r="JB69" s="38">
        <v>0</v>
      </c>
      <c r="JC69" s="38">
        <v>0</v>
      </c>
      <c r="JD69" s="38">
        <v>1.4856400000000001</v>
      </c>
      <c r="JE69" s="38">
        <v>6.7556799999999999</v>
      </c>
      <c r="JF69" s="38">
        <v>11.5441</v>
      </c>
      <c r="JG69" s="38">
        <v>7.4364699999999999</v>
      </c>
      <c r="JH69" s="38">
        <v>0</v>
      </c>
      <c r="JI69" s="38">
        <v>0</v>
      </c>
      <c r="JJ69" s="38">
        <v>0</v>
      </c>
      <c r="JK69" s="38">
        <v>-4.0378499999999997</v>
      </c>
      <c r="JL69" s="38">
        <v>-0.37917299999999998</v>
      </c>
      <c r="JM69" s="38">
        <v>18.980599999999999</v>
      </c>
    </row>
    <row r="70" spans="1:273" x14ac:dyDescent="0.3">
      <c r="A70" s="21"/>
      <c r="B70" s="84">
        <v>44855.476446759261</v>
      </c>
      <c r="C70" s="38" t="s">
        <v>174</v>
      </c>
      <c r="D70" s="38" t="s">
        <v>174</v>
      </c>
      <c r="E70" s="38" t="s">
        <v>290</v>
      </c>
      <c r="F70" s="38">
        <v>22500</v>
      </c>
      <c r="G70" s="39">
        <v>22500</v>
      </c>
      <c r="H70" s="38" t="s">
        <v>86</v>
      </c>
      <c r="I70" s="38">
        <v>4.8611111111111112E-2</v>
      </c>
      <c r="J70" s="38" t="s">
        <v>88</v>
      </c>
      <c r="K70" s="38">
        <v>-98.62</v>
      </c>
      <c r="L70" s="38" t="s">
        <v>87</v>
      </c>
      <c r="M70" s="38" t="s">
        <v>87</v>
      </c>
      <c r="N70" s="38" t="s">
        <v>303</v>
      </c>
      <c r="O70" s="38">
        <v>453.55099999999999</v>
      </c>
      <c r="P70" s="38">
        <v>94893.3</v>
      </c>
      <c r="Q70" s="38">
        <v>37091.800000000003</v>
      </c>
      <c r="R70" s="38">
        <v>3.6985899999999998</v>
      </c>
      <c r="S70" s="38">
        <v>3915.73</v>
      </c>
      <c r="T70" s="38">
        <v>0</v>
      </c>
      <c r="U70" s="38">
        <v>73944.7</v>
      </c>
      <c r="V70" s="38">
        <v>210303</v>
      </c>
      <c r="W70" s="38">
        <v>81817.899999999994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292121</v>
      </c>
      <c r="AD70" s="38">
        <v>479.57</v>
      </c>
      <c r="AE70" s="38">
        <v>0</v>
      </c>
      <c r="AF70" s="38">
        <v>0</v>
      </c>
      <c r="AG70" s="38">
        <v>0</v>
      </c>
      <c r="AH70" s="38">
        <v>0</v>
      </c>
      <c r="AI70" s="38">
        <v>663.71600000000001</v>
      </c>
      <c r="AJ70" s="38">
        <v>0</v>
      </c>
      <c r="AK70" s="38">
        <v>1143.29</v>
      </c>
      <c r="AL70" s="38">
        <v>0</v>
      </c>
      <c r="AM70" s="38">
        <v>0</v>
      </c>
      <c r="AN70" s="38">
        <v>0</v>
      </c>
      <c r="AO70" s="38">
        <v>0</v>
      </c>
      <c r="AP70" s="38">
        <v>1143.29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v>0</v>
      </c>
      <c r="BD70" s="38">
        <v>6.8042499999999997</v>
      </c>
      <c r="BE70" s="38">
        <v>143.09800000000001</v>
      </c>
      <c r="BF70" s="38">
        <v>45.622799999999998</v>
      </c>
      <c r="BG70" s="38">
        <v>4.1848600000000003E-3</v>
      </c>
      <c r="BH70" s="38">
        <v>6.3576100000000002</v>
      </c>
      <c r="BI70" s="38">
        <v>7.5475500000000002</v>
      </c>
      <c r="BJ70" s="38">
        <v>89.263900000000007</v>
      </c>
      <c r="BK70" s="38">
        <v>298.69799999999998</v>
      </c>
      <c r="BL70" s="38">
        <v>98.825599999999994</v>
      </c>
      <c r="BM70" s="38">
        <v>0</v>
      </c>
      <c r="BN70" s="38">
        <v>0</v>
      </c>
      <c r="BO70" s="38">
        <v>0</v>
      </c>
      <c r="BP70" s="38">
        <v>0</v>
      </c>
      <c r="BQ70" s="38">
        <v>0</v>
      </c>
      <c r="BR70" s="38">
        <v>397.524</v>
      </c>
      <c r="BS70" s="38">
        <v>383.84699999999998</v>
      </c>
      <c r="BT70" s="38">
        <v>13.677199999999999</v>
      </c>
      <c r="BU70" s="38">
        <v>0</v>
      </c>
      <c r="BV70" s="38">
        <v>0</v>
      </c>
      <c r="BX70" s="38">
        <v>0</v>
      </c>
      <c r="BY70" s="38">
        <v>0</v>
      </c>
      <c r="CA70" s="38">
        <v>0</v>
      </c>
      <c r="CB70" s="38" t="s">
        <v>87</v>
      </c>
      <c r="CC70" s="38" t="s">
        <v>87</v>
      </c>
      <c r="CD70" s="38" t="s">
        <v>299</v>
      </c>
      <c r="CE70" s="38">
        <v>1327.36</v>
      </c>
      <c r="CF70" s="38">
        <v>88876.4</v>
      </c>
      <c r="CG70" s="38">
        <v>67690.2</v>
      </c>
      <c r="CH70" s="38">
        <v>0</v>
      </c>
      <c r="CI70" s="38">
        <v>0</v>
      </c>
      <c r="CJ70" s="38">
        <v>12345.8</v>
      </c>
      <c r="CK70" s="38">
        <v>73944.7</v>
      </c>
      <c r="CL70" s="38">
        <v>108828</v>
      </c>
      <c r="CM70" s="38">
        <v>81817.899999999994</v>
      </c>
      <c r="CN70" s="38">
        <v>0</v>
      </c>
      <c r="CO70" s="38">
        <v>0</v>
      </c>
      <c r="CP70" s="38">
        <v>0</v>
      </c>
      <c r="CQ70" s="38">
        <v>-135686</v>
      </c>
      <c r="CR70" s="38">
        <v>329.709</v>
      </c>
      <c r="CS70" s="38">
        <v>190646</v>
      </c>
      <c r="CT70" s="38">
        <v>0</v>
      </c>
      <c r="CU70" s="38">
        <v>0</v>
      </c>
      <c r="CV70" s="38">
        <v>0</v>
      </c>
      <c r="CW70" s="38">
        <v>0</v>
      </c>
      <c r="CX70" s="38">
        <v>0</v>
      </c>
      <c r="CY70" s="38">
        <v>0</v>
      </c>
      <c r="CZ70" s="38">
        <v>0</v>
      </c>
      <c r="DA70" s="38">
        <v>0</v>
      </c>
      <c r="DB70" s="38">
        <v>0</v>
      </c>
      <c r="DC70" s="38">
        <v>0</v>
      </c>
      <c r="DD70" s="38">
        <v>0</v>
      </c>
      <c r="DE70" s="38">
        <v>0</v>
      </c>
      <c r="DF70" s="38">
        <v>0</v>
      </c>
      <c r="DG70" s="38">
        <v>0</v>
      </c>
      <c r="DH70" s="38">
        <v>0</v>
      </c>
      <c r="DI70" s="38">
        <v>0</v>
      </c>
      <c r="DJ70" s="38">
        <v>0</v>
      </c>
      <c r="DK70" s="38">
        <v>0</v>
      </c>
      <c r="DL70" s="38">
        <v>0</v>
      </c>
      <c r="DM70" s="38">
        <v>0</v>
      </c>
      <c r="DN70" s="38">
        <v>0</v>
      </c>
      <c r="DO70" s="38">
        <v>0</v>
      </c>
      <c r="DP70" s="38">
        <v>0</v>
      </c>
      <c r="DQ70" s="38">
        <v>0</v>
      </c>
      <c r="DR70" s="38">
        <v>0</v>
      </c>
      <c r="DS70" s="38">
        <v>0</v>
      </c>
      <c r="DT70" s="38">
        <v>2.13456</v>
      </c>
      <c r="DU70" s="38">
        <v>135.524</v>
      </c>
      <c r="DV70" s="38">
        <v>85.784599999999998</v>
      </c>
      <c r="DW70" s="38">
        <v>0</v>
      </c>
      <c r="DX70" s="38">
        <v>0</v>
      </c>
      <c r="DY70" s="38">
        <v>15.065099999999999</v>
      </c>
      <c r="DZ70" s="38">
        <v>89.263900000000007</v>
      </c>
      <c r="EA70" s="38">
        <v>200.07400000000001</v>
      </c>
      <c r="EB70" s="38">
        <v>98.825599999999994</v>
      </c>
      <c r="EC70" s="38">
        <v>0</v>
      </c>
      <c r="ED70" s="38">
        <v>0</v>
      </c>
      <c r="EE70" s="38">
        <v>0</v>
      </c>
      <c r="EF70" s="38">
        <v>-125.93300000000001</v>
      </c>
      <c r="EG70" s="38">
        <v>-1.76488</v>
      </c>
      <c r="EH70" s="38">
        <v>298.899</v>
      </c>
      <c r="EI70" s="38">
        <v>298.899</v>
      </c>
      <c r="EJ70" s="38">
        <v>0</v>
      </c>
      <c r="EK70" s="38">
        <v>0</v>
      </c>
      <c r="EL70" s="38">
        <v>3.25</v>
      </c>
      <c r="EM70" s="38" t="s">
        <v>244</v>
      </c>
      <c r="EN70" s="38">
        <v>0</v>
      </c>
      <c r="EO70" s="38">
        <v>0</v>
      </c>
      <c r="EQ70" s="38">
        <v>0</v>
      </c>
      <c r="ER70" s="38">
        <v>0</v>
      </c>
      <c r="ES70" s="38">
        <v>31.523900000000001</v>
      </c>
      <c r="ET70" s="38">
        <v>6.8985399999999997</v>
      </c>
      <c r="EU70" s="38">
        <v>0</v>
      </c>
      <c r="EV70" s="38">
        <v>1.6980599999999999</v>
      </c>
      <c r="EW70" s="38">
        <v>0</v>
      </c>
      <c r="EX70" s="38">
        <v>13.085800000000001</v>
      </c>
      <c r="EY70" s="38">
        <v>53.206299999999999</v>
      </c>
      <c r="EZ70" s="38">
        <v>14.844099999999999</v>
      </c>
      <c r="FA70" s="38">
        <v>0</v>
      </c>
      <c r="FB70" s="38">
        <v>0</v>
      </c>
      <c r="FC70" s="38">
        <v>0</v>
      </c>
      <c r="FD70" s="38">
        <v>0</v>
      </c>
      <c r="FE70" s="38">
        <v>0</v>
      </c>
      <c r="FF70" s="38">
        <v>68.050299999999993</v>
      </c>
      <c r="FG70" s="38">
        <v>0</v>
      </c>
      <c r="FH70" s="38">
        <v>29.106000000000002</v>
      </c>
      <c r="FI70" s="38">
        <v>12.8447</v>
      </c>
      <c r="FJ70" s="38">
        <v>0</v>
      </c>
      <c r="FK70" s="38">
        <v>0</v>
      </c>
      <c r="FL70" s="38">
        <v>1.9288099999999999</v>
      </c>
      <c r="FM70" s="38">
        <v>13.085800000000001</v>
      </c>
      <c r="FN70" s="38">
        <v>54.521500000000003</v>
      </c>
      <c r="FO70" s="38">
        <v>14.844099999999999</v>
      </c>
      <c r="FP70" s="38">
        <v>0</v>
      </c>
      <c r="FQ70" s="38">
        <v>0</v>
      </c>
      <c r="FR70" s="38">
        <v>0</v>
      </c>
      <c r="FS70" s="38">
        <v>-2.2433999999999998</v>
      </c>
      <c r="FT70" s="38">
        <v>-0.20039199999999999</v>
      </c>
      <c r="FU70" s="38">
        <v>69.365600000000001</v>
      </c>
      <c r="FV70" s="38" t="s">
        <v>273</v>
      </c>
      <c r="FW70" s="38" t="s">
        <v>274</v>
      </c>
      <c r="FX70" s="38" t="s">
        <v>214</v>
      </c>
      <c r="FY70" s="38" t="s">
        <v>275</v>
      </c>
      <c r="FZ70" s="38" t="s">
        <v>215</v>
      </c>
      <c r="GA70" s="38" t="s">
        <v>276</v>
      </c>
      <c r="GB70" s="38" t="s">
        <v>216</v>
      </c>
      <c r="GC70" s="38" t="s">
        <v>277</v>
      </c>
      <c r="GF70" s="38">
        <v>0.13284699999999999</v>
      </c>
      <c r="GG70" s="38">
        <v>9.9319799999999994</v>
      </c>
      <c r="GH70" s="38">
        <v>5.18215</v>
      </c>
      <c r="GI70" s="38">
        <v>8.0094699999999999E-4</v>
      </c>
      <c r="GJ70" s="38">
        <v>0.57362299999999999</v>
      </c>
      <c r="GK70" s="38">
        <v>0</v>
      </c>
      <c r="GL70" s="38">
        <v>9.3635300000000008</v>
      </c>
      <c r="GM70" s="38">
        <v>25.17</v>
      </c>
      <c r="GN70" s="38">
        <v>10.3071</v>
      </c>
      <c r="GO70" s="38">
        <v>0</v>
      </c>
      <c r="GP70" s="38">
        <v>0</v>
      </c>
      <c r="GQ70" s="38">
        <v>0</v>
      </c>
      <c r="GR70" s="38">
        <v>0</v>
      </c>
      <c r="GS70" s="38">
        <v>0</v>
      </c>
      <c r="GT70" s="38">
        <v>35.479999999999997</v>
      </c>
      <c r="GU70" s="38">
        <v>2.6876500000000001</v>
      </c>
      <c r="GV70" s="38">
        <v>0</v>
      </c>
      <c r="GW70" s="38">
        <v>0</v>
      </c>
      <c r="GX70" s="38">
        <v>0</v>
      </c>
      <c r="GY70" s="38">
        <v>0</v>
      </c>
      <c r="GZ70" s="38">
        <v>3.7196500000000001</v>
      </c>
      <c r="HA70" s="38">
        <v>0</v>
      </c>
      <c r="HB70" s="38">
        <v>6.41</v>
      </c>
      <c r="HC70" s="38">
        <v>0</v>
      </c>
      <c r="HD70" s="38">
        <v>0</v>
      </c>
      <c r="HE70" s="38">
        <v>0</v>
      </c>
      <c r="HF70" s="38">
        <v>0</v>
      </c>
      <c r="HG70" s="38">
        <v>6.41</v>
      </c>
      <c r="HH70" s="38">
        <v>0.40270600000000001</v>
      </c>
      <c r="HI70" s="38">
        <v>9.4241200000000003</v>
      </c>
      <c r="HJ70" s="38">
        <v>9.3259500000000006</v>
      </c>
      <c r="HK70" s="38">
        <v>0</v>
      </c>
      <c r="HL70" s="38">
        <v>0</v>
      </c>
      <c r="HM70" s="38">
        <v>1.78203</v>
      </c>
      <c r="HN70" s="38">
        <v>9.3635300000000008</v>
      </c>
      <c r="HO70" s="38">
        <v>22.81</v>
      </c>
      <c r="HP70" s="38">
        <v>10.3071</v>
      </c>
      <c r="HQ70" s="38">
        <v>0</v>
      </c>
      <c r="HR70" s="38">
        <v>0</v>
      </c>
      <c r="HS70" s="38">
        <v>0</v>
      </c>
      <c r="HT70" s="38">
        <v>-6.9156399999999998</v>
      </c>
      <c r="HU70" s="38">
        <v>-0.55762199999999995</v>
      </c>
      <c r="HV70" s="38">
        <v>33.119999999999997</v>
      </c>
      <c r="HW70" s="38">
        <v>0</v>
      </c>
      <c r="HX70" s="38">
        <v>0</v>
      </c>
      <c r="HY70" s="38">
        <v>0</v>
      </c>
      <c r="HZ70" s="38">
        <v>0</v>
      </c>
      <c r="IA70" s="38">
        <v>0</v>
      </c>
      <c r="IB70" s="38">
        <v>0</v>
      </c>
      <c r="IC70" s="38">
        <v>0</v>
      </c>
      <c r="ID70" s="38">
        <v>0</v>
      </c>
      <c r="IE70" s="38">
        <v>0</v>
      </c>
      <c r="IF70" s="38">
        <v>0</v>
      </c>
      <c r="IG70" s="38">
        <v>0</v>
      </c>
      <c r="IH70" s="38">
        <v>0</v>
      </c>
      <c r="II70" s="38">
        <v>0</v>
      </c>
      <c r="IJ70" s="38">
        <v>2.0529899999999999</v>
      </c>
      <c r="IK70" s="38">
        <v>7.1657000000000002</v>
      </c>
      <c r="IL70" s="38">
        <v>3.7388599999999999</v>
      </c>
      <c r="IM70" s="38">
        <v>5.7782700000000005E-4</v>
      </c>
      <c r="IN70" s="38">
        <v>0.41385699999999997</v>
      </c>
      <c r="IO70" s="38">
        <v>2.7086399999999999</v>
      </c>
      <c r="IP70" s="38">
        <v>6.7556799999999999</v>
      </c>
      <c r="IQ70" s="38">
        <v>22.836300000000001</v>
      </c>
      <c r="IR70" s="38">
        <v>7.4364699999999999</v>
      </c>
      <c r="IS70" s="38">
        <v>0</v>
      </c>
      <c r="IT70" s="38">
        <v>0</v>
      </c>
      <c r="IU70" s="38">
        <v>0</v>
      </c>
      <c r="IV70" s="38">
        <v>0</v>
      </c>
      <c r="IW70" s="38">
        <v>0</v>
      </c>
      <c r="IX70" s="38">
        <v>30.2728</v>
      </c>
      <c r="IY70" s="38">
        <v>0.29054600000000003</v>
      </c>
      <c r="IZ70" s="38">
        <v>6.7992999999999997</v>
      </c>
      <c r="JA70" s="38">
        <v>6.7285599999999999</v>
      </c>
      <c r="JB70" s="38">
        <v>0</v>
      </c>
      <c r="JC70" s="38">
        <v>0</v>
      </c>
      <c r="JD70" s="38">
        <v>1.28572</v>
      </c>
      <c r="JE70" s="38">
        <v>6.7556799999999999</v>
      </c>
      <c r="JF70" s="38">
        <v>16.4679</v>
      </c>
      <c r="JG70" s="38">
        <v>7.4364699999999999</v>
      </c>
      <c r="JH70" s="38">
        <v>0</v>
      </c>
      <c r="JI70" s="38">
        <v>0</v>
      </c>
      <c r="JJ70" s="38">
        <v>0</v>
      </c>
      <c r="JK70" s="38">
        <v>-4.9895500000000004</v>
      </c>
      <c r="JL70" s="38">
        <v>-0.40231299999999998</v>
      </c>
      <c r="JM70" s="38">
        <v>23.904399999999999</v>
      </c>
    </row>
    <row r="71" spans="1:273" x14ac:dyDescent="0.3">
      <c r="A71" s="21"/>
      <c r="B71" s="84">
        <v>44855.477118055554</v>
      </c>
      <c r="C71" s="38" t="s">
        <v>178</v>
      </c>
      <c r="D71" s="38" t="s">
        <v>178</v>
      </c>
      <c r="E71" s="38" t="s">
        <v>272</v>
      </c>
      <c r="F71" s="38">
        <v>22500</v>
      </c>
      <c r="G71" s="39">
        <v>22500</v>
      </c>
      <c r="H71" s="38" t="s">
        <v>86</v>
      </c>
      <c r="I71" s="38">
        <v>3.4027777777777775E-2</v>
      </c>
      <c r="J71" s="38" t="s">
        <v>88</v>
      </c>
      <c r="K71" s="38">
        <v>-77.2</v>
      </c>
      <c r="L71" s="38" t="s">
        <v>87</v>
      </c>
      <c r="M71" s="38" t="s">
        <v>87</v>
      </c>
      <c r="N71" s="38" t="s">
        <v>246</v>
      </c>
      <c r="O71" s="38">
        <v>794.28399999999999</v>
      </c>
      <c r="P71" s="38">
        <v>25188.1</v>
      </c>
      <c r="Q71" s="38">
        <v>36839.1</v>
      </c>
      <c r="R71" s="38">
        <v>7.8194100000000002E-2</v>
      </c>
      <c r="S71" s="38">
        <v>909.87099999999998</v>
      </c>
      <c r="T71" s="38">
        <v>0</v>
      </c>
      <c r="U71" s="38">
        <v>73944.7</v>
      </c>
      <c r="V71" s="38">
        <v>137676</v>
      </c>
      <c r="W71" s="38">
        <v>81817.899999999994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219494</v>
      </c>
      <c r="AD71" s="38">
        <v>775.38599999999997</v>
      </c>
      <c r="AE71" s="38">
        <v>0</v>
      </c>
      <c r="AF71" s="38">
        <v>0</v>
      </c>
      <c r="AG71" s="38">
        <v>0</v>
      </c>
      <c r="AH71" s="38">
        <v>0</v>
      </c>
      <c r="AI71" s="38">
        <v>749.38599999999997</v>
      </c>
      <c r="AJ71" s="38">
        <v>0</v>
      </c>
      <c r="AK71" s="38">
        <v>1524.77</v>
      </c>
      <c r="AL71" s="38">
        <v>0</v>
      </c>
      <c r="AM71" s="38">
        <v>0</v>
      </c>
      <c r="AN71" s="38">
        <v>0</v>
      </c>
      <c r="AO71" s="38">
        <v>0</v>
      </c>
      <c r="AP71" s="38">
        <v>1524.77</v>
      </c>
      <c r="AQ71" s="38">
        <v>0</v>
      </c>
      <c r="AR71" s="38">
        <v>0</v>
      </c>
      <c r="AS71" s="38">
        <v>0</v>
      </c>
      <c r="AT71" s="38">
        <v>0</v>
      </c>
      <c r="AU71" s="38">
        <v>0</v>
      </c>
      <c r="AV71" s="38">
        <v>0</v>
      </c>
      <c r="AW71" s="38">
        <v>0</v>
      </c>
      <c r="AX71" s="38">
        <v>0</v>
      </c>
      <c r="AY71" s="38">
        <v>0</v>
      </c>
      <c r="AZ71" s="38">
        <v>0</v>
      </c>
      <c r="BA71" s="38">
        <v>0</v>
      </c>
      <c r="BB71" s="38">
        <v>0</v>
      </c>
      <c r="BC71" s="38">
        <v>0</v>
      </c>
      <c r="BD71" s="38">
        <v>10.776999999999999</v>
      </c>
      <c r="BE71" s="38">
        <v>45.125700000000002</v>
      </c>
      <c r="BF71" s="38">
        <v>45.155500000000004</v>
      </c>
      <c r="BG71" s="38">
        <v>7.9486699999999999E-5</v>
      </c>
      <c r="BH71" s="38">
        <v>2.0134300000000001</v>
      </c>
      <c r="BI71" s="38">
        <v>8.4883299999999995</v>
      </c>
      <c r="BJ71" s="38">
        <v>89.096999999999994</v>
      </c>
      <c r="BK71" s="38">
        <v>200.65700000000001</v>
      </c>
      <c r="BL71" s="38">
        <v>98.615200000000002</v>
      </c>
      <c r="BM71" s="38">
        <v>0</v>
      </c>
      <c r="BN71" s="38">
        <v>0</v>
      </c>
      <c r="BO71" s="38">
        <v>0</v>
      </c>
      <c r="BP71" s="38">
        <v>0</v>
      </c>
      <c r="BQ71" s="38">
        <v>0</v>
      </c>
      <c r="BR71" s="38">
        <v>299.27199999999999</v>
      </c>
      <c r="BS71" s="38">
        <v>281.06900000000002</v>
      </c>
      <c r="BT71" s="38">
        <v>18.203099999999999</v>
      </c>
      <c r="BU71" s="38">
        <v>0</v>
      </c>
      <c r="BV71" s="38">
        <v>0</v>
      </c>
      <c r="BX71" s="38">
        <v>0</v>
      </c>
      <c r="BY71" s="38">
        <v>0</v>
      </c>
      <c r="CA71" s="38">
        <v>0</v>
      </c>
      <c r="CB71" s="38" t="s">
        <v>87</v>
      </c>
      <c r="CC71" s="38" t="s">
        <v>87</v>
      </c>
      <c r="CD71" s="38" t="s">
        <v>298</v>
      </c>
      <c r="CE71" s="38">
        <v>2130.85</v>
      </c>
      <c r="CF71" s="38">
        <v>29018.400000000001</v>
      </c>
      <c r="CG71" s="38">
        <v>56157.1</v>
      </c>
      <c r="CH71" s="38">
        <v>0</v>
      </c>
      <c r="CI71" s="38">
        <v>0</v>
      </c>
      <c r="CJ71" s="38">
        <v>14304.2</v>
      </c>
      <c r="CK71" s="38">
        <v>73944.7</v>
      </c>
      <c r="CL71" s="38">
        <v>65323.6</v>
      </c>
      <c r="CM71" s="38">
        <v>81817.899999999994</v>
      </c>
      <c r="CN71" s="38">
        <v>0</v>
      </c>
      <c r="CO71" s="38">
        <v>0</v>
      </c>
      <c r="CP71" s="38">
        <v>0</v>
      </c>
      <c r="CQ71" s="38">
        <v>-110495</v>
      </c>
      <c r="CR71" s="38">
        <v>263.32900000000001</v>
      </c>
      <c r="CS71" s="38">
        <v>147141</v>
      </c>
      <c r="CT71" s="38">
        <v>0</v>
      </c>
      <c r="CU71" s="38">
        <v>0</v>
      </c>
      <c r="CV71" s="38">
        <v>0</v>
      </c>
      <c r="CW71" s="38">
        <v>0</v>
      </c>
      <c r="CX71" s="38">
        <v>0</v>
      </c>
      <c r="CY71" s="38">
        <v>0</v>
      </c>
      <c r="CZ71" s="38">
        <v>0</v>
      </c>
      <c r="DA71" s="38">
        <v>0</v>
      </c>
      <c r="DB71" s="38">
        <v>0</v>
      </c>
      <c r="DC71" s="38">
        <v>0</v>
      </c>
      <c r="DD71" s="38">
        <v>0</v>
      </c>
      <c r="DE71" s="38">
        <v>0</v>
      </c>
      <c r="DF71" s="38">
        <v>0</v>
      </c>
      <c r="DG71" s="38">
        <v>0</v>
      </c>
      <c r="DH71" s="38">
        <v>0</v>
      </c>
      <c r="DI71" s="38">
        <v>0</v>
      </c>
      <c r="DJ71" s="38">
        <v>0</v>
      </c>
      <c r="DK71" s="38">
        <v>0</v>
      </c>
      <c r="DL71" s="38">
        <v>0</v>
      </c>
      <c r="DM71" s="38">
        <v>0</v>
      </c>
      <c r="DN71" s="38">
        <v>0</v>
      </c>
      <c r="DO71" s="38">
        <v>0</v>
      </c>
      <c r="DP71" s="38">
        <v>0</v>
      </c>
      <c r="DQ71" s="38">
        <v>0</v>
      </c>
      <c r="DR71" s="38">
        <v>0</v>
      </c>
      <c r="DS71" s="38">
        <v>0</v>
      </c>
      <c r="DT71" s="38">
        <v>3.3083100000000001</v>
      </c>
      <c r="DU71" s="38">
        <v>44.922400000000003</v>
      </c>
      <c r="DV71" s="38">
        <v>70.381200000000007</v>
      </c>
      <c r="DW71" s="38">
        <v>0</v>
      </c>
      <c r="DX71" s="38">
        <v>0</v>
      </c>
      <c r="DY71" s="38">
        <v>17.448499999999999</v>
      </c>
      <c r="DZ71" s="38">
        <v>89.096999999999994</v>
      </c>
      <c r="EA71" s="38">
        <v>123.471</v>
      </c>
      <c r="EB71" s="38">
        <v>98.615200000000002</v>
      </c>
      <c r="EC71" s="38">
        <v>0</v>
      </c>
      <c r="ED71" s="38">
        <v>0</v>
      </c>
      <c r="EE71" s="38">
        <v>0</v>
      </c>
      <c r="EF71" s="38">
        <v>-100.25</v>
      </c>
      <c r="EG71" s="38">
        <v>-1.43642</v>
      </c>
      <c r="EH71" s="38">
        <v>222.08600000000001</v>
      </c>
      <c r="EI71" s="38">
        <v>222.08600000000001</v>
      </c>
      <c r="EJ71" s="38">
        <v>0</v>
      </c>
      <c r="EK71" s="38">
        <v>0</v>
      </c>
      <c r="EL71" s="38">
        <v>0</v>
      </c>
      <c r="EN71" s="38">
        <v>0</v>
      </c>
      <c r="EO71" s="38">
        <v>0</v>
      </c>
      <c r="EQ71" s="38">
        <v>0</v>
      </c>
      <c r="ER71" s="38">
        <v>1.8506499999999999E-3</v>
      </c>
      <c r="ES71" s="38">
        <v>6.7630600000000003</v>
      </c>
      <c r="ET71" s="38">
        <v>6.7923200000000001</v>
      </c>
      <c r="EU71" s="38">
        <v>0</v>
      </c>
      <c r="EV71" s="38">
        <v>0.13305900000000001</v>
      </c>
      <c r="EW71" s="38">
        <v>0</v>
      </c>
      <c r="EX71" s="38">
        <v>13.085800000000001</v>
      </c>
      <c r="EY71" s="38">
        <v>26.7761</v>
      </c>
      <c r="EZ71" s="38">
        <v>14.844099999999999</v>
      </c>
      <c r="FA71" s="38">
        <v>0</v>
      </c>
      <c r="FB71" s="38">
        <v>0</v>
      </c>
      <c r="FC71" s="38">
        <v>0</v>
      </c>
      <c r="FD71" s="38">
        <v>0</v>
      </c>
      <c r="FE71" s="38">
        <v>0</v>
      </c>
      <c r="FF71" s="38">
        <v>41.620199999999997</v>
      </c>
      <c r="FG71" s="38">
        <v>1.38617E-16</v>
      </c>
      <c r="FH71" s="38">
        <v>8.2599300000000007</v>
      </c>
      <c r="FI71" s="38">
        <v>11.6027</v>
      </c>
      <c r="FJ71" s="38">
        <v>0</v>
      </c>
      <c r="FK71" s="38">
        <v>0</v>
      </c>
      <c r="FL71" s="38">
        <v>2.4179599999999999</v>
      </c>
      <c r="FM71" s="38">
        <v>13.085800000000001</v>
      </c>
      <c r="FN71" s="38">
        <v>33.009599999999999</v>
      </c>
      <c r="FO71" s="38">
        <v>14.844099999999999</v>
      </c>
      <c r="FP71" s="38">
        <v>0</v>
      </c>
      <c r="FQ71" s="38">
        <v>0</v>
      </c>
      <c r="FR71" s="38">
        <v>0</v>
      </c>
      <c r="FS71" s="38">
        <v>-2.1798700000000002</v>
      </c>
      <c r="FT71" s="38">
        <v>-0.177012</v>
      </c>
      <c r="FU71" s="38">
        <v>47.8536</v>
      </c>
      <c r="FV71" s="38" t="s">
        <v>273</v>
      </c>
      <c r="FW71" s="38" t="s">
        <v>274</v>
      </c>
      <c r="FX71" s="38" t="s">
        <v>214</v>
      </c>
      <c r="FY71" s="38" t="s">
        <v>275</v>
      </c>
      <c r="FZ71" s="38" t="s">
        <v>215</v>
      </c>
      <c r="GA71" s="38" t="s">
        <v>276</v>
      </c>
      <c r="GB71" s="38" t="s">
        <v>216</v>
      </c>
      <c r="GC71" s="38" t="s">
        <v>277</v>
      </c>
      <c r="GF71" s="38">
        <v>0.20401</v>
      </c>
      <c r="GG71" s="38">
        <v>1.8863300000000001</v>
      </c>
      <c r="GH71" s="38">
        <v>5.1501900000000003</v>
      </c>
      <c r="GI71" s="38">
        <v>1.00868E-5</v>
      </c>
      <c r="GJ71" s="38">
        <v>0.19581000000000001</v>
      </c>
      <c r="GK71" s="38">
        <v>0</v>
      </c>
      <c r="GL71" s="38">
        <v>9.3635300000000008</v>
      </c>
      <c r="GM71" s="38">
        <v>16.8</v>
      </c>
      <c r="GN71" s="38">
        <v>10.3071</v>
      </c>
      <c r="GO71" s="38">
        <v>0</v>
      </c>
      <c r="GP71" s="38">
        <v>0</v>
      </c>
      <c r="GQ71" s="38">
        <v>0</v>
      </c>
      <c r="GR71" s="38">
        <v>0</v>
      </c>
      <c r="GS71" s="38">
        <v>0</v>
      </c>
      <c r="GT71" s="38">
        <v>27.11</v>
      </c>
      <c r="GU71" s="38">
        <v>4.3454800000000002</v>
      </c>
      <c r="GV71" s="38">
        <v>0</v>
      </c>
      <c r="GW71" s="38">
        <v>0</v>
      </c>
      <c r="GX71" s="38">
        <v>0</v>
      </c>
      <c r="GY71" s="38">
        <v>0</v>
      </c>
      <c r="GZ71" s="38">
        <v>4.19977</v>
      </c>
      <c r="HA71" s="38">
        <v>0</v>
      </c>
      <c r="HB71" s="38">
        <v>8.5500000000000007</v>
      </c>
      <c r="HC71" s="38">
        <v>0</v>
      </c>
      <c r="HD71" s="38">
        <v>0</v>
      </c>
      <c r="HE71" s="38">
        <v>0</v>
      </c>
      <c r="HF71" s="38">
        <v>0</v>
      </c>
      <c r="HG71" s="38">
        <v>8.5500000000000007</v>
      </c>
      <c r="HH71" s="38">
        <v>0.61699800000000005</v>
      </c>
      <c r="HI71" s="38">
        <v>2.3161</v>
      </c>
      <c r="HJ71" s="38">
        <v>7.7668200000000001</v>
      </c>
      <c r="HK71" s="38">
        <v>0</v>
      </c>
      <c r="HL71" s="38">
        <v>0</v>
      </c>
      <c r="HM71" s="38">
        <v>2.0591400000000002</v>
      </c>
      <c r="HN71" s="38">
        <v>9.3635300000000008</v>
      </c>
      <c r="HO71" s="38">
        <v>16</v>
      </c>
      <c r="HP71" s="38">
        <v>10.3071</v>
      </c>
      <c r="HQ71" s="38">
        <v>0</v>
      </c>
      <c r="HR71" s="38">
        <v>0</v>
      </c>
      <c r="HS71" s="38">
        <v>0</v>
      </c>
      <c r="HT71" s="38">
        <v>-5.5965800000000003</v>
      </c>
      <c r="HU71" s="38">
        <v>-0.52554000000000001</v>
      </c>
      <c r="HV71" s="38">
        <v>26.31</v>
      </c>
      <c r="HW71" s="38">
        <v>0</v>
      </c>
      <c r="HX71" s="38">
        <v>0</v>
      </c>
      <c r="HY71" s="38">
        <v>0</v>
      </c>
      <c r="HZ71" s="38">
        <v>0</v>
      </c>
      <c r="IA71" s="38">
        <v>0</v>
      </c>
      <c r="IB71" s="38">
        <v>0</v>
      </c>
      <c r="IC71" s="38">
        <v>0</v>
      </c>
      <c r="ID71" s="38">
        <v>0</v>
      </c>
      <c r="IE71" s="38">
        <v>0</v>
      </c>
      <c r="IF71" s="38">
        <v>0</v>
      </c>
      <c r="IG71" s="38">
        <v>0</v>
      </c>
      <c r="IH71" s="38">
        <v>0</v>
      </c>
      <c r="II71" s="38">
        <v>0</v>
      </c>
      <c r="IJ71" s="38">
        <v>3.3115600000000001</v>
      </c>
      <c r="IK71" s="38">
        <v>1.36093</v>
      </c>
      <c r="IL71" s="38">
        <v>3.7158000000000002</v>
      </c>
      <c r="IM71" s="38">
        <v>7.2780200000000002E-6</v>
      </c>
      <c r="IN71" s="38">
        <v>0.14127400000000001</v>
      </c>
      <c r="IO71" s="38">
        <v>3.0582600000000002</v>
      </c>
      <c r="IP71" s="38">
        <v>6.7556799999999999</v>
      </c>
      <c r="IQ71" s="38">
        <v>18.343499999999999</v>
      </c>
      <c r="IR71" s="38">
        <v>7.4364699999999999</v>
      </c>
      <c r="IS71" s="38">
        <v>0</v>
      </c>
      <c r="IT71" s="38">
        <v>0</v>
      </c>
      <c r="IU71" s="38">
        <v>0</v>
      </c>
      <c r="IV71" s="38">
        <v>0</v>
      </c>
      <c r="IW71" s="38">
        <v>0</v>
      </c>
      <c r="IX71" s="38">
        <v>25.78</v>
      </c>
      <c r="IY71" s="38">
        <v>0.44515399999999999</v>
      </c>
      <c r="IZ71" s="38">
        <v>1.671</v>
      </c>
      <c r="JA71" s="38">
        <v>5.6036599999999996</v>
      </c>
      <c r="JB71" s="38">
        <v>0</v>
      </c>
      <c r="JC71" s="38">
        <v>0</v>
      </c>
      <c r="JD71" s="38">
        <v>1.4856400000000001</v>
      </c>
      <c r="JE71" s="38">
        <v>6.7556799999999999</v>
      </c>
      <c r="JF71" s="38">
        <v>11.5441</v>
      </c>
      <c r="JG71" s="38">
        <v>7.4364699999999999</v>
      </c>
      <c r="JH71" s="38">
        <v>0</v>
      </c>
      <c r="JI71" s="38">
        <v>0</v>
      </c>
      <c r="JJ71" s="38">
        <v>0</v>
      </c>
      <c r="JK71" s="38">
        <v>-4.0378499999999997</v>
      </c>
      <c r="JL71" s="38">
        <v>-0.37917299999999998</v>
      </c>
      <c r="JM71" s="38">
        <v>18.980599999999999</v>
      </c>
    </row>
    <row r="72" spans="1:273" x14ac:dyDescent="0.3">
      <c r="A72" s="21"/>
      <c r="B72" s="84">
        <v>44855.477893518517</v>
      </c>
      <c r="C72" s="38" t="s">
        <v>103</v>
      </c>
      <c r="D72" s="38" t="s">
        <v>103</v>
      </c>
      <c r="E72" s="38" t="s">
        <v>272</v>
      </c>
      <c r="F72" s="38">
        <v>53627.8</v>
      </c>
      <c r="G72" s="39">
        <v>53627.8</v>
      </c>
      <c r="H72" s="38" t="s">
        <v>86</v>
      </c>
      <c r="I72" s="38">
        <v>4.027777777777778E-2</v>
      </c>
      <c r="J72" s="38" t="s">
        <v>88</v>
      </c>
      <c r="K72" s="38">
        <v>-112.12</v>
      </c>
      <c r="L72" s="38" t="s">
        <v>87</v>
      </c>
      <c r="M72" s="38" t="s">
        <v>87</v>
      </c>
      <c r="N72" s="38" t="s">
        <v>211</v>
      </c>
      <c r="O72" s="38">
        <v>7.2787199999999999</v>
      </c>
      <c r="P72" s="38">
        <v>95674.6</v>
      </c>
      <c r="Q72" s="38">
        <v>21467</v>
      </c>
      <c r="R72" s="38">
        <v>0</v>
      </c>
      <c r="S72" s="38">
        <v>1156.2</v>
      </c>
      <c r="T72" s="38">
        <v>0</v>
      </c>
      <c r="U72" s="38">
        <v>72497.3</v>
      </c>
      <c r="V72" s="38">
        <v>190802</v>
      </c>
      <c r="W72" s="38">
        <v>229701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420504</v>
      </c>
      <c r="AD72" s="38">
        <v>1047.8499999999999</v>
      </c>
      <c r="AE72" s="38">
        <v>0</v>
      </c>
      <c r="AF72" s="38">
        <v>0</v>
      </c>
      <c r="AG72" s="38">
        <v>0</v>
      </c>
      <c r="AH72" s="38">
        <v>0</v>
      </c>
      <c r="AI72" s="38">
        <v>701.09100000000001</v>
      </c>
      <c r="AJ72" s="38">
        <v>0</v>
      </c>
      <c r="AK72" s="38">
        <v>1748.94</v>
      </c>
      <c r="AL72" s="38">
        <v>0</v>
      </c>
      <c r="AM72" s="38">
        <v>0</v>
      </c>
      <c r="AN72" s="38">
        <v>0</v>
      </c>
      <c r="AO72" s="38">
        <v>0</v>
      </c>
      <c r="AP72" s="38">
        <v>1748.94</v>
      </c>
      <c r="AQ72" s="38">
        <v>0</v>
      </c>
      <c r="AR72" s="38">
        <v>0</v>
      </c>
      <c r="AS72" s="38">
        <v>0</v>
      </c>
      <c r="AT72" s="38">
        <v>0</v>
      </c>
      <c r="AU72" s="38">
        <v>0</v>
      </c>
      <c r="AV72" s="38">
        <v>0</v>
      </c>
      <c r="AW72" s="38">
        <v>0</v>
      </c>
      <c r="AX72" s="38">
        <v>0</v>
      </c>
      <c r="AY72" s="38">
        <v>0</v>
      </c>
      <c r="AZ72" s="38">
        <v>0</v>
      </c>
      <c r="BA72" s="38">
        <v>0</v>
      </c>
      <c r="BB72" s="38">
        <v>0</v>
      </c>
      <c r="BC72" s="38">
        <v>0</v>
      </c>
      <c r="BD72" s="38">
        <v>5.5430599999999997</v>
      </c>
      <c r="BE72" s="38">
        <v>55.345199999999998</v>
      </c>
      <c r="BF72" s="38">
        <v>10.925599999999999</v>
      </c>
      <c r="BG72" s="38">
        <v>0</v>
      </c>
      <c r="BH72" s="38">
        <v>0.65002300000000002</v>
      </c>
      <c r="BI72" s="38">
        <v>3.3296899999999998</v>
      </c>
      <c r="BJ72" s="38">
        <v>35.508000000000003</v>
      </c>
      <c r="BK72" s="38">
        <v>111.30200000000001</v>
      </c>
      <c r="BL72" s="38">
        <v>110.642</v>
      </c>
      <c r="BM72" s="38">
        <v>0</v>
      </c>
      <c r="BN72" s="38">
        <v>0</v>
      </c>
      <c r="BO72" s="38">
        <v>0</v>
      </c>
      <c r="BP72" s="38">
        <v>0</v>
      </c>
      <c r="BQ72" s="38">
        <v>0</v>
      </c>
      <c r="BR72" s="38">
        <v>221.94300000000001</v>
      </c>
      <c r="BS72" s="38">
        <v>213.07499999999999</v>
      </c>
      <c r="BT72" s="38">
        <v>8.8682700000000008</v>
      </c>
      <c r="BU72" s="38">
        <v>0</v>
      </c>
      <c r="BV72" s="38">
        <v>2.5</v>
      </c>
      <c r="BW72" s="38" t="s">
        <v>101</v>
      </c>
      <c r="BX72" s="38">
        <v>0</v>
      </c>
      <c r="BY72" s="38">
        <v>0</v>
      </c>
      <c r="CA72" s="38">
        <v>0</v>
      </c>
      <c r="CB72" s="38" t="s">
        <v>87</v>
      </c>
      <c r="CC72" s="38" t="s">
        <v>87</v>
      </c>
      <c r="CD72" s="38" t="s">
        <v>212</v>
      </c>
      <c r="CE72" s="38">
        <v>7.5593700000000004</v>
      </c>
      <c r="CF72" s="38">
        <v>89533.9</v>
      </c>
      <c r="CG72" s="38">
        <v>29543.200000000001</v>
      </c>
      <c r="CH72" s="38">
        <v>0</v>
      </c>
      <c r="CI72" s="38">
        <v>64.196899999999999</v>
      </c>
      <c r="CJ72" s="38">
        <v>13771.7</v>
      </c>
      <c r="CK72" s="38">
        <v>72497.3</v>
      </c>
      <c r="CL72" s="38">
        <v>-74464</v>
      </c>
      <c r="CM72" s="38">
        <v>229701</v>
      </c>
      <c r="CN72" s="38">
        <v>0</v>
      </c>
      <c r="CO72" s="38">
        <v>0</v>
      </c>
      <c r="CP72" s="38">
        <v>0</v>
      </c>
      <c r="CQ72" s="38">
        <v>-283270</v>
      </c>
      <c r="CR72" s="38">
        <v>3388.53</v>
      </c>
      <c r="CS72" s="38">
        <v>155237</v>
      </c>
      <c r="CT72" s="38">
        <v>1106.55</v>
      </c>
      <c r="CU72" s="38">
        <v>0</v>
      </c>
      <c r="CV72" s="38">
        <v>0</v>
      </c>
      <c r="CW72" s="38">
        <v>0</v>
      </c>
      <c r="CX72" s="38">
        <v>0</v>
      </c>
      <c r="CY72" s="38">
        <v>0</v>
      </c>
      <c r="CZ72" s="38">
        <v>0</v>
      </c>
      <c r="DA72" s="38">
        <v>1106.55</v>
      </c>
      <c r="DB72" s="38">
        <v>0</v>
      </c>
      <c r="DC72" s="38">
        <v>0</v>
      </c>
      <c r="DD72" s="38">
        <v>0</v>
      </c>
      <c r="DE72" s="38">
        <v>0</v>
      </c>
      <c r="DF72" s="38">
        <v>1106.55</v>
      </c>
      <c r="DG72" s="38">
        <v>0</v>
      </c>
      <c r="DH72" s="38">
        <v>0</v>
      </c>
      <c r="DI72" s="38">
        <v>0</v>
      </c>
      <c r="DJ72" s="38">
        <v>0</v>
      </c>
      <c r="DK72" s="38">
        <v>0</v>
      </c>
      <c r="DL72" s="38">
        <v>0</v>
      </c>
      <c r="DM72" s="38">
        <v>0</v>
      </c>
      <c r="DN72" s="38">
        <v>0</v>
      </c>
      <c r="DO72" s="38">
        <v>0</v>
      </c>
      <c r="DP72" s="38">
        <v>0</v>
      </c>
      <c r="DQ72" s="38">
        <v>0</v>
      </c>
      <c r="DR72" s="38">
        <v>0</v>
      </c>
      <c r="DS72" s="38">
        <v>0</v>
      </c>
      <c r="DT72" s="38">
        <v>5.8235099999999997</v>
      </c>
      <c r="DU72" s="38">
        <v>52.196199999999997</v>
      </c>
      <c r="DV72" s="38">
        <v>14.9787</v>
      </c>
      <c r="DW72" s="38">
        <v>0</v>
      </c>
      <c r="DX72" s="38">
        <v>4.0349299999999998E-2</v>
      </c>
      <c r="DY72" s="38">
        <v>6.7051100000000003</v>
      </c>
      <c r="DZ72" s="38">
        <v>35.508000000000003</v>
      </c>
      <c r="EA72" s="38">
        <v>-0.82109900000000002</v>
      </c>
      <c r="EB72" s="38">
        <v>110.642</v>
      </c>
      <c r="EC72" s="38">
        <v>0</v>
      </c>
      <c r="ED72" s="38">
        <v>0</v>
      </c>
      <c r="EE72" s="38">
        <v>0</v>
      </c>
      <c r="EF72" s="38">
        <v>-107.82899999999999</v>
      </c>
      <c r="EG72" s="38">
        <v>-8.2438199999999995</v>
      </c>
      <c r="EH72" s="38">
        <v>109.82</v>
      </c>
      <c r="EI72" s="38">
        <v>104.002</v>
      </c>
      <c r="EJ72" s="38">
        <v>5.8188700000000004</v>
      </c>
      <c r="EK72" s="38">
        <v>0</v>
      </c>
      <c r="EL72" s="38">
        <v>0</v>
      </c>
      <c r="EN72" s="38">
        <v>0</v>
      </c>
      <c r="EO72" s="38">
        <v>1.5</v>
      </c>
      <c r="EP72" s="38" t="s">
        <v>213</v>
      </c>
      <c r="EQ72" s="38">
        <v>0</v>
      </c>
      <c r="ER72" s="38">
        <v>0</v>
      </c>
      <c r="ES72" s="38">
        <v>21.698499999999999</v>
      </c>
      <c r="ET72" s="38">
        <v>2.8186100000000001</v>
      </c>
      <c r="EU72" s="38">
        <v>0</v>
      </c>
      <c r="EV72" s="38">
        <v>1.1730400000000001E-10</v>
      </c>
      <c r="EW72" s="38">
        <v>0</v>
      </c>
      <c r="EX72" s="38">
        <v>10.330399999999999</v>
      </c>
      <c r="EY72" s="38">
        <v>34.847499999999997</v>
      </c>
      <c r="EZ72" s="38">
        <v>29.569400000000002</v>
      </c>
      <c r="FA72" s="38">
        <v>0</v>
      </c>
      <c r="FB72" s="38">
        <v>0</v>
      </c>
      <c r="FC72" s="38">
        <v>0</v>
      </c>
      <c r="FD72" s="38">
        <v>0</v>
      </c>
      <c r="FE72" s="38">
        <v>0</v>
      </c>
      <c r="FF72" s="38">
        <v>64.416799999999995</v>
      </c>
      <c r="FG72" s="38">
        <v>1.41459E-14</v>
      </c>
      <c r="FH72" s="38">
        <v>22.104199999999999</v>
      </c>
      <c r="FI72" s="38">
        <v>3.5270100000000002</v>
      </c>
      <c r="FJ72" s="38">
        <v>0</v>
      </c>
      <c r="FK72" s="38">
        <v>9.3645599999999994E-13</v>
      </c>
      <c r="FL72" s="38">
        <v>1.7800800000000001</v>
      </c>
      <c r="FM72" s="38">
        <v>10.330399999999999</v>
      </c>
      <c r="FN72" s="38">
        <v>29.279199999999999</v>
      </c>
      <c r="FO72" s="38">
        <v>29.569400000000002</v>
      </c>
      <c r="FP72" s="38">
        <v>0</v>
      </c>
      <c r="FQ72" s="38">
        <v>0</v>
      </c>
      <c r="FR72" s="38">
        <v>0</v>
      </c>
      <c r="FS72" s="38">
        <v>-5.5884200000000002</v>
      </c>
      <c r="FT72" s="38">
        <v>-2.8740299999999999</v>
      </c>
      <c r="FU72" s="38">
        <v>58.848599999999998</v>
      </c>
      <c r="FV72" s="38" t="s">
        <v>273</v>
      </c>
      <c r="FW72" s="38" t="s">
        <v>274</v>
      </c>
      <c r="FX72" s="38" t="s">
        <v>214</v>
      </c>
      <c r="FY72" s="38" t="s">
        <v>275</v>
      </c>
      <c r="FZ72" s="38" t="s">
        <v>215</v>
      </c>
      <c r="GA72" s="38" t="s">
        <v>276</v>
      </c>
      <c r="GB72" s="38" t="s">
        <v>216</v>
      </c>
      <c r="GC72" s="38" t="s">
        <v>277</v>
      </c>
      <c r="GF72" s="38">
        <v>2.17738E-3</v>
      </c>
      <c r="GG72" s="38">
        <v>8.0777900000000002</v>
      </c>
      <c r="GH72" s="38">
        <v>2.6834799999999999</v>
      </c>
      <c r="GI72" s="38">
        <v>0</v>
      </c>
      <c r="GJ72" s="38">
        <v>0.31610899999999997</v>
      </c>
      <c r="GK72" s="38">
        <v>0</v>
      </c>
      <c r="GL72" s="38">
        <v>8.7410200000000007</v>
      </c>
      <c r="GM72" s="38">
        <v>19.82</v>
      </c>
      <c r="GN72" s="38">
        <v>25.452100000000002</v>
      </c>
      <c r="GO72" s="38">
        <v>0</v>
      </c>
      <c r="GP72" s="38">
        <v>0</v>
      </c>
      <c r="GQ72" s="38">
        <v>0</v>
      </c>
      <c r="GR72" s="38">
        <v>0</v>
      </c>
      <c r="GS72" s="38">
        <v>0</v>
      </c>
      <c r="GT72" s="38">
        <v>45.27</v>
      </c>
      <c r="GU72" s="38">
        <v>5.8724400000000001</v>
      </c>
      <c r="GV72" s="38">
        <v>0</v>
      </c>
      <c r="GW72" s="38">
        <v>0</v>
      </c>
      <c r="GX72" s="38">
        <v>0</v>
      </c>
      <c r="GY72" s="38">
        <v>0</v>
      </c>
      <c r="GZ72" s="38">
        <v>3.9291100000000001</v>
      </c>
      <c r="HA72" s="38">
        <v>0</v>
      </c>
      <c r="HB72" s="38">
        <v>9.8000000000000007</v>
      </c>
      <c r="HC72" s="38">
        <v>0</v>
      </c>
      <c r="HD72" s="38">
        <v>0</v>
      </c>
      <c r="HE72" s="38">
        <v>0</v>
      </c>
      <c r="HF72" s="38">
        <v>0</v>
      </c>
      <c r="HG72" s="38">
        <v>9.8000000000000007</v>
      </c>
      <c r="HH72" s="38">
        <v>2.2337400000000001E-3</v>
      </c>
      <c r="HI72" s="38">
        <v>8.3169000000000004</v>
      </c>
      <c r="HJ72" s="38">
        <v>3.2760500000000001</v>
      </c>
      <c r="HK72" s="38">
        <v>0</v>
      </c>
      <c r="HL72" s="38">
        <v>1.9214100000000001E-2</v>
      </c>
      <c r="HM72" s="38">
        <v>1.72611</v>
      </c>
      <c r="HN72" s="38">
        <v>8.7410200000000007</v>
      </c>
      <c r="HO72" s="38">
        <v>0.44</v>
      </c>
      <c r="HP72" s="38">
        <v>25.452100000000002</v>
      </c>
      <c r="HQ72" s="38">
        <v>0</v>
      </c>
      <c r="HR72" s="38">
        <v>0</v>
      </c>
      <c r="HS72" s="38">
        <v>0</v>
      </c>
      <c r="HT72" s="38">
        <v>-14.3477</v>
      </c>
      <c r="HU72" s="38">
        <v>-7.3041900000000002</v>
      </c>
      <c r="HV72" s="38">
        <v>25.89</v>
      </c>
      <c r="HW72" s="38">
        <v>6.2014399999999998</v>
      </c>
      <c r="HX72" s="38">
        <v>0</v>
      </c>
      <c r="HY72" s="38">
        <v>0</v>
      </c>
      <c r="HZ72" s="38">
        <v>0</v>
      </c>
      <c r="IA72" s="38">
        <v>0</v>
      </c>
      <c r="IB72" s="38">
        <v>0</v>
      </c>
      <c r="IC72" s="38">
        <v>0</v>
      </c>
      <c r="ID72" s="38">
        <v>6.2</v>
      </c>
      <c r="IE72" s="38">
        <v>0</v>
      </c>
      <c r="IF72" s="38">
        <v>0</v>
      </c>
      <c r="IG72" s="38">
        <v>0</v>
      </c>
      <c r="IH72" s="38">
        <v>0</v>
      </c>
      <c r="II72" s="38">
        <v>6.2</v>
      </c>
      <c r="IJ72" s="38">
        <v>1.7948200000000001</v>
      </c>
      <c r="IK72" s="38">
        <v>2.44516</v>
      </c>
      <c r="IL72" s="38">
        <v>0.81230599999999997</v>
      </c>
      <c r="IM72" s="38">
        <v>0</v>
      </c>
      <c r="IN72" s="38">
        <v>9.5688300000000004E-2</v>
      </c>
      <c r="IO72" s="38">
        <v>1.2004300000000001</v>
      </c>
      <c r="IP72" s="38">
        <v>2.6459700000000002</v>
      </c>
      <c r="IQ72" s="38">
        <v>8.99437</v>
      </c>
      <c r="IR72" s="38">
        <v>7.7045199999999996</v>
      </c>
      <c r="IS72" s="38">
        <v>0</v>
      </c>
      <c r="IT72" s="38">
        <v>0</v>
      </c>
      <c r="IU72" s="38">
        <v>0</v>
      </c>
      <c r="IV72" s="38">
        <v>0</v>
      </c>
      <c r="IW72" s="38">
        <v>0</v>
      </c>
      <c r="IX72" s="38">
        <v>16.698899999999998</v>
      </c>
      <c r="IY72" s="38">
        <v>1.8953500000000001</v>
      </c>
      <c r="IZ72" s="38">
        <v>2.51755</v>
      </c>
      <c r="JA72" s="38">
        <v>0.99168100000000003</v>
      </c>
      <c r="JB72" s="38">
        <v>0</v>
      </c>
      <c r="JC72" s="38">
        <v>5.8162500000000002E-3</v>
      </c>
      <c r="JD72" s="38">
        <v>0.522505</v>
      </c>
      <c r="JE72" s="38">
        <v>2.6459700000000002</v>
      </c>
      <c r="JF72" s="38">
        <v>2.02474</v>
      </c>
      <c r="JG72" s="38">
        <v>7.7045199999999996</v>
      </c>
      <c r="JH72" s="38">
        <v>0</v>
      </c>
      <c r="JI72" s="38">
        <v>0</v>
      </c>
      <c r="JJ72" s="38">
        <v>0</v>
      </c>
      <c r="JK72" s="38">
        <v>-4.3431100000000002</v>
      </c>
      <c r="JL72" s="38">
        <v>-2.21102</v>
      </c>
      <c r="JM72" s="38">
        <v>9.72926</v>
      </c>
    </row>
    <row r="73" spans="1:273" x14ac:dyDescent="0.3">
      <c r="A73" s="21"/>
      <c r="B73" s="84">
        <v>44855.47865740741</v>
      </c>
      <c r="C73" s="38" t="s">
        <v>104</v>
      </c>
      <c r="D73" s="38" t="s">
        <v>104</v>
      </c>
      <c r="E73" s="38" t="s">
        <v>272</v>
      </c>
      <c r="F73" s="38">
        <v>53627.8</v>
      </c>
      <c r="G73" s="39">
        <v>53627.8</v>
      </c>
      <c r="H73" s="38" t="s">
        <v>86</v>
      </c>
      <c r="I73" s="38">
        <v>4.027777777777778E-2</v>
      </c>
      <c r="J73" s="38" t="s">
        <v>88</v>
      </c>
      <c r="K73" s="38">
        <v>-113.71</v>
      </c>
      <c r="L73" s="38" t="s">
        <v>87</v>
      </c>
      <c r="M73" s="38" t="s">
        <v>87</v>
      </c>
      <c r="N73" s="38" t="s">
        <v>211</v>
      </c>
      <c r="O73" s="38">
        <v>8.2495899999999995</v>
      </c>
      <c r="P73" s="38">
        <v>94807.1</v>
      </c>
      <c r="Q73" s="38">
        <v>21164.9</v>
      </c>
      <c r="R73" s="38">
        <v>0</v>
      </c>
      <c r="S73" s="38">
        <v>1227.06</v>
      </c>
      <c r="T73" s="38">
        <v>0</v>
      </c>
      <c r="U73" s="38">
        <v>72497.3</v>
      </c>
      <c r="V73" s="38">
        <v>189705</v>
      </c>
      <c r="W73" s="38">
        <v>229701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419406</v>
      </c>
      <c r="AD73" s="38">
        <v>1187.49</v>
      </c>
      <c r="AE73" s="38">
        <v>0</v>
      </c>
      <c r="AF73" s="38">
        <v>0</v>
      </c>
      <c r="AG73" s="38">
        <v>0</v>
      </c>
      <c r="AH73" s="38">
        <v>0</v>
      </c>
      <c r="AI73" s="38">
        <v>701.09199999999998</v>
      </c>
      <c r="AJ73" s="38">
        <v>0</v>
      </c>
      <c r="AK73" s="38">
        <v>1888.58</v>
      </c>
      <c r="AL73" s="38">
        <v>0</v>
      </c>
      <c r="AM73" s="38">
        <v>0</v>
      </c>
      <c r="AN73" s="38">
        <v>0</v>
      </c>
      <c r="AO73" s="38">
        <v>0</v>
      </c>
      <c r="AP73" s="38">
        <v>1888.58</v>
      </c>
      <c r="AQ73" s="38">
        <v>0</v>
      </c>
      <c r="AR73" s="38">
        <v>0</v>
      </c>
      <c r="AS73" s="38">
        <v>0</v>
      </c>
      <c r="AT73" s="38">
        <v>0</v>
      </c>
      <c r="AU73" s="38">
        <v>0</v>
      </c>
      <c r="AV73" s="38">
        <v>0</v>
      </c>
      <c r="AW73" s="38">
        <v>0</v>
      </c>
      <c r="AX73" s="38">
        <v>0</v>
      </c>
      <c r="AY73" s="38">
        <v>0</v>
      </c>
      <c r="AZ73" s="38">
        <v>0</v>
      </c>
      <c r="BA73" s="38">
        <v>0</v>
      </c>
      <c r="BB73" s="38">
        <v>0</v>
      </c>
      <c r="BC73" s="38">
        <v>0</v>
      </c>
      <c r="BD73" s="38">
        <v>6.27189</v>
      </c>
      <c r="BE73" s="38">
        <v>55.429400000000001</v>
      </c>
      <c r="BF73" s="38">
        <v>10.8704</v>
      </c>
      <c r="BG73" s="38">
        <v>0</v>
      </c>
      <c r="BH73" s="38">
        <v>0.68118400000000001</v>
      </c>
      <c r="BI73" s="38">
        <v>3.3296899999999998</v>
      </c>
      <c r="BJ73" s="38">
        <v>35.508000000000003</v>
      </c>
      <c r="BK73" s="38">
        <v>112.09099999999999</v>
      </c>
      <c r="BL73" s="38">
        <v>110.642</v>
      </c>
      <c r="BM73" s="38">
        <v>0</v>
      </c>
      <c r="BN73" s="38">
        <v>0</v>
      </c>
      <c r="BO73" s="38">
        <v>0</v>
      </c>
      <c r="BP73" s="38">
        <v>0</v>
      </c>
      <c r="BQ73" s="38">
        <v>0</v>
      </c>
      <c r="BR73" s="38">
        <v>222.732</v>
      </c>
      <c r="BS73" s="38">
        <v>213.136</v>
      </c>
      <c r="BT73" s="38">
        <v>9.5965299999999996</v>
      </c>
      <c r="BU73" s="38">
        <v>0</v>
      </c>
      <c r="BV73" s="38">
        <v>2.5</v>
      </c>
      <c r="BW73" s="38" t="s">
        <v>101</v>
      </c>
      <c r="BX73" s="38">
        <v>0</v>
      </c>
      <c r="BY73" s="38">
        <v>0.25</v>
      </c>
      <c r="BZ73" s="38" t="s">
        <v>224</v>
      </c>
      <c r="CA73" s="38">
        <v>0</v>
      </c>
      <c r="CB73" s="38" t="s">
        <v>87</v>
      </c>
      <c r="CC73" s="38" t="s">
        <v>87</v>
      </c>
      <c r="CD73" s="38" t="s">
        <v>212</v>
      </c>
      <c r="CE73" s="38">
        <v>7.7039499999999999</v>
      </c>
      <c r="CF73" s="38">
        <v>88435.1</v>
      </c>
      <c r="CG73" s="38">
        <v>28804.7</v>
      </c>
      <c r="CH73" s="38">
        <v>0</v>
      </c>
      <c r="CI73" s="38">
        <v>64.815299999999993</v>
      </c>
      <c r="CJ73" s="38">
        <v>13771.7</v>
      </c>
      <c r="CK73" s="38">
        <v>72497.3</v>
      </c>
      <c r="CL73" s="38">
        <v>-76294.399999999994</v>
      </c>
      <c r="CM73" s="38">
        <v>229701</v>
      </c>
      <c r="CN73" s="38">
        <v>0</v>
      </c>
      <c r="CO73" s="38">
        <v>0</v>
      </c>
      <c r="CP73" s="38">
        <v>0</v>
      </c>
      <c r="CQ73" s="38">
        <v>-283270</v>
      </c>
      <c r="CR73" s="38">
        <v>3394.65</v>
      </c>
      <c r="CS73" s="38">
        <v>153407</v>
      </c>
      <c r="CT73" s="38">
        <v>1127.4100000000001</v>
      </c>
      <c r="CU73" s="38">
        <v>0</v>
      </c>
      <c r="CV73" s="38">
        <v>0</v>
      </c>
      <c r="CW73" s="38">
        <v>0</v>
      </c>
      <c r="CX73" s="38">
        <v>0</v>
      </c>
      <c r="CY73" s="38">
        <v>0</v>
      </c>
      <c r="CZ73" s="38">
        <v>0</v>
      </c>
      <c r="DA73" s="38">
        <v>1127.4100000000001</v>
      </c>
      <c r="DB73" s="38">
        <v>0</v>
      </c>
      <c r="DC73" s="38">
        <v>0</v>
      </c>
      <c r="DD73" s="38">
        <v>0</v>
      </c>
      <c r="DE73" s="38">
        <v>0</v>
      </c>
      <c r="DF73" s="38">
        <v>1127.4100000000001</v>
      </c>
      <c r="DG73" s="38">
        <v>0</v>
      </c>
      <c r="DH73" s="38">
        <v>0</v>
      </c>
      <c r="DI73" s="38">
        <v>0</v>
      </c>
      <c r="DJ73" s="38">
        <v>0</v>
      </c>
      <c r="DK73" s="38">
        <v>0</v>
      </c>
      <c r="DL73" s="38">
        <v>0</v>
      </c>
      <c r="DM73" s="38">
        <v>0</v>
      </c>
      <c r="DN73" s="38">
        <v>0</v>
      </c>
      <c r="DO73" s="38">
        <v>0</v>
      </c>
      <c r="DP73" s="38">
        <v>0</v>
      </c>
      <c r="DQ73" s="38">
        <v>0</v>
      </c>
      <c r="DR73" s="38">
        <v>0</v>
      </c>
      <c r="DS73" s="38">
        <v>0</v>
      </c>
      <c r="DT73" s="38">
        <v>5.9363099999999998</v>
      </c>
      <c r="DU73" s="38">
        <v>51.631700000000002</v>
      </c>
      <c r="DV73" s="38">
        <v>14.635300000000001</v>
      </c>
      <c r="DW73" s="38">
        <v>0</v>
      </c>
      <c r="DX73" s="38">
        <v>4.0738900000000002E-2</v>
      </c>
      <c r="DY73" s="38">
        <v>6.7051299999999996</v>
      </c>
      <c r="DZ73" s="38">
        <v>35.508000000000003</v>
      </c>
      <c r="EA73" s="38">
        <v>-1.6306400000000001</v>
      </c>
      <c r="EB73" s="38">
        <v>110.642</v>
      </c>
      <c r="EC73" s="38">
        <v>0</v>
      </c>
      <c r="ED73" s="38">
        <v>0</v>
      </c>
      <c r="EE73" s="38">
        <v>0</v>
      </c>
      <c r="EF73" s="38">
        <v>-107.82899999999999</v>
      </c>
      <c r="EG73" s="38">
        <v>-8.2586200000000005</v>
      </c>
      <c r="EH73" s="38">
        <v>109.011</v>
      </c>
      <c r="EI73" s="38">
        <v>103.07899999999999</v>
      </c>
      <c r="EJ73" s="38">
        <v>5.9315800000000003</v>
      </c>
      <c r="EK73" s="38">
        <v>0</v>
      </c>
      <c r="EL73" s="38">
        <v>0</v>
      </c>
      <c r="EN73" s="38">
        <v>0</v>
      </c>
      <c r="EO73" s="38">
        <v>1.75</v>
      </c>
      <c r="EP73" s="38" t="s">
        <v>224</v>
      </c>
      <c r="EQ73" s="38">
        <v>0</v>
      </c>
      <c r="ER73" s="38">
        <v>0</v>
      </c>
      <c r="ES73" s="38">
        <v>21.609100000000002</v>
      </c>
      <c r="ET73" s="38">
        <v>2.8085100000000001</v>
      </c>
      <c r="EU73" s="38">
        <v>0</v>
      </c>
      <c r="EV73" s="38">
        <v>1.1730400000000001E-10</v>
      </c>
      <c r="EW73" s="38">
        <v>0</v>
      </c>
      <c r="EX73" s="38">
        <v>10.330399999999999</v>
      </c>
      <c r="EY73" s="38">
        <v>34.747999999999998</v>
      </c>
      <c r="EZ73" s="38">
        <v>29.569400000000002</v>
      </c>
      <c r="FA73" s="38">
        <v>0</v>
      </c>
      <c r="FB73" s="38">
        <v>0</v>
      </c>
      <c r="FC73" s="38">
        <v>0</v>
      </c>
      <c r="FD73" s="38">
        <v>0</v>
      </c>
      <c r="FE73" s="38">
        <v>0</v>
      </c>
      <c r="FF73" s="38">
        <v>64.317400000000006</v>
      </c>
      <c r="FG73" s="38">
        <v>1.43717E-14</v>
      </c>
      <c r="FH73" s="38">
        <v>21.769100000000002</v>
      </c>
      <c r="FI73" s="38">
        <v>3.4676499999999999</v>
      </c>
      <c r="FJ73" s="38">
        <v>0</v>
      </c>
      <c r="FK73" s="38">
        <v>9.5819899999999992E-13</v>
      </c>
      <c r="FL73" s="38">
        <v>1.7801400000000001</v>
      </c>
      <c r="FM73" s="38">
        <v>10.330399999999999</v>
      </c>
      <c r="FN73" s="38">
        <v>28.884799999999998</v>
      </c>
      <c r="FO73" s="38">
        <v>29.569400000000002</v>
      </c>
      <c r="FP73" s="38">
        <v>0</v>
      </c>
      <c r="FQ73" s="38">
        <v>0</v>
      </c>
      <c r="FR73" s="38">
        <v>0</v>
      </c>
      <c r="FS73" s="38">
        <v>-5.5884200000000002</v>
      </c>
      <c r="FT73" s="38">
        <v>-2.8740299999999999</v>
      </c>
      <c r="FU73" s="38">
        <v>58.4542</v>
      </c>
      <c r="FV73" s="38" t="s">
        <v>273</v>
      </c>
      <c r="FW73" s="38" t="s">
        <v>274</v>
      </c>
      <c r="FX73" s="38" t="s">
        <v>214</v>
      </c>
      <c r="FY73" s="38" t="s">
        <v>275</v>
      </c>
      <c r="FZ73" s="38" t="s">
        <v>215</v>
      </c>
      <c r="GA73" s="38" t="s">
        <v>276</v>
      </c>
      <c r="GB73" s="38" t="s">
        <v>216</v>
      </c>
      <c r="GC73" s="38" t="s">
        <v>277</v>
      </c>
      <c r="GF73" s="38">
        <v>2.4495699999999999E-3</v>
      </c>
      <c r="GG73" s="38">
        <v>8.0132100000000008</v>
      </c>
      <c r="GH73" s="38">
        <v>2.6682999999999999</v>
      </c>
      <c r="GI73" s="38">
        <v>0</v>
      </c>
      <c r="GJ73" s="38">
        <v>0.32892100000000002</v>
      </c>
      <c r="GK73" s="38">
        <v>0</v>
      </c>
      <c r="GL73" s="38">
        <v>8.7410200000000007</v>
      </c>
      <c r="GM73" s="38">
        <v>19.75</v>
      </c>
      <c r="GN73" s="38">
        <v>25.452100000000002</v>
      </c>
      <c r="GO73" s="38">
        <v>0</v>
      </c>
      <c r="GP73" s="38">
        <v>0</v>
      </c>
      <c r="GQ73" s="38">
        <v>0</v>
      </c>
      <c r="GR73" s="38">
        <v>0</v>
      </c>
      <c r="GS73" s="38">
        <v>0</v>
      </c>
      <c r="GT73" s="38">
        <v>45.2</v>
      </c>
      <c r="GU73" s="38">
        <v>6.6550200000000004</v>
      </c>
      <c r="GV73" s="38">
        <v>0</v>
      </c>
      <c r="GW73" s="38">
        <v>0</v>
      </c>
      <c r="GX73" s="38">
        <v>0</v>
      </c>
      <c r="GY73" s="38">
        <v>0</v>
      </c>
      <c r="GZ73" s="38">
        <v>3.9291200000000002</v>
      </c>
      <c r="HA73" s="38">
        <v>0</v>
      </c>
      <c r="HB73" s="38">
        <v>10.59</v>
      </c>
      <c r="HC73" s="38">
        <v>0</v>
      </c>
      <c r="HD73" s="38">
        <v>0</v>
      </c>
      <c r="HE73" s="38">
        <v>0</v>
      </c>
      <c r="HF73" s="38">
        <v>0</v>
      </c>
      <c r="HG73" s="38">
        <v>10.59</v>
      </c>
      <c r="HH73" s="38">
        <v>2.2787900000000002E-3</v>
      </c>
      <c r="HI73" s="38">
        <v>8.2093000000000007</v>
      </c>
      <c r="HJ73" s="38">
        <v>3.2005599999999998</v>
      </c>
      <c r="HK73" s="38">
        <v>0</v>
      </c>
      <c r="HL73" s="38">
        <v>1.9425100000000001E-2</v>
      </c>
      <c r="HM73" s="38">
        <v>1.72607</v>
      </c>
      <c r="HN73" s="38">
        <v>8.7410200000000007</v>
      </c>
      <c r="HO73" s="38">
        <v>0.23</v>
      </c>
      <c r="HP73" s="38">
        <v>25.452100000000002</v>
      </c>
      <c r="HQ73" s="38">
        <v>0</v>
      </c>
      <c r="HR73" s="38">
        <v>0</v>
      </c>
      <c r="HS73" s="38">
        <v>0</v>
      </c>
      <c r="HT73" s="38">
        <v>-14.3477</v>
      </c>
      <c r="HU73" s="38">
        <v>-7.3160499999999997</v>
      </c>
      <c r="HV73" s="38">
        <v>25.68</v>
      </c>
      <c r="HW73" s="38">
        <v>6.3183100000000003</v>
      </c>
      <c r="HX73" s="38">
        <v>0</v>
      </c>
      <c r="HY73" s="38">
        <v>0</v>
      </c>
      <c r="HZ73" s="38">
        <v>0</v>
      </c>
      <c r="IA73" s="38">
        <v>0</v>
      </c>
      <c r="IB73" s="38">
        <v>0</v>
      </c>
      <c r="IC73" s="38">
        <v>0</v>
      </c>
      <c r="ID73" s="38">
        <v>6.32</v>
      </c>
      <c r="IE73" s="38">
        <v>0</v>
      </c>
      <c r="IF73" s="38">
        <v>0</v>
      </c>
      <c r="IG73" s="38">
        <v>0</v>
      </c>
      <c r="IH73" s="38">
        <v>0</v>
      </c>
      <c r="II73" s="38">
        <v>6.32</v>
      </c>
      <c r="IJ73" s="38">
        <v>2.0339999999999998</v>
      </c>
      <c r="IK73" s="38">
        <v>2.4256099999999998</v>
      </c>
      <c r="IL73" s="38">
        <v>0.80771099999999996</v>
      </c>
      <c r="IM73" s="38">
        <v>0</v>
      </c>
      <c r="IN73" s="38">
        <v>9.9566600000000005E-2</v>
      </c>
      <c r="IO73" s="38">
        <v>1.2004300000000001</v>
      </c>
      <c r="IP73" s="38">
        <v>2.6459700000000002</v>
      </c>
      <c r="IQ73" s="38">
        <v>9.2132900000000006</v>
      </c>
      <c r="IR73" s="38">
        <v>7.7045199999999996</v>
      </c>
      <c r="IS73" s="38">
        <v>0</v>
      </c>
      <c r="IT73" s="38">
        <v>0</v>
      </c>
      <c r="IU73" s="38">
        <v>0</v>
      </c>
      <c r="IV73" s="38">
        <v>0</v>
      </c>
      <c r="IW73" s="38">
        <v>0</v>
      </c>
      <c r="IX73" s="38">
        <v>16.9178</v>
      </c>
      <c r="IY73" s="38">
        <v>1.9310700000000001</v>
      </c>
      <c r="IZ73" s="38">
        <v>2.4849800000000002</v>
      </c>
      <c r="JA73" s="38">
        <v>0.96882999999999997</v>
      </c>
      <c r="JB73" s="38">
        <v>0</v>
      </c>
      <c r="JC73" s="38">
        <v>5.88011E-3</v>
      </c>
      <c r="JD73" s="38">
        <v>0.52249400000000001</v>
      </c>
      <c r="JE73" s="38">
        <v>2.6459700000000002</v>
      </c>
      <c r="JF73" s="38">
        <v>2.0015000000000001</v>
      </c>
      <c r="JG73" s="38">
        <v>7.7045199999999996</v>
      </c>
      <c r="JH73" s="38">
        <v>0</v>
      </c>
      <c r="JI73" s="38">
        <v>0</v>
      </c>
      <c r="JJ73" s="38">
        <v>0</v>
      </c>
      <c r="JK73" s="38">
        <v>-4.3431100000000002</v>
      </c>
      <c r="JL73" s="38">
        <v>-2.21461</v>
      </c>
      <c r="JM73" s="38">
        <v>9.7060200000000005</v>
      </c>
    </row>
    <row r="74" spans="1:273" x14ac:dyDescent="0.3">
      <c r="A74" s="21"/>
      <c r="B74" s="84">
        <v>44855.479432870372</v>
      </c>
      <c r="C74" s="38" t="s">
        <v>105</v>
      </c>
      <c r="D74" s="38" t="s">
        <v>105</v>
      </c>
      <c r="E74" s="38" t="s">
        <v>272</v>
      </c>
      <c r="F74" s="38">
        <v>53627.8</v>
      </c>
      <c r="G74" s="39">
        <v>53627.8</v>
      </c>
      <c r="H74" s="38" t="s">
        <v>86</v>
      </c>
      <c r="I74" s="38">
        <v>4.027777777777778E-2</v>
      </c>
      <c r="J74" s="38" t="s">
        <v>88</v>
      </c>
      <c r="K74" s="38">
        <v>-115.46</v>
      </c>
      <c r="L74" s="38" t="s">
        <v>87</v>
      </c>
      <c r="M74" s="38" t="s">
        <v>87</v>
      </c>
      <c r="N74" s="38" t="s">
        <v>211</v>
      </c>
      <c r="O74" s="38">
        <v>9.7383500000000005</v>
      </c>
      <c r="P74" s="38">
        <v>94131.8</v>
      </c>
      <c r="Q74" s="38">
        <v>20909.2</v>
      </c>
      <c r="R74" s="38">
        <v>0</v>
      </c>
      <c r="S74" s="38">
        <v>1345.08</v>
      </c>
      <c r="T74" s="38">
        <v>0</v>
      </c>
      <c r="U74" s="38">
        <v>72497.3</v>
      </c>
      <c r="V74" s="38">
        <v>188893</v>
      </c>
      <c r="W74" s="38">
        <v>229701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418595</v>
      </c>
      <c r="AD74" s="38">
        <v>1401.72</v>
      </c>
      <c r="AE74" s="38">
        <v>0</v>
      </c>
      <c r="AF74" s="38">
        <v>0</v>
      </c>
      <c r="AG74" s="38">
        <v>0</v>
      </c>
      <c r="AH74" s="38">
        <v>0</v>
      </c>
      <c r="AI74" s="38">
        <v>701.09199999999998</v>
      </c>
      <c r="AJ74" s="38">
        <v>0</v>
      </c>
      <c r="AK74" s="38">
        <v>2102.81</v>
      </c>
      <c r="AL74" s="38">
        <v>0</v>
      </c>
      <c r="AM74" s="38">
        <v>0</v>
      </c>
      <c r="AN74" s="38">
        <v>0</v>
      </c>
      <c r="AO74" s="38">
        <v>0</v>
      </c>
      <c r="AP74" s="38">
        <v>2102.81</v>
      </c>
      <c r="AQ74" s="38">
        <v>0</v>
      </c>
      <c r="AR74" s="38">
        <v>0</v>
      </c>
      <c r="AS74" s="38">
        <v>0</v>
      </c>
      <c r="AT74" s="38">
        <v>0</v>
      </c>
      <c r="AU74" s="38">
        <v>0</v>
      </c>
      <c r="AV74" s="38">
        <v>0</v>
      </c>
      <c r="AW74" s="38">
        <v>0</v>
      </c>
      <c r="AX74" s="38">
        <v>0</v>
      </c>
      <c r="AY74" s="38">
        <v>0</v>
      </c>
      <c r="AZ74" s="38">
        <v>0</v>
      </c>
      <c r="BA74" s="38">
        <v>0</v>
      </c>
      <c r="BB74" s="38">
        <v>0</v>
      </c>
      <c r="BC74" s="38">
        <v>0</v>
      </c>
      <c r="BD74" s="38">
        <v>7.3777499999999998</v>
      </c>
      <c r="BE74" s="38">
        <v>55.646999999999998</v>
      </c>
      <c r="BF74" s="38">
        <v>10.8222</v>
      </c>
      <c r="BG74" s="38">
        <v>0</v>
      </c>
      <c r="BH74" s="38">
        <v>0.74007599999999996</v>
      </c>
      <c r="BI74" s="38">
        <v>3.3296899999999998</v>
      </c>
      <c r="BJ74" s="38">
        <v>35.508000000000003</v>
      </c>
      <c r="BK74" s="38">
        <v>113.425</v>
      </c>
      <c r="BL74" s="38">
        <v>110.642</v>
      </c>
      <c r="BM74" s="38">
        <v>0</v>
      </c>
      <c r="BN74" s="38">
        <v>0</v>
      </c>
      <c r="BO74" s="38">
        <v>0</v>
      </c>
      <c r="BP74" s="38">
        <v>0</v>
      </c>
      <c r="BQ74" s="38">
        <v>0</v>
      </c>
      <c r="BR74" s="38">
        <v>224.066</v>
      </c>
      <c r="BS74" s="38">
        <v>213.36500000000001</v>
      </c>
      <c r="BT74" s="38">
        <v>10.701499999999999</v>
      </c>
      <c r="BU74" s="38">
        <v>0</v>
      </c>
      <c r="BV74" s="38">
        <v>2.25</v>
      </c>
      <c r="BW74" s="38" t="s">
        <v>101</v>
      </c>
      <c r="BX74" s="38">
        <v>0</v>
      </c>
      <c r="BY74" s="38">
        <v>0.25</v>
      </c>
      <c r="BZ74" s="38" t="s">
        <v>282</v>
      </c>
      <c r="CA74" s="38">
        <v>0</v>
      </c>
      <c r="CB74" s="38" t="s">
        <v>87</v>
      </c>
      <c r="CC74" s="38" t="s">
        <v>87</v>
      </c>
      <c r="CD74" s="38" t="s">
        <v>212</v>
      </c>
      <c r="CE74" s="38">
        <v>8.2717200000000002</v>
      </c>
      <c r="CF74" s="38">
        <v>87099.9</v>
      </c>
      <c r="CG74" s="38">
        <v>28192.2</v>
      </c>
      <c r="CH74" s="38">
        <v>0</v>
      </c>
      <c r="CI74" s="38">
        <v>72.926100000000005</v>
      </c>
      <c r="CJ74" s="38">
        <v>13771.7</v>
      </c>
      <c r="CK74" s="38">
        <v>72497.3</v>
      </c>
      <c r="CL74" s="38">
        <v>-78222.600000000006</v>
      </c>
      <c r="CM74" s="38">
        <v>229701</v>
      </c>
      <c r="CN74" s="38">
        <v>0</v>
      </c>
      <c r="CO74" s="38">
        <v>0</v>
      </c>
      <c r="CP74" s="38">
        <v>0</v>
      </c>
      <c r="CQ74" s="38">
        <v>-283270</v>
      </c>
      <c r="CR74" s="38">
        <v>3405.47</v>
      </c>
      <c r="CS74" s="38">
        <v>151479</v>
      </c>
      <c r="CT74" s="38">
        <v>1210.5899999999999</v>
      </c>
      <c r="CU74" s="38">
        <v>0</v>
      </c>
      <c r="CV74" s="38">
        <v>0</v>
      </c>
      <c r="CW74" s="38">
        <v>0</v>
      </c>
      <c r="CX74" s="38">
        <v>0</v>
      </c>
      <c r="CY74" s="38">
        <v>0</v>
      </c>
      <c r="CZ74" s="38">
        <v>0</v>
      </c>
      <c r="DA74" s="38">
        <v>1210.5899999999999</v>
      </c>
      <c r="DB74" s="38">
        <v>0</v>
      </c>
      <c r="DC74" s="38">
        <v>0</v>
      </c>
      <c r="DD74" s="38">
        <v>0</v>
      </c>
      <c r="DE74" s="38">
        <v>0</v>
      </c>
      <c r="DF74" s="38">
        <v>1210.5899999999999</v>
      </c>
      <c r="DG74" s="38">
        <v>0</v>
      </c>
      <c r="DH74" s="38">
        <v>0</v>
      </c>
      <c r="DI74" s="38">
        <v>0</v>
      </c>
      <c r="DJ74" s="38">
        <v>0</v>
      </c>
      <c r="DK74" s="38">
        <v>0</v>
      </c>
      <c r="DL74" s="38">
        <v>0</v>
      </c>
      <c r="DM74" s="38">
        <v>0</v>
      </c>
      <c r="DN74" s="38">
        <v>0</v>
      </c>
      <c r="DO74" s="38">
        <v>0</v>
      </c>
      <c r="DP74" s="38">
        <v>0</v>
      </c>
      <c r="DQ74" s="38">
        <v>0</v>
      </c>
      <c r="DR74" s="38">
        <v>0</v>
      </c>
      <c r="DS74" s="38">
        <v>0</v>
      </c>
      <c r="DT74" s="38">
        <v>6.3634300000000001</v>
      </c>
      <c r="DU74" s="38">
        <v>51.036000000000001</v>
      </c>
      <c r="DV74" s="38">
        <v>14.411</v>
      </c>
      <c r="DW74" s="38">
        <v>0</v>
      </c>
      <c r="DX74" s="38">
        <v>4.5849099999999997E-2</v>
      </c>
      <c r="DY74" s="38">
        <v>6.7050999999999998</v>
      </c>
      <c r="DZ74" s="38">
        <v>35.508000000000003</v>
      </c>
      <c r="EA74" s="38">
        <v>-2.0405700000000002</v>
      </c>
      <c r="EB74" s="38">
        <v>110.642</v>
      </c>
      <c r="EC74" s="38">
        <v>0</v>
      </c>
      <c r="ED74" s="38">
        <v>0</v>
      </c>
      <c r="EE74" s="38">
        <v>0</v>
      </c>
      <c r="EF74" s="38">
        <v>-107.82899999999999</v>
      </c>
      <c r="EG74" s="38">
        <v>-8.2807700000000004</v>
      </c>
      <c r="EH74" s="38">
        <v>108.601</v>
      </c>
      <c r="EI74" s="38">
        <v>102.24299999999999</v>
      </c>
      <c r="EJ74" s="38">
        <v>6.3583800000000004</v>
      </c>
      <c r="EK74" s="38">
        <v>0</v>
      </c>
      <c r="EL74" s="38">
        <v>0</v>
      </c>
      <c r="EN74" s="38">
        <v>0</v>
      </c>
      <c r="EO74" s="38">
        <v>2</v>
      </c>
      <c r="EP74" s="38" t="s">
        <v>224</v>
      </c>
      <c r="EQ74" s="38">
        <v>0</v>
      </c>
      <c r="ER74" s="38">
        <v>0</v>
      </c>
      <c r="ES74" s="38">
        <v>21.6158</v>
      </c>
      <c r="ET74" s="38">
        <v>2.8056299999999998</v>
      </c>
      <c r="EU74" s="38">
        <v>0</v>
      </c>
      <c r="EV74" s="38">
        <v>1.5527500000000001E-13</v>
      </c>
      <c r="EW74" s="38">
        <v>0</v>
      </c>
      <c r="EX74" s="38">
        <v>10.330399999999999</v>
      </c>
      <c r="EY74" s="38">
        <v>34.751800000000003</v>
      </c>
      <c r="EZ74" s="38">
        <v>29.569400000000002</v>
      </c>
      <c r="FA74" s="38">
        <v>0</v>
      </c>
      <c r="FB74" s="38">
        <v>0</v>
      </c>
      <c r="FC74" s="38">
        <v>0</v>
      </c>
      <c r="FD74" s="38">
        <v>0</v>
      </c>
      <c r="FE74" s="38">
        <v>0</v>
      </c>
      <c r="FF74" s="38">
        <v>64.321200000000005</v>
      </c>
      <c r="FG74" s="38">
        <v>1.4602399999999999E-14</v>
      </c>
      <c r="FH74" s="38">
        <v>21.526900000000001</v>
      </c>
      <c r="FI74" s="38">
        <v>3.4173300000000002</v>
      </c>
      <c r="FJ74" s="38">
        <v>0</v>
      </c>
      <c r="FK74" s="38">
        <v>9.823590000000001E-13</v>
      </c>
      <c r="FL74" s="38">
        <v>1.78009</v>
      </c>
      <c r="FM74" s="38">
        <v>10.330399999999999</v>
      </c>
      <c r="FN74" s="38">
        <v>28.592099999999999</v>
      </c>
      <c r="FO74" s="38">
        <v>29.569400000000002</v>
      </c>
      <c r="FP74" s="38">
        <v>0</v>
      </c>
      <c r="FQ74" s="38">
        <v>0</v>
      </c>
      <c r="FR74" s="38">
        <v>0</v>
      </c>
      <c r="FS74" s="38">
        <v>-5.5884200000000002</v>
      </c>
      <c r="FT74" s="38">
        <v>-2.8741699999999999</v>
      </c>
      <c r="FU74" s="38">
        <v>58.1614</v>
      </c>
      <c r="FV74" s="38" t="s">
        <v>273</v>
      </c>
      <c r="FW74" s="38" t="s">
        <v>274</v>
      </c>
      <c r="FX74" s="38" t="s">
        <v>214</v>
      </c>
      <c r="FY74" s="38" t="s">
        <v>275</v>
      </c>
      <c r="FZ74" s="38" t="s">
        <v>215</v>
      </c>
      <c r="GA74" s="38" t="s">
        <v>276</v>
      </c>
      <c r="GB74" s="38" t="s">
        <v>216</v>
      </c>
      <c r="GC74" s="38" t="s">
        <v>277</v>
      </c>
      <c r="GF74" s="38">
        <v>2.8630299999999999E-3</v>
      </c>
      <c r="GG74" s="38">
        <v>7.9697699999999996</v>
      </c>
      <c r="GH74" s="38">
        <v>2.6673900000000001</v>
      </c>
      <c r="GI74" s="38">
        <v>0</v>
      </c>
      <c r="GJ74" s="38">
        <v>0.35599700000000001</v>
      </c>
      <c r="GK74" s="38">
        <v>0</v>
      </c>
      <c r="GL74" s="38">
        <v>8.7410200000000007</v>
      </c>
      <c r="GM74" s="38">
        <v>19.739999999999998</v>
      </c>
      <c r="GN74" s="38">
        <v>25.452100000000002</v>
      </c>
      <c r="GO74" s="38">
        <v>0</v>
      </c>
      <c r="GP74" s="38">
        <v>0</v>
      </c>
      <c r="GQ74" s="38">
        <v>0</v>
      </c>
      <c r="GR74" s="38">
        <v>0</v>
      </c>
      <c r="GS74" s="38">
        <v>0</v>
      </c>
      <c r="GT74" s="38">
        <v>45.19</v>
      </c>
      <c r="GU74" s="38">
        <v>7.85562</v>
      </c>
      <c r="GV74" s="38">
        <v>0</v>
      </c>
      <c r="GW74" s="38">
        <v>0</v>
      </c>
      <c r="GX74" s="38">
        <v>0</v>
      </c>
      <c r="GY74" s="38">
        <v>0</v>
      </c>
      <c r="GZ74" s="38">
        <v>3.9291200000000002</v>
      </c>
      <c r="HA74" s="38">
        <v>0</v>
      </c>
      <c r="HB74" s="38">
        <v>11.79</v>
      </c>
      <c r="HC74" s="38">
        <v>0</v>
      </c>
      <c r="HD74" s="38">
        <v>0</v>
      </c>
      <c r="HE74" s="38">
        <v>0</v>
      </c>
      <c r="HF74" s="38">
        <v>0</v>
      </c>
      <c r="HG74" s="38">
        <v>11.79</v>
      </c>
      <c r="HH74" s="38">
        <v>2.4311300000000001E-3</v>
      </c>
      <c r="HI74" s="38">
        <v>8.1184399999999997</v>
      </c>
      <c r="HJ74" s="38">
        <v>3.2082000000000002</v>
      </c>
      <c r="HK74" s="38">
        <v>0</v>
      </c>
      <c r="HL74" s="38">
        <v>2.18199E-2</v>
      </c>
      <c r="HM74" s="38">
        <v>1.7261</v>
      </c>
      <c r="HN74" s="38">
        <v>8.7410200000000007</v>
      </c>
      <c r="HO74" s="38">
        <v>0.13</v>
      </c>
      <c r="HP74" s="38">
        <v>25.452100000000002</v>
      </c>
      <c r="HQ74" s="38">
        <v>0</v>
      </c>
      <c r="HR74" s="38">
        <v>0</v>
      </c>
      <c r="HS74" s="38">
        <v>0</v>
      </c>
      <c r="HT74" s="38">
        <v>-14.3477</v>
      </c>
      <c r="HU74" s="38">
        <v>-7.3354200000000001</v>
      </c>
      <c r="HV74" s="38">
        <v>25.58</v>
      </c>
      <c r="HW74" s="38">
        <v>6.78451</v>
      </c>
      <c r="HX74" s="38">
        <v>0</v>
      </c>
      <c r="HY74" s="38">
        <v>0</v>
      </c>
      <c r="HZ74" s="38">
        <v>0</v>
      </c>
      <c r="IA74" s="38">
        <v>0</v>
      </c>
      <c r="IB74" s="38">
        <v>0</v>
      </c>
      <c r="IC74" s="38">
        <v>0</v>
      </c>
      <c r="ID74" s="38">
        <v>6.78</v>
      </c>
      <c r="IE74" s="38">
        <v>0</v>
      </c>
      <c r="IF74" s="38">
        <v>0</v>
      </c>
      <c r="IG74" s="38">
        <v>0</v>
      </c>
      <c r="IH74" s="38">
        <v>0</v>
      </c>
      <c r="II74" s="38">
        <v>6.78</v>
      </c>
      <c r="IJ74" s="38">
        <v>2.4009299999999998</v>
      </c>
      <c r="IK74" s="38">
        <v>2.4124599999999998</v>
      </c>
      <c r="IL74" s="38">
        <v>0.80743500000000001</v>
      </c>
      <c r="IM74" s="38">
        <v>0</v>
      </c>
      <c r="IN74" s="38">
        <v>0.107763</v>
      </c>
      <c r="IO74" s="38">
        <v>1.2004300000000001</v>
      </c>
      <c r="IP74" s="38">
        <v>2.6459700000000002</v>
      </c>
      <c r="IQ74" s="38">
        <v>9.5749999999999993</v>
      </c>
      <c r="IR74" s="38">
        <v>7.7045199999999996</v>
      </c>
      <c r="IS74" s="38">
        <v>0</v>
      </c>
      <c r="IT74" s="38">
        <v>0</v>
      </c>
      <c r="IU74" s="38">
        <v>0</v>
      </c>
      <c r="IV74" s="38">
        <v>0</v>
      </c>
      <c r="IW74" s="38">
        <v>0</v>
      </c>
      <c r="IX74" s="38">
        <v>17.279499999999999</v>
      </c>
      <c r="IY74" s="38">
        <v>2.07355</v>
      </c>
      <c r="IZ74" s="38">
        <v>2.4574799999999999</v>
      </c>
      <c r="JA74" s="38">
        <v>0.97114199999999995</v>
      </c>
      <c r="JB74" s="38">
        <v>0</v>
      </c>
      <c r="JC74" s="38">
        <v>6.6050400000000004E-3</v>
      </c>
      <c r="JD74" s="38">
        <v>0.52250300000000005</v>
      </c>
      <c r="JE74" s="38">
        <v>2.6459700000000002</v>
      </c>
      <c r="JF74" s="38">
        <v>2.1136599999999999</v>
      </c>
      <c r="JG74" s="38">
        <v>7.7045199999999996</v>
      </c>
      <c r="JH74" s="38">
        <v>0</v>
      </c>
      <c r="JI74" s="38">
        <v>0</v>
      </c>
      <c r="JJ74" s="38">
        <v>0</v>
      </c>
      <c r="JK74" s="38">
        <v>-4.3431100000000002</v>
      </c>
      <c r="JL74" s="38">
        <v>-2.2204700000000002</v>
      </c>
      <c r="JM74" s="38">
        <v>9.8181799999999999</v>
      </c>
    </row>
    <row r="75" spans="1:273" x14ac:dyDescent="0.3">
      <c r="A75" s="21"/>
      <c r="B75" s="84">
        <v>44855.480254629627</v>
      </c>
      <c r="C75" s="38" t="s">
        <v>106</v>
      </c>
      <c r="D75" s="38" t="s">
        <v>106</v>
      </c>
      <c r="E75" s="38" t="s">
        <v>272</v>
      </c>
      <c r="F75" s="38">
        <v>53627.8</v>
      </c>
      <c r="G75" s="39">
        <v>53627.8</v>
      </c>
      <c r="H75" s="38" t="s">
        <v>86</v>
      </c>
      <c r="I75" s="38">
        <v>4.3055555555555562E-2</v>
      </c>
      <c r="J75" s="38" t="s">
        <v>88</v>
      </c>
      <c r="K75" s="38">
        <v>-117.76</v>
      </c>
      <c r="L75" s="38" t="s">
        <v>87</v>
      </c>
      <c r="M75" s="38" t="s">
        <v>87</v>
      </c>
      <c r="N75" s="38" t="s">
        <v>211</v>
      </c>
      <c r="O75" s="38">
        <v>11.7562</v>
      </c>
      <c r="P75" s="38">
        <v>93489.600000000006</v>
      </c>
      <c r="Q75" s="38">
        <v>20847.099999999999</v>
      </c>
      <c r="R75" s="38">
        <v>0</v>
      </c>
      <c r="S75" s="38">
        <v>1511.26</v>
      </c>
      <c r="T75" s="37">
        <v>0</v>
      </c>
      <c r="U75" s="38">
        <v>72497.3</v>
      </c>
      <c r="V75" s="38">
        <v>188357</v>
      </c>
      <c r="W75" s="38">
        <v>229701</v>
      </c>
      <c r="X75" s="37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418059</v>
      </c>
      <c r="AD75" s="38">
        <v>1692.14</v>
      </c>
      <c r="AE75" s="38">
        <v>0</v>
      </c>
      <c r="AF75" s="38">
        <v>0</v>
      </c>
      <c r="AG75" s="38">
        <v>0</v>
      </c>
      <c r="AH75" s="38">
        <v>0</v>
      </c>
      <c r="AI75" s="38">
        <v>701.09199999999998</v>
      </c>
      <c r="AJ75" s="38">
        <v>0</v>
      </c>
      <c r="AK75" s="38">
        <v>2393.23</v>
      </c>
      <c r="AL75" s="38">
        <v>0</v>
      </c>
      <c r="AM75" s="38">
        <v>0</v>
      </c>
      <c r="AN75" s="38">
        <v>0</v>
      </c>
      <c r="AO75" s="38">
        <v>0</v>
      </c>
      <c r="AP75" s="38">
        <v>2393.23</v>
      </c>
      <c r="AQ75" s="38">
        <v>0</v>
      </c>
      <c r="AR75" s="38">
        <v>0</v>
      </c>
      <c r="AS75" s="38">
        <v>0</v>
      </c>
      <c r="AT75" s="38">
        <v>0</v>
      </c>
      <c r="AU75" s="38">
        <v>0</v>
      </c>
      <c r="AV75" s="38">
        <v>0</v>
      </c>
      <c r="AW75" s="38">
        <v>0</v>
      </c>
      <c r="AX75" s="38">
        <v>0</v>
      </c>
      <c r="AY75" s="38">
        <v>0</v>
      </c>
      <c r="AZ75" s="38">
        <v>0</v>
      </c>
      <c r="BA75" s="38">
        <v>0</v>
      </c>
      <c r="BB75" s="38">
        <v>0</v>
      </c>
      <c r="BC75" s="38">
        <v>0</v>
      </c>
      <c r="BD75" s="38">
        <v>8.8681599999999996</v>
      </c>
      <c r="BE75" s="38">
        <v>55.872700000000002</v>
      </c>
      <c r="BF75" s="38">
        <v>10.903499999999999</v>
      </c>
      <c r="BG75" s="38">
        <v>0</v>
      </c>
      <c r="BH75" s="38">
        <v>0.820797</v>
      </c>
      <c r="BI75" s="38">
        <v>3.3296899999999998</v>
      </c>
      <c r="BJ75" s="38">
        <v>35.508000000000003</v>
      </c>
      <c r="BK75" s="38">
        <v>115.303</v>
      </c>
      <c r="BL75" s="38">
        <v>110.642</v>
      </c>
      <c r="BM75" s="38">
        <v>0</v>
      </c>
      <c r="BN75" s="38">
        <v>0</v>
      </c>
      <c r="BO75" s="38">
        <v>0</v>
      </c>
      <c r="BP75" s="38">
        <v>0</v>
      </c>
      <c r="BQ75" s="38">
        <v>0</v>
      </c>
      <c r="BR75" s="38">
        <v>225.94399999999999</v>
      </c>
      <c r="BS75" s="38">
        <v>213.75399999999999</v>
      </c>
      <c r="BT75" s="38">
        <v>12.190799999999999</v>
      </c>
      <c r="BU75" s="37">
        <v>0</v>
      </c>
      <c r="BV75" s="37">
        <v>10</v>
      </c>
      <c r="BW75" s="38" t="s">
        <v>101</v>
      </c>
      <c r="BX75" s="38">
        <v>0</v>
      </c>
      <c r="BY75" s="37">
        <v>7</v>
      </c>
      <c r="BZ75" s="38" t="s">
        <v>199</v>
      </c>
      <c r="CA75" s="38">
        <v>0</v>
      </c>
      <c r="CB75" s="38" t="s">
        <v>87</v>
      </c>
      <c r="CC75" s="38" t="s">
        <v>87</v>
      </c>
      <c r="CD75" s="38" t="s">
        <v>212</v>
      </c>
      <c r="CE75" s="38">
        <v>8.7697800000000008</v>
      </c>
      <c r="CF75" s="38">
        <v>86036.6</v>
      </c>
      <c r="CG75" s="38">
        <v>27368.799999999999</v>
      </c>
      <c r="CH75" s="38">
        <v>0</v>
      </c>
      <c r="CI75" s="38">
        <v>81.951899999999995</v>
      </c>
      <c r="CJ75" s="38">
        <v>13771.7</v>
      </c>
      <c r="CK75" s="38">
        <v>72497.3</v>
      </c>
      <c r="CL75" s="38">
        <v>-80090.8</v>
      </c>
      <c r="CM75" s="38">
        <v>229701</v>
      </c>
      <c r="CN75" s="38">
        <v>0</v>
      </c>
      <c r="CO75" s="38">
        <v>0</v>
      </c>
      <c r="CP75" s="38">
        <v>0</v>
      </c>
      <c r="CQ75" s="38">
        <v>-283270</v>
      </c>
      <c r="CR75" s="38">
        <v>3414.46</v>
      </c>
      <c r="CS75" s="38">
        <v>149611</v>
      </c>
      <c r="CT75" s="38">
        <v>1284.6099999999999</v>
      </c>
      <c r="CU75" s="38">
        <v>0</v>
      </c>
      <c r="CV75" s="38">
        <v>0</v>
      </c>
      <c r="CW75" s="38">
        <v>0</v>
      </c>
      <c r="CX75" s="38">
        <v>0</v>
      </c>
      <c r="CY75" s="38">
        <v>0</v>
      </c>
      <c r="CZ75" s="38">
        <v>0</v>
      </c>
      <c r="DA75" s="38">
        <v>1284.6099999999999</v>
      </c>
      <c r="DB75" s="38">
        <v>0</v>
      </c>
      <c r="DC75" s="38">
        <v>0</v>
      </c>
      <c r="DD75" s="38">
        <v>0</v>
      </c>
      <c r="DE75" s="38">
        <v>0</v>
      </c>
      <c r="DF75" s="38">
        <v>1284.6099999999999</v>
      </c>
      <c r="DG75" s="38">
        <v>0</v>
      </c>
      <c r="DH75" s="38">
        <v>0</v>
      </c>
      <c r="DI75" s="38">
        <v>0</v>
      </c>
      <c r="DJ75" s="38">
        <v>0</v>
      </c>
      <c r="DK75" s="38">
        <v>0</v>
      </c>
      <c r="DL75" s="38">
        <v>0</v>
      </c>
      <c r="DM75" s="38">
        <v>0</v>
      </c>
      <c r="DN75" s="38">
        <v>0</v>
      </c>
      <c r="DO75" s="38">
        <v>0</v>
      </c>
      <c r="DP75" s="38">
        <v>0</v>
      </c>
      <c r="DQ75" s="38">
        <v>0</v>
      </c>
      <c r="DR75" s="38">
        <v>0</v>
      </c>
      <c r="DS75" s="38">
        <v>0</v>
      </c>
      <c r="DT75" s="38">
        <v>6.7491099999999999</v>
      </c>
      <c r="DU75" s="38">
        <v>50.5944</v>
      </c>
      <c r="DV75" s="38">
        <v>14.071</v>
      </c>
      <c r="DW75" s="38">
        <v>0</v>
      </c>
      <c r="DX75" s="38">
        <v>5.1492000000000003E-2</v>
      </c>
      <c r="DY75" s="38">
        <v>6.7049700000000003</v>
      </c>
      <c r="DZ75" s="38">
        <v>35.508000000000003</v>
      </c>
      <c r="EA75" s="38">
        <v>-2.4489299999999998</v>
      </c>
      <c r="EB75" s="38">
        <v>110.642</v>
      </c>
      <c r="EC75" s="38">
        <v>0</v>
      </c>
      <c r="ED75" s="38">
        <v>0</v>
      </c>
      <c r="EE75" s="38">
        <v>0</v>
      </c>
      <c r="EF75" s="38">
        <v>-107.82899999999999</v>
      </c>
      <c r="EG75" s="38">
        <v>-8.2987300000000008</v>
      </c>
      <c r="EH75" s="38">
        <v>108.193</v>
      </c>
      <c r="EI75" s="38">
        <v>101.449</v>
      </c>
      <c r="EJ75" s="38">
        <v>6.7437699999999996</v>
      </c>
      <c r="EK75" s="38">
        <v>0</v>
      </c>
      <c r="EL75" s="38">
        <v>0</v>
      </c>
      <c r="EN75" s="38">
        <v>0</v>
      </c>
      <c r="EO75" s="38">
        <v>2</v>
      </c>
      <c r="EP75" s="38" t="s">
        <v>199</v>
      </c>
      <c r="EQ75" s="38">
        <v>0</v>
      </c>
      <c r="ER75" s="38">
        <v>8.8581300000000005E-14</v>
      </c>
      <c r="ES75" s="38">
        <v>21.595300000000002</v>
      </c>
      <c r="ET75" s="38">
        <v>2.8031299999999999</v>
      </c>
      <c r="EU75" s="38">
        <v>0</v>
      </c>
      <c r="EV75" s="38">
        <v>1.1777E-10</v>
      </c>
      <c r="EW75" s="38">
        <v>0</v>
      </c>
      <c r="EX75" s="38">
        <v>10.330399999999999</v>
      </c>
      <c r="EY75" s="38">
        <v>34.728900000000003</v>
      </c>
      <c r="EZ75" s="38">
        <v>29.569400000000002</v>
      </c>
      <c r="FA75" s="38">
        <v>0</v>
      </c>
      <c r="FB75" s="38">
        <v>0</v>
      </c>
      <c r="FC75" s="38">
        <v>0</v>
      </c>
      <c r="FD75" s="38">
        <v>0</v>
      </c>
      <c r="FE75" s="38">
        <v>0</v>
      </c>
      <c r="FF75" s="38">
        <v>64.298199999999994</v>
      </c>
      <c r="FG75" s="38">
        <v>1.40667E-14</v>
      </c>
      <c r="FH75" s="38">
        <v>21.3352</v>
      </c>
      <c r="FI75" s="38">
        <v>3.36843</v>
      </c>
      <c r="FJ75" s="38">
        <v>0</v>
      </c>
      <c r="FK75" s="38">
        <v>9.9591799999999992E-13</v>
      </c>
      <c r="FL75" s="38">
        <v>1.78009</v>
      </c>
      <c r="FM75" s="38">
        <v>10.330399999999999</v>
      </c>
      <c r="FN75" s="38">
        <v>28.350300000000001</v>
      </c>
      <c r="FO75" s="38">
        <v>29.569400000000002</v>
      </c>
      <c r="FP75" s="38">
        <v>0</v>
      </c>
      <c r="FQ75" s="38">
        <v>0</v>
      </c>
      <c r="FR75" s="38">
        <v>0</v>
      </c>
      <c r="FS75" s="38">
        <v>-5.5884200000000002</v>
      </c>
      <c r="FT75" s="38">
        <v>-2.8754400000000002</v>
      </c>
      <c r="FU75" s="38">
        <v>57.919600000000003</v>
      </c>
      <c r="FV75" s="38" t="s">
        <v>273</v>
      </c>
      <c r="FW75" s="38" t="s">
        <v>274</v>
      </c>
      <c r="FX75" s="38" t="s">
        <v>214</v>
      </c>
      <c r="FY75" s="38" t="s">
        <v>275</v>
      </c>
      <c r="FZ75" s="38" t="s">
        <v>215</v>
      </c>
      <c r="GA75" s="38" t="s">
        <v>276</v>
      </c>
      <c r="GB75" s="38" t="s">
        <v>216</v>
      </c>
      <c r="GC75" s="38" t="s">
        <v>277</v>
      </c>
      <c r="GF75" s="38">
        <v>3.4211200000000002E-3</v>
      </c>
      <c r="GG75" s="38">
        <v>7.9212199999999999</v>
      </c>
      <c r="GH75" s="38">
        <v>2.7147399999999999</v>
      </c>
      <c r="GI75" s="38">
        <v>0</v>
      </c>
      <c r="GJ75" s="38">
        <v>0.39402700000000002</v>
      </c>
      <c r="GK75" s="38">
        <v>0</v>
      </c>
      <c r="GL75" s="38">
        <v>8.7410200000000007</v>
      </c>
      <c r="GM75" s="38">
        <v>19.760000000000002</v>
      </c>
      <c r="GN75" s="38">
        <v>25.452100000000002</v>
      </c>
      <c r="GO75" s="38">
        <v>0</v>
      </c>
      <c r="GP75" s="38">
        <v>0</v>
      </c>
      <c r="GQ75" s="38">
        <v>0</v>
      </c>
      <c r="GR75" s="38">
        <v>0</v>
      </c>
      <c r="GS75" s="38">
        <v>0</v>
      </c>
      <c r="GT75" s="38">
        <v>45.21</v>
      </c>
      <c r="GU75" s="38">
        <v>9.4832199999999993</v>
      </c>
      <c r="GV75" s="38">
        <v>0</v>
      </c>
      <c r="GW75" s="38">
        <v>0</v>
      </c>
      <c r="GX75" s="38">
        <v>0</v>
      </c>
      <c r="GY75" s="38">
        <v>0</v>
      </c>
      <c r="GZ75" s="38">
        <v>3.9291200000000002</v>
      </c>
      <c r="HA75" s="38">
        <v>0</v>
      </c>
      <c r="HB75" s="38">
        <v>13.41</v>
      </c>
      <c r="HC75" s="38">
        <v>0</v>
      </c>
      <c r="HD75" s="38">
        <v>0</v>
      </c>
      <c r="HE75" s="38">
        <v>0</v>
      </c>
      <c r="HF75" s="38">
        <v>0</v>
      </c>
      <c r="HG75" s="38">
        <v>13.41</v>
      </c>
      <c r="HH75" s="38">
        <v>2.5722900000000001E-3</v>
      </c>
      <c r="HI75" s="38">
        <v>8.0393399999999993</v>
      </c>
      <c r="HJ75" s="38">
        <v>3.17699</v>
      </c>
      <c r="HK75" s="38">
        <v>0</v>
      </c>
      <c r="HL75" s="38">
        <v>2.46048E-2</v>
      </c>
      <c r="HM75" s="38">
        <v>1.7259100000000001</v>
      </c>
      <c r="HN75" s="38">
        <v>8.7410200000000007</v>
      </c>
      <c r="HO75" s="38">
        <v>0.01</v>
      </c>
      <c r="HP75" s="38">
        <v>25.452100000000002</v>
      </c>
      <c r="HQ75" s="38">
        <v>0</v>
      </c>
      <c r="HR75" s="38">
        <v>0</v>
      </c>
      <c r="HS75" s="38">
        <v>0</v>
      </c>
      <c r="HT75" s="38">
        <v>-14.3477</v>
      </c>
      <c r="HU75" s="38">
        <v>-7.3525099999999997</v>
      </c>
      <c r="HV75" s="38">
        <v>25.46</v>
      </c>
      <c r="HW75" s="38">
        <v>7.1993200000000002</v>
      </c>
      <c r="HX75" s="38">
        <v>0</v>
      </c>
      <c r="HY75" s="38">
        <v>0</v>
      </c>
      <c r="HZ75" s="38">
        <v>0</v>
      </c>
      <c r="IA75" s="38">
        <v>0</v>
      </c>
      <c r="IB75" s="38">
        <v>0</v>
      </c>
      <c r="IC75" s="38">
        <v>0</v>
      </c>
      <c r="ID75" s="38">
        <v>7.2</v>
      </c>
      <c r="IE75" s="38">
        <v>0</v>
      </c>
      <c r="IF75" s="38">
        <v>0</v>
      </c>
      <c r="IG75" s="38">
        <v>0</v>
      </c>
      <c r="IH75" s="38">
        <v>0</v>
      </c>
      <c r="II75" s="38">
        <v>7.2</v>
      </c>
      <c r="IJ75" s="38">
        <v>2.8983699999999999</v>
      </c>
      <c r="IK75" s="38">
        <v>2.39777</v>
      </c>
      <c r="IL75" s="38">
        <v>0.82176700000000003</v>
      </c>
      <c r="IM75" s="38">
        <v>0</v>
      </c>
      <c r="IN75" s="38">
        <v>0.11927500000000001</v>
      </c>
      <c r="IO75" s="38">
        <v>1.2004300000000001</v>
      </c>
      <c r="IP75" s="38">
        <v>2.6459700000000002</v>
      </c>
      <c r="IQ75" s="38">
        <v>10.083600000000001</v>
      </c>
      <c r="IR75" s="38">
        <v>7.7045199999999996</v>
      </c>
      <c r="IS75" s="38">
        <v>0</v>
      </c>
      <c r="IT75" s="38">
        <v>0</v>
      </c>
      <c r="IU75" s="38">
        <v>0</v>
      </c>
      <c r="IV75" s="38">
        <v>0</v>
      </c>
      <c r="IW75" s="38">
        <v>0</v>
      </c>
      <c r="IX75" s="38">
        <v>17.7881</v>
      </c>
      <c r="IY75" s="38">
        <v>2.2003300000000001</v>
      </c>
      <c r="IZ75" s="38">
        <v>2.4335300000000002</v>
      </c>
      <c r="JA75" s="38">
        <v>0.96169499999999997</v>
      </c>
      <c r="JB75" s="38">
        <v>0</v>
      </c>
      <c r="JC75" s="38">
        <v>7.4480299999999996E-3</v>
      </c>
      <c r="JD75" s="38">
        <v>0.52244500000000005</v>
      </c>
      <c r="JE75" s="38">
        <v>2.6459700000000002</v>
      </c>
      <c r="JF75" s="38">
        <v>2.2026500000000002</v>
      </c>
      <c r="JG75" s="38">
        <v>7.7045199999999996</v>
      </c>
      <c r="JH75" s="38">
        <v>0</v>
      </c>
      <c r="JI75" s="38">
        <v>0</v>
      </c>
      <c r="JJ75" s="38">
        <v>0</v>
      </c>
      <c r="JK75" s="38">
        <v>-4.3431100000000002</v>
      </c>
      <c r="JL75" s="38">
        <v>-2.2256499999999999</v>
      </c>
      <c r="JM75" s="38">
        <v>9.9071700000000007</v>
      </c>
    </row>
    <row r="76" spans="1:273" x14ac:dyDescent="0.3">
      <c r="A76" s="21"/>
      <c r="B76" s="84">
        <v>44855.481030092589</v>
      </c>
      <c r="C76" s="38" t="s">
        <v>107</v>
      </c>
      <c r="D76" s="38" t="s">
        <v>107</v>
      </c>
      <c r="E76" s="38" t="s">
        <v>272</v>
      </c>
      <c r="F76" s="38">
        <v>53627.8</v>
      </c>
      <c r="G76" s="39">
        <v>53627.8</v>
      </c>
      <c r="H76" s="38" t="s">
        <v>86</v>
      </c>
      <c r="I76" s="38">
        <v>4.0972222222222222E-2</v>
      </c>
      <c r="J76" s="38" t="s">
        <v>88</v>
      </c>
      <c r="K76" s="38">
        <v>-115.89</v>
      </c>
      <c r="L76" s="38" t="s">
        <v>87</v>
      </c>
      <c r="M76" s="38" t="s">
        <v>87</v>
      </c>
      <c r="N76" s="38" t="s">
        <v>211</v>
      </c>
      <c r="O76" s="38">
        <v>9.7383500000000005</v>
      </c>
      <c r="P76" s="38">
        <v>94131.8</v>
      </c>
      <c r="Q76" s="38">
        <v>20909.2</v>
      </c>
      <c r="R76" s="38">
        <v>0</v>
      </c>
      <c r="S76" s="38">
        <v>1345.08</v>
      </c>
      <c r="T76" s="37">
        <v>0</v>
      </c>
      <c r="U76" s="38">
        <v>72497.3</v>
      </c>
      <c r="V76" s="38">
        <v>188893</v>
      </c>
      <c r="W76" s="38">
        <v>229701</v>
      </c>
      <c r="X76" s="37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418595</v>
      </c>
      <c r="AD76" s="38">
        <v>1401.72</v>
      </c>
      <c r="AE76" s="38">
        <v>0</v>
      </c>
      <c r="AF76" s="38">
        <v>0</v>
      </c>
      <c r="AG76" s="38">
        <v>0</v>
      </c>
      <c r="AH76" s="38">
        <v>0</v>
      </c>
      <c r="AI76" s="38">
        <v>701.09199999999998</v>
      </c>
      <c r="AJ76" s="38">
        <v>0</v>
      </c>
      <c r="AK76" s="38">
        <v>2102.81</v>
      </c>
      <c r="AL76" s="38">
        <v>0</v>
      </c>
      <c r="AM76" s="38">
        <v>0</v>
      </c>
      <c r="AN76" s="38">
        <v>0</v>
      </c>
      <c r="AO76" s="38">
        <v>0</v>
      </c>
      <c r="AP76" s="38">
        <v>2102.81</v>
      </c>
      <c r="AQ76" s="38">
        <v>0</v>
      </c>
      <c r="AR76" s="38">
        <v>0</v>
      </c>
      <c r="AS76" s="38">
        <v>0</v>
      </c>
      <c r="AT76" s="38">
        <v>0</v>
      </c>
      <c r="AU76" s="38">
        <v>0</v>
      </c>
      <c r="AV76" s="38">
        <v>0</v>
      </c>
      <c r="AW76" s="38">
        <v>0</v>
      </c>
      <c r="AX76" s="38">
        <v>0</v>
      </c>
      <c r="AY76" s="38">
        <v>0</v>
      </c>
      <c r="AZ76" s="38">
        <v>0</v>
      </c>
      <c r="BA76" s="38">
        <v>0</v>
      </c>
      <c r="BB76" s="38">
        <v>0</v>
      </c>
      <c r="BC76" s="38">
        <v>0</v>
      </c>
      <c r="BD76" s="38">
        <v>7.3777499999999998</v>
      </c>
      <c r="BE76" s="38">
        <v>55.646999999999998</v>
      </c>
      <c r="BF76" s="38">
        <v>10.8222</v>
      </c>
      <c r="BG76" s="38">
        <v>0</v>
      </c>
      <c r="BH76" s="38">
        <v>0.74007599999999996</v>
      </c>
      <c r="BI76" s="38">
        <v>3.3296899999999998</v>
      </c>
      <c r="BJ76" s="38">
        <v>35.508000000000003</v>
      </c>
      <c r="BK76" s="38">
        <v>113.425</v>
      </c>
      <c r="BL76" s="38">
        <v>110.642</v>
      </c>
      <c r="BM76" s="38">
        <v>0</v>
      </c>
      <c r="BN76" s="38">
        <v>0</v>
      </c>
      <c r="BO76" s="38">
        <v>0</v>
      </c>
      <c r="BP76" s="38">
        <v>0</v>
      </c>
      <c r="BQ76" s="38">
        <v>0</v>
      </c>
      <c r="BR76" s="38">
        <v>224.066</v>
      </c>
      <c r="BS76" s="38">
        <v>213.36500000000001</v>
      </c>
      <c r="BT76" s="38">
        <v>10.701499999999999</v>
      </c>
      <c r="BU76" s="37">
        <v>0</v>
      </c>
      <c r="BV76" s="37">
        <v>2.25</v>
      </c>
      <c r="BW76" s="38" t="s">
        <v>101</v>
      </c>
      <c r="BX76" s="38">
        <v>0</v>
      </c>
      <c r="BY76" s="37">
        <v>0.25</v>
      </c>
      <c r="BZ76" s="38" t="s">
        <v>282</v>
      </c>
      <c r="CA76" s="38">
        <v>0</v>
      </c>
      <c r="CB76" s="38" t="s">
        <v>87</v>
      </c>
      <c r="CC76" s="38" t="s">
        <v>87</v>
      </c>
      <c r="CD76" s="38" t="s">
        <v>212</v>
      </c>
      <c r="CE76" s="38">
        <v>8.7697800000000008</v>
      </c>
      <c r="CF76" s="38">
        <v>86036.6</v>
      </c>
      <c r="CG76" s="38">
        <v>27368.799999999999</v>
      </c>
      <c r="CH76" s="38">
        <v>0</v>
      </c>
      <c r="CI76" s="38">
        <v>81.951899999999995</v>
      </c>
      <c r="CJ76" s="38">
        <v>13771.7</v>
      </c>
      <c r="CK76" s="38">
        <v>72497.3</v>
      </c>
      <c r="CL76" s="38">
        <v>-80090.8</v>
      </c>
      <c r="CM76" s="38">
        <v>229701</v>
      </c>
      <c r="CN76" s="38">
        <v>0</v>
      </c>
      <c r="CO76" s="38">
        <v>0</v>
      </c>
      <c r="CP76" s="38">
        <v>0</v>
      </c>
      <c r="CQ76" s="38">
        <v>-283270</v>
      </c>
      <c r="CR76" s="38">
        <v>3414.46</v>
      </c>
      <c r="CS76" s="38">
        <v>149611</v>
      </c>
      <c r="CT76" s="38">
        <v>1284.6099999999999</v>
      </c>
      <c r="CU76" s="38">
        <v>0</v>
      </c>
      <c r="CV76" s="38">
        <v>0</v>
      </c>
      <c r="CW76" s="38">
        <v>0</v>
      </c>
      <c r="CX76" s="38">
        <v>0</v>
      </c>
      <c r="CY76" s="38">
        <v>0</v>
      </c>
      <c r="CZ76" s="38">
        <v>0</v>
      </c>
      <c r="DA76" s="38">
        <v>1284.6099999999999</v>
      </c>
      <c r="DB76" s="38">
        <v>0</v>
      </c>
      <c r="DC76" s="38">
        <v>0</v>
      </c>
      <c r="DD76" s="38">
        <v>0</v>
      </c>
      <c r="DE76" s="38">
        <v>0</v>
      </c>
      <c r="DF76" s="38">
        <v>1284.6099999999999</v>
      </c>
      <c r="DG76" s="38">
        <v>0</v>
      </c>
      <c r="DH76" s="38">
        <v>0</v>
      </c>
      <c r="DI76" s="38">
        <v>0</v>
      </c>
      <c r="DJ76" s="38">
        <v>0</v>
      </c>
      <c r="DK76" s="38">
        <v>0</v>
      </c>
      <c r="DL76" s="38">
        <v>0</v>
      </c>
      <c r="DM76" s="38">
        <v>0</v>
      </c>
      <c r="DN76" s="38">
        <v>0</v>
      </c>
      <c r="DO76" s="38">
        <v>0</v>
      </c>
      <c r="DP76" s="38">
        <v>0</v>
      </c>
      <c r="DQ76" s="38">
        <v>0</v>
      </c>
      <c r="DR76" s="38">
        <v>0</v>
      </c>
      <c r="DS76" s="38">
        <v>0</v>
      </c>
      <c r="DT76" s="38">
        <v>6.7491099999999999</v>
      </c>
      <c r="DU76" s="38">
        <v>50.5944</v>
      </c>
      <c r="DV76" s="38">
        <v>14.071</v>
      </c>
      <c r="DW76" s="38">
        <v>0</v>
      </c>
      <c r="DX76" s="38">
        <v>5.1492000000000003E-2</v>
      </c>
      <c r="DY76" s="38">
        <v>6.7049700000000003</v>
      </c>
      <c r="DZ76" s="38">
        <v>35.508000000000003</v>
      </c>
      <c r="EA76" s="38">
        <v>-2.4489299999999998</v>
      </c>
      <c r="EB76" s="38">
        <v>110.642</v>
      </c>
      <c r="EC76" s="38">
        <v>0</v>
      </c>
      <c r="ED76" s="38">
        <v>0</v>
      </c>
      <c r="EE76" s="38">
        <v>0</v>
      </c>
      <c r="EF76" s="38">
        <v>-107.82899999999999</v>
      </c>
      <c r="EG76" s="38">
        <v>-8.2987300000000008</v>
      </c>
      <c r="EH76" s="38">
        <v>108.193</v>
      </c>
      <c r="EI76" s="38">
        <v>101.449</v>
      </c>
      <c r="EJ76" s="38">
        <v>6.7437699999999996</v>
      </c>
      <c r="EK76" s="38">
        <v>0</v>
      </c>
      <c r="EL76" s="38">
        <v>0</v>
      </c>
      <c r="EN76" s="38">
        <v>0</v>
      </c>
      <c r="EO76" s="38">
        <v>2</v>
      </c>
      <c r="EP76" s="38" t="s">
        <v>199</v>
      </c>
      <c r="EQ76" s="38">
        <v>0</v>
      </c>
      <c r="ER76" s="38">
        <v>0</v>
      </c>
      <c r="ES76" s="38">
        <v>21.6158</v>
      </c>
      <c r="ET76" s="38">
        <v>2.8056299999999998</v>
      </c>
      <c r="EU76" s="38">
        <v>0</v>
      </c>
      <c r="EV76" s="38">
        <v>1.5527500000000001E-13</v>
      </c>
      <c r="EW76" s="38">
        <v>0</v>
      </c>
      <c r="EX76" s="38">
        <v>10.330399999999999</v>
      </c>
      <c r="EY76" s="38">
        <v>34.751800000000003</v>
      </c>
      <c r="EZ76" s="38">
        <v>29.569400000000002</v>
      </c>
      <c r="FA76" s="38">
        <v>0</v>
      </c>
      <c r="FB76" s="38">
        <v>0</v>
      </c>
      <c r="FC76" s="38">
        <v>0</v>
      </c>
      <c r="FD76" s="38">
        <v>0</v>
      </c>
      <c r="FE76" s="38">
        <v>0</v>
      </c>
      <c r="FF76" s="38">
        <v>64.321200000000005</v>
      </c>
      <c r="FG76" s="38">
        <v>1.40667E-14</v>
      </c>
      <c r="FH76" s="38">
        <v>21.3352</v>
      </c>
      <c r="FI76" s="38">
        <v>3.36843</v>
      </c>
      <c r="FJ76" s="38">
        <v>0</v>
      </c>
      <c r="FK76" s="38">
        <v>9.9591799999999992E-13</v>
      </c>
      <c r="FL76" s="38">
        <v>1.78009</v>
      </c>
      <c r="FM76" s="38">
        <v>10.330399999999999</v>
      </c>
      <c r="FN76" s="38">
        <v>28.350300000000001</v>
      </c>
      <c r="FO76" s="38">
        <v>29.569400000000002</v>
      </c>
      <c r="FP76" s="38">
        <v>0</v>
      </c>
      <c r="FQ76" s="38">
        <v>0</v>
      </c>
      <c r="FR76" s="38">
        <v>0</v>
      </c>
      <c r="FS76" s="38">
        <v>-5.5884200000000002</v>
      </c>
      <c r="FT76" s="38">
        <v>-2.8754400000000002</v>
      </c>
      <c r="FU76" s="38">
        <v>57.919600000000003</v>
      </c>
      <c r="FV76" s="38" t="s">
        <v>273</v>
      </c>
      <c r="FW76" s="38" t="s">
        <v>274</v>
      </c>
      <c r="FX76" s="38" t="s">
        <v>214</v>
      </c>
      <c r="FY76" s="38" t="s">
        <v>275</v>
      </c>
      <c r="FZ76" s="38" t="s">
        <v>215</v>
      </c>
      <c r="GA76" s="38" t="s">
        <v>276</v>
      </c>
      <c r="GB76" s="38" t="s">
        <v>216</v>
      </c>
      <c r="GC76" s="38" t="s">
        <v>277</v>
      </c>
      <c r="GF76" s="38">
        <v>2.8630299999999999E-3</v>
      </c>
      <c r="GG76" s="38">
        <v>7.9697699999999996</v>
      </c>
      <c r="GH76" s="38">
        <v>2.6673900000000001</v>
      </c>
      <c r="GI76" s="38">
        <v>0</v>
      </c>
      <c r="GJ76" s="38">
        <v>0.35599700000000001</v>
      </c>
      <c r="GK76" s="38">
        <v>0</v>
      </c>
      <c r="GL76" s="38">
        <v>8.7410200000000007</v>
      </c>
      <c r="GM76" s="38">
        <v>19.739999999999998</v>
      </c>
      <c r="GN76" s="38">
        <v>25.452100000000002</v>
      </c>
      <c r="GO76" s="38">
        <v>0</v>
      </c>
      <c r="GP76" s="38">
        <v>0</v>
      </c>
      <c r="GQ76" s="38">
        <v>0</v>
      </c>
      <c r="GR76" s="38">
        <v>0</v>
      </c>
      <c r="GS76" s="38">
        <v>0</v>
      </c>
      <c r="GT76" s="38">
        <v>45.19</v>
      </c>
      <c r="GU76" s="38">
        <v>7.85562</v>
      </c>
      <c r="GV76" s="38">
        <v>0</v>
      </c>
      <c r="GW76" s="38">
        <v>0</v>
      </c>
      <c r="GX76" s="38">
        <v>0</v>
      </c>
      <c r="GY76" s="38">
        <v>0</v>
      </c>
      <c r="GZ76" s="38">
        <v>3.9291200000000002</v>
      </c>
      <c r="HA76" s="38">
        <v>0</v>
      </c>
      <c r="HB76" s="38">
        <v>11.79</v>
      </c>
      <c r="HC76" s="38">
        <v>0</v>
      </c>
      <c r="HD76" s="38">
        <v>0</v>
      </c>
      <c r="HE76" s="38">
        <v>0</v>
      </c>
      <c r="HF76" s="38">
        <v>0</v>
      </c>
      <c r="HG76" s="38">
        <v>11.79</v>
      </c>
      <c r="HH76" s="38">
        <v>2.5722900000000001E-3</v>
      </c>
      <c r="HI76" s="38">
        <v>8.0393399999999993</v>
      </c>
      <c r="HJ76" s="38">
        <v>3.17699</v>
      </c>
      <c r="HK76" s="38">
        <v>0</v>
      </c>
      <c r="HL76" s="38">
        <v>2.46048E-2</v>
      </c>
      <c r="HM76" s="38">
        <v>1.7259100000000001</v>
      </c>
      <c r="HN76" s="38">
        <v>8.7410200000000007</v>
      </c>
      <c r="HO76" s="38">
        <v>0.01</v>
      </c>
      <c r="HP76" s="38">
        <v>25.452100000000002</v>
      </c>
      <c r="HQ76" s="38">
        <v>0</v>
      </c>
      <c r="HR76" s="38">
        <v>0</v>
      </c>
      <c r="HS76" s="38">
        <v>0</v>
      </c>
      <c r="HT76" s="38">
        <v>-14.3477</v>
      </c>
      <c r="HU76" s="38">
        <v>-7.3525099999999997</v>
      </c>
      <c r="HV76" s="38">
        <v>25.46</v>
      </c>
      <c r="HW76" s="38">
        <v>7.1993200000000002</v>
      </c>
      <c r="HX76" s="38">
        <v>0</v>
      </c>
      <c r="HY76" s="38">
        <v>0</v>
      </c>
      <c r="HZ76" s="38">
        <v>0</v>
      </c>
      <c r="IA76" s="38">
        <v>0</v>
      </c>
      <c r="IB76" s="38">
        <v>0</v>
      </c>
      <c r="IC76" s="38">
        <v>0</v>
      </c>
      <c r="ID76" s="38">
        <v>7.2</v>
      </c>
      <c r="IE76" s="38">
        <v>0</v>
      </c>
      <c r="IF76" s="38">
        <v>0</v>
      </c>
      <c r="IG76" s="38">
        <v>0</v>
      </c>
      <c r="IH76" s="38">
        <v>0</v>
      </c>
      <c r="II76" s="38">
        <v>7.2</v>
      </c>
      <c r="IJ76" s="38">
        <v>2.4009299999999998</v>
      </c>
      <c r="IK76" s="38">
        <v>2.4124599999999998</v>
      </c>
      <c r="IL76" s="38">
        <v>0.80743500000000001</v>
      </c>
      <c r="IM76" s="38">
        <v>0</v>
      </c>
      <c r="IN76" s="38">
        <v>0.107763</v>
      </c>
      <c r="IO76" s="38">
        <v>1.2004300000000001</v>
      </c>
      <c r="IP76" s="38">
        <v>2.6459700000000002</v>
      </c>
      <c r="IQ76" s="38">
        <v>9.5749999999999993</v>
      </c>
      <c r="IR76" s="38">
        <v>7.7045199999999996</v>
      </c>
      <c r="IS76" s="38">
        <v>0</v>
      </c>
      <c r="IT76" s="38">
        <v>0</v>
      </c>
      <c r="IU76" s="38">
        <v>0</v>
      </c>
      <c r="IV76" s="38">
        <v>0</v>
      </c>
      <c r="IW76" s="38">
        <v>0</v>
      </c>
      <c r="IX76" s="38">
        <v>17.279499999999999</v>
      </c>
      <c r="IY76" s="38">
        <v>2.2003300000000001</v>
      </c>
      <c r="IZ76" s="38">
        <v>2.4335300000000002</v>
      </c>
      <c r="JA76" s="38">
        <v>0.96169499999999997</v>
      </c>
      <c r="JB76" s="38">
        <v>0</v>
      </c>
      <c r="JC76" s="38">
        <v>7.4480299999999996E-3</v>
      </c>
      <c r="JD76" s="38">
        <v>0.52244500000000005</v>
      </c>
      <c r="JE76" s="38">
        <v>2.6459700000000002</v>
      </c>
      <c r="JF76" s="38">
        <v>2.2026500000000002</v>
      </c>
      <c r="JG76" s="38">
        <v>7.7045199999999996</v>
      </c>
      <c r="JH76" s="38">
        <v>0</v>
      </c>
      <c r="JI76" s="38">
        <v>0</v>
      </c>
      <c r="JJ76" s="38">
        <v>0</v>
      </c>
      <c r="JK76" s="38">
        <v>-4.3431100000000002</v>
      </c>
      <c r="JL76" s="38">
        <v>-2.2256499999999999</v>
      </c>
      <c r="JM76" s="38">
        <v>9.9071700000000007</v>
      </c>
    </row>
    <row r="77" spans="1:273" s="89" customFormat="1" x14ac:dyDescent="0.3">
      <c r="A77" s="87"/>
      <c r="B77" s="88">
        <v>44855.483819444446</v>
      </c>
      <c r="C77" s="89" t="s">
        <v>108</v>
      </c>
      <c r="D77" s="89" t="s">
        <v>108</v>
      </c>
      <c r="E77" s="89" t="s">
        <v>272</v>
      </c>
      <c r="F77" s="89">
        <v>498589</v>
      </c>
      <c r="G77" s="90">
        <v>498589</v>
      </c>
      <c r="H77" s="89" t="s">
        <v>86</v>
      </c>
      <c r="I77" s="89">
        <v>0.16111111111111112</v>
      </c>
      <c r="J77" s="89" t="s">
        <v>88</v>
      </c>
      <c r="K77" s="89">
        <v>-40.049999999999997</v>
      </c>
      <c r="L77" s="89" t="s">
        <v>87</v>
      </c>
      <c r="M77" s="89" t="s">
        <v>87</v>
      </c>
      <c r="N77" s="89" t="s">
        <v>286</v>
      </c>
      <c r="O77" s="89">
        <v>86.610500000000002</v>
      </c>
      <c r="P77" s="89">
        <v>418605</v>
      </c>
      <c r="Q77" s="89">
        <v>237921</v>
      </c>
      <c r="R77" s="89">
        <v>7704.66</v>
      </c>
      <c r="S77" s="89">
        <v>267358</v>
      </c>
      <c r="T77" s="91">
        <v>0</v>
      </c>
      <c r="U77" s="38">
        <v>674022</v>
      </c>
      <c r="V77" s="89">
        <v>1605700</v>
      </c>
      <c r="W77" s="89">
        <v>2135580</v>
      </c>
      <c r="X77" s="91">
        <v>0</v>
      </c>
      <c r="Y77" s="89">
        <v>0</v>
      </c>
      <c r="Z77" s="89">
        <v>0</v>
      </c>
      <c r="AA77" s="89">
        <v>0</v>
      </c>
      <c r="AB77" s="89">
        <v>0</v>
      </c>
      <c r="AC77" s="89">
        <v>3741280</v>
      </c>
      <c r="AD77" s="89">
        <v>12462.3</v>
      </c>
      <c r="AE77" s="89">
        <v>0</v>
      </c>
      <c r="AF77" s="89">
        <v>0</v>
      </c>
      <c r="AG77" s="89">
        <v>0</v>
      </c>
      <c r="AH77" s="89">
        <v>0</v>
      </c>
      <c r="AI77" s="89">
        <v>5282.78</v>
      </c>
      <c r="AJ77" s="89">
        <v>0</v>
      </c>
      <c r="AK77" s="89">
        <v>17745</v>
      </c>
      <c r="AL77" s="89">
        <v>0</v>
      </c>
      <c r="AM77" s="89">
        <v>0</v>
      </c>
      <c r="AN77" s="89">
        <v>0</v>
      </c>
      <c r="AO77" s="89">
        <v>0</v>
      </c>
      <c r="AP77" s="89">
        <v>17745</v>
      </c>
      <c r="AQ77" s="89">
        <v>0</v>
      </c>
      <c r="AR77" s="89">
        <v>0</v>
      </c>
      <c r="AS77" s="89">
        <v>0</v>
      </c>
      <c r="AT77" s="89">
        <v>0</v>
      </c>
      <c r="AU77" s="89">
        <v>0</v>
      </c>
      <c r="AV77" s="89">
        <v>0</v>
      </c>
      <c r="AW77" s="89">
        <v>0</v>
      </c>
      <c r="AX77" s="89">
        <v>0</v>
      </c>
      <c r="AY77" s="89">
        <v>0</v>
      </c>
      <c r="AZ77" s="89">
        <v>0</v>
      </c>
      <c r="BA77" s="89">
        <v>0</v>
      </c>
      <c r="BB77" s="89">
        <v>0</v>
      </c>
      <c r="BC77" s="89">
        <v>0</v>
      </c>
      <c r="BD77" s="89">
        <v>6.97119</v>
      </c>
      <c r="BE77" s="89">
        <v>25.8934</v>
      </c>
      <c r="BF77" s="89">
        <v>13.036</v>
      </c>
      <c r="BG77" s="89">
        <v>0.61238599999999999</v>
      </c>
      <c r="BH77" s="89">
        <v>15.2438</v>
      </c>
      <c r="BI77" s="89">
        <v>2.6989100000000001</v>
      </c>
      <c r="BJ77" s="89">
        <v>35.508000000000003</v>
      </c>
      <c r="BK77" s="89">
        <v>99.963700000000003</v>
      </c>
      <c r="BL77" s="89">
        <v>110.64100000000001</v>
      </c>
      <c r="BM77" s="89">
        <v>0</v>
      </c>
      <c r="BN77" s="89">
        <v>0</v>
      </c>
      <c r="BO77" s="89">
        <v>0</v>
      </c>
      <c r="BP77" s="89">
        <v>0</v>
      </c>
      <c r="BQ77" s="89">
        <v>0</v>
      </c>
      <c r="BR77" s="89">
        <v>210.60499999999999</v>
      </c>
      <c r="BS77" s="89">
        <v>200.941</v>
      </c>
      <c r="BT77" s="89">
        <v>9.6644900000000007</v>
      </c>
      <c r="BU77" s="91">
        <v>0</v>
      </c>
      <c r="BV77" s="91">
        <v>27.5</v>
      </c>
      <c r="BW77" s="89" t="s">
        <v>101</v>
      </c>
      <c r="BX77" s="89">
        <v>0</v>
      </c>
      <c r="BY77" s="91">
        <v>16.75</v>
      </c>
      <c r="BZ77" s="89" t="s">
        <v>199</v>
      </c>
      <c r="CA77" s="89">
        <v>0</v>
      </c>
      <c r="CB77" s="89" t="s">
        <v>87</v>
      </c>
      <c r="CC77" s="89" t="s">
        <v>87</v>
      </c>
      <c r="CD77" s="89" t="s">
        <v>238</v>
      </c>
      <c r="CE77" s="89">
        <v>80.660700000000006</v>
      </c>
      <c r="CF77" s="89">
        <v>362082</v>
      </c>
      <c r="CG77" s="89">
        <v>310224</v>
      </c>
      <c r="CH77" s="89">
        <v>45781</v>
      </c>
      <c r="CI77" s="89">
        <v>116203</v>
      </c>
      <c r="CJ77" s="89">
        <v>127032</v>
      </c>
      <c r="CK77" s="89">
        <v>674022</v>
      </c>
      <c r="CL77" s="89">
        <v>735836</v>
      </c>
      <c r="CM77" s="89">
        <v>2135580</v>
      </c>
      <c r="CN77" s="89">
        <v>0</v>
      </c>
      <c r="CO77" s="89">
        <v>0</v>
      </c>
      <c r="CP77" s="89">
        <v>0</v>
      </c>
      <c r="CQ77" s="89">
        <v>-906138</v>
      </c>
      <c r="CR77" s="89">
        <v>6549.56</v>
      </c>
      <c r="CS77" s="89">
        <v>2871420</v>
      </c>
      <c r="CT77" s="89">
        <v>11645.6</v>
      </c>
      <c r="CU77" s="89">
        <v>0</v>
      </c>
      <c r="CV77" s="89">
        <v>0</v>
      </c>
      <c r="CW77" s="89">
        <v>0</v>
      </c>
      <c r="CX77" s="89">
        <v>0</v>
      </c>
      <c r="CY77" s="89">
        <v>0</v>
      </c>
      <c r="CZ77" s="89">
        <v>0</v>
      </c>
      <c r="DA77" s="89">
        <v>11645.6</v>
      </c>
      <c r="DB77" s="89">
        <v>0</v>
      </c>
      <c r="DC77" s="89">
        <v>0</v>
      </c>
      <c r="DD77" s="89">
        <v>0</v>
      </c>
      <c r="DE77" s="89">
        <v>0</v>
      </c>
      <c r="DF77" s="89">
        <v>11645.6</v>
      </c>
      <c r="DG77" s="89">
        <v>0</v>
      </c>
      <c r="DH77" s="89">
        <v>0</v>
      </c>
      <c r="DI77" s="89">
        <v>0</v>
      </c>
      <c r="DJ77" s="89">
        <v>0</v>
      </c>
      <c r="DK77" s="89">
        <v>0</v>
      </c>
      <c r="DL77" s="89">
        <v>0</v>
      </c>
      <c r="DM77" s="89">
        <v>0</v>
      </c>
      <c r="DN77" s="89">
        <v>0</v>
      </c>
      <c r="DO77" s="89">
        <v>0</v>
      </c>
      <c r="DP77" s="89">
        <v>0</v>
      </c>
      <c r="DQ77" s="89">
        <v>0</v>
      </c>
      <c r="DR77" s="89">
        <v>0</v>
      </c>
      <c r="DS77" s="89">
        <v>0</v>
      </c>
      <c r="DT77" s="89">
        <v>6.4982800000000003</v>
      </c>
      <c r="DU77" s="89">
        <v>23.314699999999998</v>
      </c>
      <c r="DV77" s="89">
        <v>16.787500000000001</v>
      </c>
      <c r="DW77" s="89">
        <v>3.0034900000000002</v>
      </c>
      <c r="DX77" s="89">
        <v>6.8106900000000001</v>
      </c>
      <c r="DY77" s="89">
        <v>6.6369800000000003</v>
      </c>
      <c r="DZ77" s="89">
        <v>35.508000000000003</v>
      </c>
      <c r="EA77" s="89">
        <v>59.904400000000003</v>
      </c>
      <c r="EB77" s="89">
        <v>110.64100000000001</v>
      </c>
      <c r="EC77" s="89">
        <v>0</v>
      </c>
      <c r="ED77" s="89">
        <v>0</v>
      </c>
      <c r="EE77" s="89">
        <v>0</v>
      </c>
      <c r="EF77" s="89">
        <v>-37.100200000000001</v>
      </c>
      <c r="EG77" s="89">
        <v>-1.55498</v>
      </c>
      <c r="EH77" s="89">
        <v>170.54599999999999</v>
      </c>
      <c r="EI77" s="89">
        <v>164.053</v>
      </c>
      <c r="EJ77" s="89">
        <v>6.4930500000000002</v>
      </c>
      <c r="EK77" s="89">
        <v>0</v>
      </c>
      <c r="EL77" s="89">
        <v>1.75</v>
      </c>
      <c r="EM77" s="89" t="s">
        <v>199</v>
      </c>
      <c r="EN77" s="89">
        <v>0</v>
      </c>
      <c r="EO77" s="89">
        <v>15.25</v>
      </c>
      <c r="EP77" s="89" t="s">
        <v>234</v>
      </c>
      <c r="EQ77" s="89">
        <v>0</v>
      </c>
      <c r="ER77" s="89">
        <v>3.8921599999999999E-13</v>
      </c>
      <c r="ES77" s="89">
        <v>98.345699999999994</v>
      </c>
      <c r="ET77" s="89">
        <v>32.0959</v>
      </c>
      <c r="EU77" s="89">
        <v>2.0082599999999999</v>
      </c>
      <c r="EV77" s="89">
        <v>58.851500000000001</v>
      </c>
      <c r="EW77" s="89">
        <v>0</v>
      </c>
      <c r="EX77" s="89">
        <v>96.043599999999998</v>
      </c>
      <c r="EY77" s="89">
        <v>287.34500000000003</v>
      </c>
      <c r="EZ77" s="89">
        <v>274.91199999999998</v>
      </c>
      <c r="FA77" s="89">
        <v>0</v>
      </c>
      <c r="FB77" s="89">
        <v>0</v>
      </c>
      <c r="FC77" s="89">
        <v>0</v>
      </c>
      <c r="FD77" s="89">
        <v>0</v>
      </c>
      <c r="FE77" s="89">
        <v>0</v>
      </c>
      <c r="FF77" s="89">
        <v>562.25699999999995</v>
      </c>
      <c r="FG77" s="89">
        <v>1.0489199999999999E-9</v>
      </c>
      <c r="FH77" s="89">
        <v>84.443700000000007</v>
      </c>
      <c r="FI77" s="89">
        <v>34.8245</v>
      </c>
      <c r="FJ77" s="89">
        <v>16.0547</v>
      </c>
      <c r="FK77" s="89">
        <v>27.786200000000001</v>
      </c>
      <c r="FL77" s="89">
        <v>16.480599999999999</v>
      </c>
      <c r="FM77" s="89">
        <v>96.043599999999998</v>
      </c>
      <c r="FN77" s="89">
        <v>248.56299999999999</v>
      </c>
      <c r="FO77" s="89">
        <v>274.91199999999998</v>
      </c>
      <c r="FP77" s="89">
        <v>0</v>
      </c>
      <c r="FQ77" s="89">
        <v>0</v>
      </c>
      <c r="FR77" s="89">
        <v>0</v>
      </c>
      <c r="FS77" s="89">
        <v>-17.8765</v>
      </c>
      <c r="FT77" s="89">
        <v>-9.1933100000000003</v>
      </c>
      <c r="FU77" s="89">
        <v>523.476</v>
      </c>
      <c r="FV77" s="89" t="s">
        <v>273</v>
      </c>
      <c r="FW77" s="89" t="s">
        <v>274</v>
      </c>
      <c r="FX77" s="89" t="s">
        <v>214</v>
      </c>
      <c r="FY77" s="89" t="s">
        <v>275</v>
      </c>
      <c r="FZ77" s="89" t="s">
        <v>215</v>
      </c>
      <c r="GA77" s="89" t="s">
        <v>276</v>
      </c>
      <c r="GB77" s="89" t="s">
        <v>216</v>
      </c>
      <c r="GC77" s="89" t="s">
        <v>277</v>
      </c>
      <c r="GF77" s="89">
        <v>2.4750299999999999E-2</v>
      </c>
      <c r="GG77" s="89">
        <v>40.151600000000002</v>
      </c>
      <c r="GH77" s="89">
        <v>31.7254</v>
      </c>
      <c r="GI77" s="89">
        <v>0.570878</v>
      </c>
      <c r="GJ77" s="89">
        <v>37.145699999999998</v>
      </c>
      <c r="GK77" s="89">
        <v>0</v>
      </c>
      <c r="GL77" s="89">
        <v>81.267099999999999</v>
      </c>
      <c r="GM77" s="89">
        <v>190.89</v>
      </c>
      <c r="GN77" s="89">
        <v>236.63300000000001</v>
      </c>
      <c r="GO77" s="89">
        <v>0</v>
      </c>
      <c r="GP77" s="89">
        <v>0</v>
      </c>
      <c r="GQ77" s="89">
        <v>0</v>
      </c>
      <c r="GR77" s="89">
        <v>0</v>
      </c>
      <c r="GS77" s="89">
        <v>0</v>
      </c>
      <c r="GT77" s="89">
        <v>427.52</v>
      </c>
      <c r="GU77" s="89">
        <v>69.841999999999999</v>
      </c>
      <c r="GV77" s="89">
        <v>0</v>
      </c>
      <c r="GW77" s="89">
        <v>0</v>
      </c>
      <c r="GX77" s="89">
        <v>0</v>
      </c>
      <c r="GY77" s="89">
        <v>0</v>
      </c>
      <c r="GZ77" s="89">
        <v>29.606200000000001</v>
      </c>
      <c r="HA77" s="89">
        <v>0</v>
      </c>
      <c r="HB77" s="89">
        <v>99.45</v>
      </c>
      <c r="HC77" s="89">
        <v>0</v>
      </c>
      <c r="HD77" s="89">
        <v>0</v>
      </c>
      <c r="HE77" s="89">
        <v>0</v>
      </c>
      <c r="HF77" s="89">
        <v>0</v>
      </c>
      <c r="HG77" s="89">
        <v>99.45</v>
      </c>
      <c r="HH77" s="89">
        <v>2.2878900000000001E-2</v>
      </c>
      <c r="HI77" s="89">
        <v>31.592700000000001</v>
      </c>
      <c r="HJ77" s="89">
        <v>35.695500000000003</v>
      </c>
      <c r="HK77" s="89">
        <v>4.55626</v>
      </c>
      <c r="HL77" s="89">
        <v>14.333500000000001</v>
      </c>
      <c r="HM77" s="89">
        <v>15.8461</v>
      </c>
      <c r="HN77" s="89">
        <v>81.267099999999999</v>
      </c>
      <c r="HO77" s="89">
        <v>123.05</v>
      </c>
      <c r="HP77" s="89">
        <v>236.63300000000001</v>
      </c>
      <c r="HQ77" s="89">
        <v>0</v>
      </c>
      <c r="HR77" s="89">
        <v>0</v>
      </c>
      <c r="HS77" s="89">
        <v>0</v>
      </c>
      <c r="HT77" s="89">
        <v>-45.896000000000001</v>
      </c>
      <c r="HU77" s="89">
        <v>-14.3748</v>
      </c>
      <c r="HV77" s="89">
        <v>359.68</v>
      </c>
      <c r="HW77" s="89">
        <v>65.265000000000001</v>
      </c>
      <c r="HX77" s="89">
        <v>0</v>
      </c>
      <c r="HY77" s="89">
        <v>0</v>
      </c>
      <c r="HZ77" s="89">
        <v>0</v>
      </c>
      <c r="IA77" s="89">
        <v>0</v>
      </c>
      <c r="IB77" s="89">
        <v>0</v>
      </c>
      <c r="IC77" s="89">
        <v>0</v>
      </c>
      <c r="ID77" s="89">
        <v>65.27</v>
      </c>
      <c r="IE77" s="89">
        <v>0</v>
      </c>
      <c r="IF77" s="89">
        <v>0</v>
      </c>
      <c r="IG77" s="89">
        <v>0</v>
      </c>
      <c r="IH77" s="89">
        <v>0</v>
      </c>
      <c r="II77" s="89">
        <v>65.27</v>
      </c>
      <c r="IJ77" s="89">
        <v>2.2959299999999998</v>
      </c>
      <c r="IK77" s="89">
        <v>1.3072699999999999</v>
      </c>
      <c r="IL77" s="89">
        <v>1.03294</v>
      </c>
      <c r="IM77" s="89">
        <v>1.8586499999999999E-2</v>
      </c>
      <c r="IN77" s="89">
        <v>1.2094199999999999</v>
      </c>
      <c r="IO77" s="89">
        <v>0.972908</v>
      </c>
      <c r="IP77" s="89">
        <v>2.6459700000000002</v>
      </c>
      <c r="IQ77" s="89">
        <v>9.4830299999999994</v>
      </c>
      <c r="IR77" s="38">
        <v>7.70451</v>
      </c>
      <c r="IS77" s="89">
        <v>0</v>
      </c>
      <c r="IT77" s="89">
        <v>0</v>
      </c>
      <c r="IU77" s="89">
        <v>0</v>
      </c>
      <c r="IV77" s="89">
        <v>0</v>
      </c>
      <c r="IW77" s="89">
        <v>0</v>
      </c>
      <c r="IX77" s="89">
        <v>17.1875</v>
      </c>
      <c r="IY77" s="89">
        <v>2.1454599999999999</v>
      </c>
      <c r="IZ77" s="89">
        <v>1.02861</v>
      </c>
      <c r="JA77" s="89">
        <v>1.16221</v>
      </c>
      <c r="JB77" s="89">
        <v>0.148344</v>
      </c>
      <c r="JC77" s="89">
        <v>0.46667900000000001</v>
      </c>
      <c r="JD77" s="89">
        <v>0.51593299999999997</v>
      </c>
      <c r="JE77" s="89">
        <v>2.6459700000000002</v>
      </c>
      <c r="JF77" s="89">
        <v>6.1508599999999998</v>
      </c>
      <c r="JG77" s="89">
        <v>7.70451</v>
      </c>
      <c r="JH77" s="89">
        <v>0</v>
      </c>
      <c r="JI77" s="89">
        <v>0</v>
      </c>
      <c r="JJ77" s="89">
        <v>0</v>
      </c>
      <c r="JK77" s="89">
        <v>-1.49431</v>
      </c>
      <c r="JL77" s="89">
        <v>-0.468026</v>
      </c>
      <c r="JM77" s="89">
        <v>13.855399999999999</v>
      </c>
    </row>
    <row r="78" spans="1:273" x14ac:dyDescent="0.3">
      <c r="A78" s="21"/>
      <c r="B78" s="84">
        <v>44855.486608796295</v>
      </c>
      <c r="C78" s="38" t="s">
        <v>109</v>
      </c>
      <c r="D78" s="38" t="s">
        <v>109</v>
      </c>
      <c r="E78" s="38" t="s">
        <v>272</v>
      </c>
      <c r="F78" s="38">
        <v>498589</v>
      </c>
      <c r="G78" s="39">
        <v>498589</v>
      </c>
      <c r="H78" s="38" t="s">
        <v>86</v>
      </c>
      <c r="I78" s="38">
        <v>0.16111111111111112</v>
      </c>
      <c r="J78" s="38" t="s">
        <v>88</v>
      </c>
      <c r="K78" s="38">
        <v>-38.369999999999997</v>
      </c>
      <c r="L78" s="38" t="s">
        <v>87</v>
      </c>
      <c r="M78" s="38" t="s">
        <v>87</v>
      </c>
      <c r="N78" s="38" t="s">
        <v>247</v>
      </c>
      <c r="O78" s="38">
        <v>87.253100000000003</v>
      </c>
      <c r="P78" s="38">
        <v>415535</v>
      </c>
      <c r="Q78" s="38">
        <v>233404</v>
      </c>
      <c r="R78" s="38">
        <v>6910.96</v>
      </c>
      <c r="S78" s="38">
        <v>257830</v>
      </c>
      <c r="T78" s="37">
        <v>0</v>
      </c>
      <c r="U78" s="38">
        <v>674022</v>
      </c>
      <c r="V78" s="38">
        <v>1587790</v>
      </c>
      <c r="W78" s="38">
        <v>2135580</v>
      </c>
      <c r="X78" s="37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3723370</v>
      </c>
      <c r="AD78" s="38">
        <v>12554.2</v>
      </c>
      <c r="AE78" s="38">
        <v>0</v>
      </c>
      <c r="AF78" s="38">
        <v>0</v>
      </c>
      <c r="AG78" s="38">
        <v>0</v>
      </c>
      <c r="AH78" s="38">
        <v>0</v>
      </c>
      <c r="AI78" s="38">
        <v>5282.77</v>
      </c>
      <c r="AJ78" s="38">
        <v>0</v>
      </c>
      <c r="AK78" s="38">
        <v>17837</v>
      </c>
      <c r="AL78" s="38">
        <v>0</v>
      </c>
      <c r="AM78" s="38">
        <v>0</v>
      </c>
      <c r="AN78" s="38">
        <v>0</v>
      </c>
      <c r="AO78" s="38">
        <v>0</v>
      </c>
      <c r="AP78" s="38">
        <v>17837</v>
      </c>
      <c r="AQ78" s="38">
        <v>0</v>
      </c>
      <c r="AR78" s="38">
        <v>0</v>
      </c>
      <c r="AS78" s="38">
        <v>0</v>
      </c>
      <c r="AT78" s="38">
        <v>0</v>
      </c>
      <c r="AU78" s="38">
        <v>0</v>
      </c>
      <c r="AV78" s="38">
        <v>0</v>
      </c>
      <c r="AW78" s="38">
        <v>0</v>
      </c>
      <c r="AX78" s="38">
        <v>0</v>
      </c>
      <c r="AY78" s="38">
        <v>0</v>
      </c>
      <c r="AZ78" s="38">
        <v>0</v>
      </c>
      <c r="BA78" s="38">
        <v>0</v>
      </c>
      <c r="BB78" s="38">
        <v>0</v>
      </c>
      <c r="BC78" s="38">
        <v>0</v>
      </c>
      <c r="BD78" s="38">
        <v>7.0234100000000002</v>
      </c>
      <c r="BE78" s="38">
        <v>25.243099999999998</v>
      </c>
      <c r="BF78" s="38">
        <v>12.784599999999999</v>
      </c>
      <c r="BG78" s="38">
        <v>0.53005800000000003</v>
      </c>
      <c r="BH78" s="38">
        <v>14.5008</v>
      </c>
      <c r="BI78" s="38">
        <v>2.6989100000000001</v>
      </c>
      <c r="BJ78" s="38">
        <v>35.508000000000003</v>
      </c>
      <c r="BK78" s="38">
        <v>98.288799999999995</v>
      </c>
      <c r="BL78" s="38">
        <v>110.64100000000001</v>
      </c>
      <c r="BM78" s="38">
        <v>0</v>
      </c>
      <c r="BN78" s="38">
        <v>0</v>
      </c>
      <c r="BO78" s="38">
        <v>0</v>
      </c>
      <c r="BP78" s="38">
        <v>0</v>
      </c>
      <c r="BQ78" s="38">
        <v>0</v>
      </c>
      <c r="BR78" s="38">
        <v>208.93</v>
      </c>
      <c r="BS78" s="38">
        <v>199.214</v>
      </c>
      <c r="BT78" s="38">
        <v>9.7166700000000006</v>
      </c>
      <c r="BU78" s="37">
        <v>0</v>
      </c>
      <c r="BV78" s="37">
        <v>30.75</v>
      </c>
      <c r="BW78" s="38" t="s">
        <v>101</v>
      </c>
      <c r="BX78" s="38">
        <v>0</v>
      </c>
      <c r="BY78" s="37">
        <v>18.5</v>
      </c>
      <c r="BZ78" s="38" t="s">
        <v>199</v>
      </c>
      <c r="CA78" s="38">
        <v>0</v>
      </c>
      <c r="CB78" s="38" t="s">
        <v>87</v>
      </c>
      <c r="CC78" s="38" t="s">
        <v>87</v>
      </c>
      <c r="CD78" s="38" t="s">
        <v>238</v>
      </c>
      <c r="CE78" s="38">
        <v>80.660700000000006</v>
      </c>
      <c r="CF78" s="38">
        <v>362082</v>
      </c>
      <c r="CG78" s="38">
        <v>310224</v>
      </c>
      <c r="CH78" s="38">
        <v>45781</v>
      </c>
      <c r="CI78" s="38">
        <v>116203</v>
      </c>
      <c r="CJ78" s="38">
        <v>127032</v>
      </c>
      <c r="CK78" s="38">
        <v>674022</v>
      </c>
      <c r="CL78" s="38">
        <v>735836</v>
      </c>
      <c r="CM78" s="38">
        <v>2135580</v>
      </c>
      <c r="CN78" s="38">
        <v>0</v>
      </c>
      <c r="CO78" s="38">
        <v>0</v>
      </c>
      <c r="CP78" s="38">
        <v>0</v>
      </c>
      <c r="CQ78" s="38">
        <v>-906138</v>
      </c>
      <c r="CR78" s="38">
        <v>6549.56</v>
      </c>
      <c r="CS78" s="38">
        <v>2871420</v>
      </c>
      <c r="CT78" s="38">
        <v>11645.6</v>
      </c>
      <c r="CU78" s="38">
        <v>0</v>
      </c>
      <c r="CV78" s="38">
        <v>0</v>
      </c>
      <c r="CW78" s="38">
        <v>0</v>
      </c>
      <c r="CX78" s="38">
        <v>0</v>
      </c>
      <c r="CY78" s="38">
        <v>0</v>
      </c>
      <c r="CZ78" s="38">
        <v>0</v>
      </c>
      <c r="DA78" s="38">
        <v>11645.6</v>
      </c>
      <c r="DB78" s="38">
        <v>0</v>
      </c>
      <c r="DC78" s="38">
        <v>0</v>
      </c>
      <c r="DD78" s="38">
        <v>0</v>
      </c>
      <c r="DE78" s="38">
        <v>0</v>
      </c>
      <c r="DF78" s="38">
        <v>11645.6</v>
      </c>
      <c r="DG78" s="38">
        <v>0</v>
      </c>
      <c r="DH78" s="38">
        <v>0</v>
      </c>
      <c r="DI78" s="38">
        <v>0</v>
      </c>
      <c r="DJ78" s="38">
        <v>0</v>
      </c>
      <c r="DK78" s="38">
        <v>0</v>
      </c>
      <c r="DL78" s="38">
        <v>0</v>
      </c>
      <c r="DM78" s="38">
        <v>0</v>
      </c>
      <c r="DN78" s="38">
        <v>0</v>
      </c>
      <c r="DO78" s="38">
        <v>0</v>
      </c>
      <c r="DP78" s="38">
        <v>0</v>
      </c>
      <c r="DQ78" s="38">
        <v>0</v>
      </c>
      <c r="DR78" s="38">
        <v>0</v>
      </c>
      <c r="DS78" s="38">
        <v>0</v>
      </c>
      <c r="DT78" s="38">
        <v>6.4982800000000003</v>
      </c>
      <c r="DU78" s="38">
        <v>23.314699999999998</v>
      </c>
      <c r="DV78" s="38">
        <v>16.787500000000001</v>
      </c>
      <c r="DW78" s="38">
        <v>3.0034900000000002</v>
      </c>
      <c r="DX78" s="38">
        <v>6.8106900000000001</v>
      </c>
      <c r="DY78" s="38">
        <v>6.6369800000000003</v>
      </c>
      <c r="DZ78" s="38">
        <v>35.508000000000003</v>
      </c>
      <c r="EA78" s="38">
        <v>59.904400000000003</v>
      </c>
      <c r="EB78" s="38">
        <v>110.64100000000001</v>
      </c>
      <c r="EC78" s="38">
        <v>0</v>
      </c>
      <c r="ED78" s="38">
        <v>0</v>
      </c>
      <c r="EE78" s="38">
        <v>0</v>
      </c>
      <c r="EF78" s="38">
        <v>-37.100200000000001</v>
      </c>
      <c r="EG78" s="38">
        <v>-1.55498</v>
      </c>
      <c r="EH78" s="38">
        <v>170.54599999999999</v>
      </c>
      <c r="EI78" s="38">
        <v>164.053</v>
      </c>
      <c r="EJ78" s="38">
        <v>6.4930500000000002</v>
      </c>
      <c r="EK78" s="38">
        <v>0</v>
      </c>
      <c r="EL78" s="38">
        <v>1.75</v>
      </c>
      <c r="EM78" s="38" t="s">
        <v>199</v>
      </c>
      <c r="EN78" s="38">
        <v>0</v>
      </c>
      <c r="EO78" s="38">
        <v>15.25</v>
      </c>
      <c r="EP78" s="38" t="s">
        <v>234</v>
      </c>
      <c r="EQ78" s="38">
        <v>0</v>
      </c>
      <c r="ER78" s="38">
        <v>3.87324E-13</v>
      </c>
      <c r="ES78" s="38">
        <v>82.029600000000002</v>
      </c>
      <c r="ET78" s="38">
        <v>31.042200000000001</v>
      </c>
      <c r="EU78" s="38">
        <v>1.6453899999999999</v>
      </c>
      <c r="EV78" s="38">
        <v>45.793999999999997</v>
      </c>
      <c r="EW78" s="38">
        <v>0</v>
      </c>
      <c r="EX78" s="38">
        <v>96.043599999999998</v>
      </c>
      <c r="EY78" s="38">
        <v>256.55500000000001</v>
      </c>
      <c r="EZ78" s="38">
        <v>274.91199999999998</v>
      </c>
      <c r="FA78" s="38">
        <v>0</v>
      </c>
      <c r="FB78" s="38">
        <v>0</v>
      </c>
      <c r="FC78" s="38">
        <v>0</v>
      </c>
      <c r="FD78" s="38">
        <v>0</v>
      </c>
      <c r="FE78" s="38">
        <v>0</v>
      </c>
      <c r="FF78" s="38">
        <v>531.46699999999998</v>
      </c>
      <c r="FG78" s="38">
        <v>1.0489199999999999E-9</v>
      </c>
      <c r="FH78" s="38">
        <v>84.443700000000007</v>
      </c>
      <c r="FI78" s="38">
        <v>34.8245</v>
      </c>
      <c r="FJ78" s="38">
        <v>16.0547</v>
      </c>
      <c r="FK78" s="38">
        <v>27.786200000000001</v>
      </c>
      <c r="FL78" s="38">
        <v>16.480599999999999</v>
      </c>
      <c r="FM78" s="38">
        <v>96.043599999999998</v>
      </c>
      <c r="FN78" s="38">
        <v>248.56299999999999</v>
      </c>
      <c r="FO78" s="38">
        <v>274.91199999999998</v>
      </c>
      <c r="FP78" s="38">
        <v>0</v>
      </c>
      <c r="FQ78" s="38">
        <v>0</v>
      </c>
      <c r="FR78" s="38">
        <v>0</v>
      </c>
      <c r="FS78" s="38">
        <v>-17.8765</v>
      </c>
      <c r="FT78" s="38">
        <v>-9.1933100000000003</v>
      </c>
      <c r="FU78" s="38">
        <v>523.476</v>
      </c>
      <c r="FV78" s="38" t="s">
        <v>273</v>
      </c>
      <c r="FW78" s="38" t="s">
        <v>274</v>
      </c>
      <c r="FX78" s="38" t="s">
        <v>214</v>
      </c>
      <c r="FY78" s="38" t="s">
        <v>275</v>
      </c>
      <c r="FZ78" s="38" t="s">
        <v>215</v>
      </c>
      <c r="GA78" s="38" t="s">
        <v>276</v>
      </c>
      <c r="GB78" s="38" t="s">
        <v>216</v>
      </c>
      <c r="GC78" s="38" t="s">
        <v>277</v>
      </c>
      <c r="GF78" s="38">
        <v>2.4935700000000002E-2</v>
      </c>
      <c r="GG78" s="38">
        <v>56.936399999999999</v>
      </c>
      <c r="GH78" s="38">
        <v>31.086500000000001</v>
      </c>
      <c r="GI78" s="38">
        <v>0.84096300000000002</v>
      </c>
      <c r="GJ78" s="38">
        <v>40.081000000000003</v>
      </c>
      <c r="GK78" s="38">
        <v>0</v>
      </c>
      <c r="GL78" s="38">
        <v>81.267099999999999</v>
      </c>
      <c r="GM78" s="38">
        <v>210.24</v>
      </c>
      <c r="GN78" s="38">
        <v>236.63300000000001</v>
      </c>
      <c r="GO78" s="38">
        <v>0</v>
      </c>
      <c r="GP78" s="38">
        <v>0</v>
      </c>
      <c r="GQ78" s="38">
        <v>0</v>
      </c>
      <c r="GR78" s="38">
        <v>0</v>
      </c>
      <c r="GS78" s="38">
        <v>0</v>
      </c>
      <c r="GT78" s="38">
        <v>446.87</v>
      </c>
      <c r="GU78" s="38">
        <v>70.357299999999995</v>
      </c>
      <c r="GV78" s="38">
        <v>0</v>
      </c>
      <c r="GW78" s="38">
        <v>0</v>
      </c>
      <c r="GX78" s="38">
        <v>0</v>
      </c>
      <c r="GY78" s="38">
        <v>0</v>
      </c>
      <c r="GZ78" s="38">
        <v>29.606200000000001</v>
      </c>
      <c r="HA78" s="38">
        <v>0</v>
      </c>
      <c r="HB78" s="38">
        <v>99.97</v>
      </c>
      <c r="HC78" s="38">
        <v>0</v>
      </c>
      <c r="HD78" s="38">
        <v>0</v>
      </c>
      <c r="HE78" s="38">
        <v>0</v>
      </c>
      <c r="HF78" s="38">
        <v>0</v>
      </c>
      <c r="HG78" s="38">
        <v>99.97</v>
      </c>
      <c r="HH78" s="38">
        <v>2.2878900000000001E-2</v>
      </c>
      <c r="HI78" s="38">
        <v>31.592700000000001</v>
      </c>
      <c r="HJ78" s="38">
        <v>35.695500000000003</v>
      </c>
      <c r="HK78" s="38">
        <v>4.55626</v>
      </c>
      <c r="HL78" s="38">
        <v>14.333500000000001</v>
      </c>
      <c r="HM78" s="38">
        <v>15.8461</v>
      </c>
      <c r="HN78" s="38">
        <v>81.267099999999999</v>
      </c>
      <c r="HO78" s="38">
        <v>123.05</v>
      </c>
      <c r="HP78" s="38">
        <v>236.63300000000001</v>
      </c>
      <c r="HQ78" s="38">
        <v>0</v>
      </c>
      <c r="HR78" s="38">
        <v>0</v>
      </c>
      <c r="HS78" s="38">
        <v>0</v>
      </c>
      <c r="HT78" s="38">
        <v>-45.896000000000001</v>
      </c>
      <c r="HU78" s="38">
        <v>-14.3748</v>
      </c>
      <c r="HV78" s="38">
        <v>359.68</v>
      </c>
      <c r="HW78" s="38">
        <v>65.265000000000001</v>
      </c>
      <c r="HX78" s="38">
        <v>0</v>
      </c>
      <c r="HY78" s="38">
        <v>0</v>
      </c>
      <c r="HZ78" s="38">
        <v>0</v>
      </c>
      <c r="IA78" s="38">
        <v>0</v>
      </c>
      <c r="IB78" s="38">
        <v>0</v>
      </c>
      <c r="IC78" s="38">
        <v>0</v>
      </c>
      <c r="ID78" s="38">
        <v>65.27</v>
      </c>
      <c r="IE78" s="38">
        <v>0</v>
      </c>
      <c r="IF78" s="38">
        <v>0</v>
      </c>
      <c r="IG78" s="38">
        <v>0</v>
      </c>
      <c r="IH78" s="38">
        <v>0</v>
      </c>
      <c r="II78" s="38">
        <v>65.27</v>
      </c>
      <c r="IJ78" s="38">
        <v>2.3128700000000002</v>
      </c>
      <c r="IK78" s="38">
        <v>1.8537699999999999</v>
      </c>
      <c r="IL78" s="38">
        <v>1.01214</v>
      </c>
      <c r="IM78" s="38">
        <v>2.73803E-2</v>
      </c>
      <c r="IN78" s="38">
        <v>1.3049900000000001</v>
      </c>
      <c r="IO78" s="38">
        <v>0.972908</v>
      </c>
      <c r="IP78" s="38">
        <v>2.6459700000000002</v>
      </c>
      <c r="IQ78" s="38">
        <v>10.130000000000001</v>
      </c>
      <c r="IR78" s="38">
        <v>7.70451</v>
      </c>
      <c r="IS78" s="38">
        <v>0</v>
      </c>
      <c r="IT78" s="38">
        <v>0</v>
      </c>
      <c r="IU78" s="38">
        <v>0</v>
      </c>
      <c r="IV78" s="38">
        <v>0</v>
      </c>
      <c r="IW78" s="38">
        <v>0</v>
      </c>
      <c r="IX78" s="38">
        <v>17.834499999999998</v>
      </c>
      <c r="IY78" s="38">
        <v>2.1454599999999999</v>
      </c>
      <c r="IZ78" s="38">
        <v>1.02861</v>
      </c>
      <c r="JA78" s="38">
        <v>1.16221</v>
      </c>
      <c r="JB78" s="38">
        <v>0.148344</v>
      </c>
      <c r="JC78" s="38">
        <v>0.46667900000000001</v>
      </c>
      <c r="JD78" s="38">
        <v>0.51593299999999997</v>
      </c>
      <c r="JE78" s="38">
        <v>2.6459700000000002</v>
      </c>
      <c r="JF78" s="38">
        <v>6.1508599999999998</v>
      </c>
      <c r="JG78" s="38">
        <v>7.70451</v>
      </c>
      <c r="JH78" s="38">
        <v>0</v>
      </c>
      <c r="JI78" s="38">
        <v>0</v>
      </c>
      <c r="JJ78" s="38">
        <v>0</v>
      </c>
      <c r="JK78" s="38">
        <v>-1.49431</v>
      </c>
      <c r="JL78" s="38">
        <v>-0.468026</v>
      </c>
      <c r="JM78" s="38">
        <v>13.855399999999999</v>
      </c>
    </row>
    <row r="79" spans="1:273" x14ac:dyDescent="0.3">
      <c r="A79" s="21"/>
      <c r="B79" s="84">
        <v>44855.489351851851</v>
      </c>
      <c r="C79" s="38" t="s">
        <v>110</v>
      </c>
      <c r="D79" s="38" t="s">
        <v>110</v>
      </c>
      <c r="E79" s="38" t="s">
        <v>272</v>
      </c>
      <c r="F79" s="38">
        <v>498589</v>
      </c>
      <c r="G79" s="39">
        <v>498589</v>
      </c>
      <c r="H79" s="38" t="s">
        <v>86</v>
      </c>
      <c r="I79" s="38">
        <v>0.15833333333333333</v>
      </c>
      <c r="J79" s="38" t="s">
        <v>88</v>
      </c>
      <c r="K79" s="38">
        <v>-38.17</v>
      </c>
      <c r="L79" s="38" t="s">
        <v>87</v>
      </c>
      <c r="M79" s="38" t="s">
        <v>87</v>
      </c>
      <c r="N79" s="38" t="s">
        <v>247</v>
      </c>
      <c r="O79" s="38">
        <v>87.749200000000002</v>
      </c>
      <c r="P79" s="38">
        <v>422274</v>
      </c>
      <c r="Q79" s="38">
        <v>229401</v>
      </c>
      <c r="R79" s="38">
        <v>7479.38</v>
      </c>
      <c r="S79" s="38">
        <v>248420</v>
      </c>
      <c r="T79" s="38">
        <v>0</v>
      </c>
      <c r="U79" s="38">
        <v>674022</v>
      </c>
      <c r="V79" s="38">
        <v>1581680</v>
      </c>
      <c r="W79" s="38">
        <v>2135580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3717270</v>
      </c>
      <c r="AD79" s="38">
        <v>12624.9</v>
      </c>
      <c r="AE79" s="38">
        <v>0</v>
      </c>
      <c r="AF79" s="38">
        <v>0</v>
      </c>
      <c r="AG79" s="38">
        <v>0</v>
      </c>
      <c r="AH79" s="38">
        <v>0</v>
      </c>
      <c r="AI79" s="38">
        <v>5282.77</v>
      </c>
      <c r="AJ79" s="38">
        <v>0</v>
      </c>
      <c r="AK79" s="38">
        <v>17907.7</v>
      </c>
      <c r="AL79" s="38">
        <v>0</v>
      </c>
      <c r="AM79" s="38">
        <v>0</v>
      </c>
      <c r="AN79" s="38">
        <v>0</v>
      </c>
      <c r="AO79" s="38">
        <v>0</v>
      </c>
      <c r="AP79" s="38">
        <v>17907.7</v>
      </c>
      <c r="AQ79" s="38">
        <v>0</v>
      </c>
      <c r="AR79" s="38">
        <v>0</v>
      </c>
      <c r="AS79" s="38">
        <v>0</v>
      </c>
      <c r="AT79" s="38">
        <v>0</v>
      </c>
      <c r="AU79" s="38">
        <v>0</v>
      </c>
      <c r="AV79" s="38">
        <v>0</v>
      </c>
      <c r="AW79" s="38">
        <v>0</v>
      </c>
      <c r="AX79" s="38">
        <v>0</v>
      </c>
      <c r="AY79" s="38">
        <v>0</v>
      </c>
      <c r="AZ79" s="38">
        <v>0</v>
      </c>
      <c r="BA79" s="38">
        <v>0</v>
      </c>
      <c r="BB79" s="38">
        <v>0</v>
      </c>
      <c r="BC79" s="38">
        <v>0</v>
      </c>
      <c r="BD79" s="38">
        <v>7.0631500000000003</v>
      </c>
      <c r="BE79" s="38">
        <v>25.700900000000001</v>
      </c>
      <c r="BF79" s="38">
        <v>12.555099999999999</v>
      </c>
      <c r="BG79" s="38">
        <v>0.56755599999999995</v>
      </c>
      <c r="BH79" s="38">
        <v>13.9785</v>
      </c>
      <c r="BI79" s="38">
        <v>2.6989100000000001</v>
      </c>
      <c r="BJ79" s="38">
        <v>35.508000000000003</v>
      </c>
      <c r="BK79" s="38">
        <v>98.072100000000006</v>
      </c>
      <c r="BL79" s="38">
        <v>110.64100000000001</v>
      </c>
      <c r="BM79" s="38">
        <v>0</v>
      </c>
      <c r="BN79" s="38">
        <v>0</v>
      </c>
      <c r="BO79" s="38">
        <v>0</v>
      </c>
      <c r="BP79" s="38">
        <v>0</v>
      </c>
      <c r="BQ79" s="38">
        <v>0</v>
      </c>
      <c r="BR79" s="38">
        <v>208.714</v>
      </c>
      <c r="BS79" s="38">
        <v>198.95699999999999</v>
      </c>
      <c r="BT79" s="38">
        <v>9.7563899999999997</v>
      </c>
      <c r="BU79" s="38">
        <v>0</v>
      </c>
      <c r="BV79" s="38">
        <v>30.75</v>
      </c>
      <c r="BW79" s="38" t="s">
        <v>101</v>
      </c>
      <c r="BX79" s="38">
        <v>0</v>
      </c>
      <c r="BY79" s="38">
        <v>18.25</v>
      </c>
      <c r="BZ79" s="38" t="s">
        <v>199</v>
      </c>
      <c r="CA79" s="38">
        <v>0</v>
      </c>
      <c r="CB79" s="38" t="s">
        <v>87</v>
      </c>
      <c r="CC79" s="38" t="s">
        <v>87</v>
      </c>
      <c r="CD79" s="38" t="s">
        <v>238</v>
      </c>
      <c r="CE79" s="38">
        <v>80.660700000000006</v>
      </c>
      <c r="CF79" s="38">
        <v>362082</v>
      </c>
      <c r="CG79" s="38">
        <v>310224</v>
      </c>
      <c r="CH79" s="38">
        <v>45781</v>
      </c>
      <c r="CI79" s="38">
        <v>116203</v>
      </c>
      <c r="CJ79" s="38">
        <v>127032</v>
      </c>
      <c r="CK79" s="38">
        <v>674022</v>
      </c>
      <c r="CL79" s="38">
        <v>735836</v>
      </c>
      <c r="CM79" s="38">
        <v>2135580</v>
      </c>
      <c r="CN79" s="38">
        <v>0</v>
      </c>
      <c r="CO79" s="38">
        <v>0</v>
      </c>
      <c r="CP79" s="38">
        <v>0</v>
      </c>
      <c r="CQ79" s="38">
        <v>-906138</v>
      </c>
      <c r="CR79" s="38">
        <v>6549.56</v>
      </c>
      <c r="CS79" s="38">
        <v>2871420</v>
      </c>
      <c r="CT79" s="38">
        <v>11645.6</v>
      </c>
      <c r="CU79" s="38">
        <v>0</v>
      </c>
      <c r="CV79" s="38">
        <v>0</v>
      </c>
      <c r="CW79" s="38">
        <v>0</v>
      </c>
      <c r="CX79" s="38">
        <v>0</v>
      </c>
      <c r="CY79" s="38">
        <v>0</v>
      </c>
      <c r="CZ79" s="38">
        <v>0</v>
      </c>
      <c r="DA79" s="38">
        <v>11645.6</v>
      </c>
      <c r="DB79" s="38">
        <v>0</v>
      </c>
      <c r="DC79" s="38">
        <v>0</v>
      </c>
      <c r="DD79" s="38">
        <v>0</v>
      </c>
      <c r="DE79" s="38">
        <v>0</v>
      </c>
      <c r="DF79" s="38">
        <v>11645.6</v>
      </c>
      <c r="DG79" s="38">
        <v>0</v>
      </c>
      <c r="DH79" s="38">
        <v>0</v>
      </c>
      <c r="DI79" s="38">
        <v>0</v>
      </c>
      <c r="DJ79" s="38">
        <v>0</v>
      </c>
      <c r="DK79" s="38">
        <v>0</v>
      </c>
      <c r="DL79" s="38">
        <v>0</v>
      </c>
      <c r="DM79" s="38">
        <v>0</v>
      </c>
      <c r="DN79" s="38">
        <v>0</v>
      </c>
      <c r="DO79" s="38">
        <v>0</v>
      </c>
      <c r="DP79" s="38">
        <v>0</v>
      </c>
      <c r="DQ79" s="38">
        <v>0</v>
      </c>
      <c r="DR79" s="38">
        <v>0</v>
      </c>
      <c r="DS79" s="38">
        <v>0</v>
      </c>
      <c r="DT79" s="38">
        <v>6.4982800000000003</v>
      </c>
      <c r="DU79" s="38">
        <v>23.314699999999998</v>
      </c>
      <c r="DV79" s="38">
        <v>16.787500000000001</v>
      </c>
      <c r="DW79" s="38">
        <v>3.0034900000000002</v>
      </c>
      <c r="DX79" s="38">
        <v>6.8106900000000001</v>
      </c>
      <c r="DY79" s="38">
        <v>6.6369800000000003</v>
      </c>
      <c r="DZ79" s="38">
        <v>35.508000000000003</v>
      </c>
      <c r="EA79" s="38">
        <v>59.904400000000003</v>
      </c>
      <c r="EB79" s="38">
        <v>110.64100000000001</v>
      </c>
      <c r="EC79" s="38">
        <v>0</v>
      </c>
      <c r="ED79" s="38">
        <v>0</v>
      </c>
      <c r="EE79" s="38">
        <v>0</v>
      </c>
      <c r="EF79" s="38">
        <v>-37.100200000000001</v>
      </c>
      <c r="EG79" s="38">
        <v>-1.55498</v>
      </c>
      <c r="EH79" s="38">
        <v>170.54599999999999</v>
      </c>
      <c r="EI79" s="38">
        <v>164.053</v>
      </c>
      <c r="EJ79" s="38">
        <v>6.4930500000000002</v>
      </c>
      <c r="EK79" s="38">
        <v>0</v>
      </c>
      <c r="EL79" s="38">
        <v>1.75</v>
      </c>
      <c r="EM79" s="38" t="s">
        <v>199</v>
      </c>
      <c r="EN79" s="38">
        <v>0</v>
      </c>
      <c r="EO79" s="38">
        <v>15.25</v>
      </c>
      <c r="EP79" s="38" t="s">
        <v>234</v>
      </c>
      <c r="EQ79" s="38">
        <v>0</v>
      </c>
      <c r="ER79" s="38">
        <v>3.7755199999999999E-13</v>
      </c>
      <c r="ES79" s="38">
        <v>78.734200000000001</v>
      </c>
      <c r="ET79" s="38">
        <v>30.282900000000001</v>
      </c>
      <c r="EU79" s="38">
        <v>1.6674800000000001</v>
      </c>
      <c r="EV79" s="38">
        <v>43.065100000000001</v>
      </c>
      <c r="EW79" s="38">
        <v>0</v>
      </c>
      <c r="EX79" s="38">
        <v>96.043599999999998</v>
      </c>
      <c r="EY79" s="38">
        <v>249.79300000000001</v>
      </c>
      <c r="EZ79" s="38">
        <v>274.91199999999998</v>
      </c>
      <c r="FA79" s="38">
        <v>0</v>
      </c>
      <c r="FB79" s="38">
        <v>0</v>
      </c>
      <c r="FC79" s="38">
        <v>0</v>
      </c>
      <c r="FD79" s="38">
        <v>0</v>
      </c>
      <c r="FE79" s="38">
        <v>0</v>
      </c>
      <c r="FF79" s="38">
        <v>524.70500000000004</v>
      </c>
      <c r="FG79" s="38">
        <v>1.0489199999999999E-9</v>
      </c>
      <c r="FH79" s="38">
        <v>84.443700000000007</v>
      </c>
      <c r="FI79" s="38">
        <v>34.8245</v>
      </c>
      <c r="FJ79" s="38">
        <v>16.0547</v>
      </c>
      <c r="FK79" s="38">
        <v>27.786200000000001</v>
      </c>
      <c r="FL79" s="38">
        <v>16.480599999999999</v>
      </c>
      <c r="FM79" s="38">
        <v>96.043599999999998</v>
      </c>
      <c r="FN79" s="38">
        <v>248.56299999999999</v>
      </c>
      <c r="FO79" s="38">
        <v>274.91199999999998</v>
      </c>
      <c r="FP79" s="38">
        <v>0</v>
      </c>
      <c r="FQ79" s="38">
        <v>0</v>
      </c>
      <c r="FR79" s="38">
        <v>0</v>
      </c>
      <c r="FS79" s="38">
        <v>-17.8765</v>
      </c>
      <c r="FT79" s="38">
        <v>-9.1933100000000003</v>
      </c>
      <c r="FU79" s="38">
        <v>523.476</v>
      </c>
      <c r="FV79" s="38" t="s">
        <v>273</v>
      </c>
      <c r="FW79" s="38" t="s">
        <v>274</v>
      </c>
      <c r="FX79" s="38" t="s">
        <v>214</v>
      </c>
      <c r="FY79" s="38" t="s">
        <v>275</v>
      </c>
      <c r="FZ79" s="38" t="s">
        <v>215</v>
      </c>
      <c r="GA79" s="38" t="s">
        <v>276</v>
      </c>
      <c r="GB79" s="38" t="s">
        <v>216</v>
      </c>
      <c r="GC79" s="38" t="s">
        <v>277</v>
      </c>
      <c r="GF79" s="38">
        <v>2.5076000000000001E-2</v>
      </c>
      <c r="GG79" s="38">
        <v>63.358899999999998</v>
      </c>
      <c r="GH79" s="38">
        <v>30.6905</v>
      </c>
      <c r="GI79" s="38">
        <v>1.06968</v>
      </c>
      <c r="GJ79" s="38">
        <v>42.179499999999997</v>
      </c>
      <c r="GK79" s="38">
        <v>0</v>
      </c>
      <c r="GL79" s="38">
        <v>81.267099999999999</v>
      </c>
      <c r="GM79" s="38">
        <v>218.6</v>
      </c>
      <c r="GN79" s="38">
        <v>236.63300000000001</v>
      </c>
      <c r="GO79" s="38">
        <v>0</v>
      </c>
      <c r="GP79" s="38">
        <v>0</v>
      </c>
      <c r="GQ79" s="38">
        <v>0</v>
      </c>
      <c r="GR79" s="38">
        <v>0</v>
      </c>
      <c r="GS79" s="38">
        <v>0</v>
      </c>
      <c r="GT79" s="38">
        <v>455.23</v>
      </c>
      <c r="GU79" s="38">
        <v>70.753399999999999</v>
      </c>
      <c r="GV79" s="38">
        <v>0</v>
      </c>
      <c r="GW79" s="38">
        <v>0</v>
      </c>
      <c r="GX79" s="38">
        <v>0</v>
      </c>
      <c r="GY79" s="38">
        <v>0</v>
      </c>
      <c r="GZ79" s="38">
        <v>29.606200000000001</v>
      </c>
      <c r="HA79" s="38">
        <v>0</v>
      </c>
      <c r="HB79" s="38">
        <v>100.36</v>
      </c>
      <c r="HC79" s="38">
        <v>0</v>
      </c>
      <c r="HD79" s="38">
        <v>0</v>
      </c>
      <c r="HE79" s="38">
        <v>0</v>
      </c>
      <c r="HF79" s="38">
        <v>0</v>
      </c>
      <c r="HG79" s="38">
        <v>100.36</v>
      </c>
      <c r="HH79" s="38">
        <v>2.2878900000000001E-2</v>
      </c>
      <c r="HI79" s="38">
        <v>31.592700000000001</v>
      </c>
      <c r="HJ79" s="38">
        <v>35.695500000000003</v>
      </c>
      <c r="HK79" s="38">
        <v>4.55626</v>
      </c>
      <c r="HL79" s="38">
        <v>14.333500000000001</v>
      </c>
      <c r="HM79" s="38">
        <v>15.8461</v>
      </c>
      <c r="HN79" s="38">
        <v>81.267099999999999</v>
      </c>
      <c r="HO79" s="38">
        <v>123.05</v>
      </c>
      <c r="HP79" s="38">
        <v>236.63300000000001</v>
      </c>
      <c r="HQ79" s="38">
        <v>0</v>
      </c>
      <c r="HR79" s="38">
        <v>0</v>
      </c>
      <c r="HS79" s="38">
        <v>0</v>
      </c>
      <c r="HT79" s="38">
        <v>-45.896000000000001</v>
      </c>
      <c r="HU79" s="38">
        <v>-14.3748</v>
      </c>
      <c r="HV79" s="38">
        <v>359.68</v>
      </c>
      <c r="HW79" s="38">
        <v>65.265000000000001</v>
      </c>
      <c r="HX79" s="38">
        <v>0</v>
      </c>
      <c r="HY79" s="38">
        <v>0</v>
      </c>
      <c r="HZ79" s="38">
        <v>0</v>
      </c>
      <c r="IA79" s="38">
        <v>0</v>
      </c>
      <c r="IB79" s="38">
        <v>0</v>
      </c>
      <c r="IC79" s="38">
        <v>0</v>
      </c>
      <c r="ID79" s="38">
        <v>65.27</v>
      </c>
      <c r="IE79" s="38">
        <v>0</v>
      </c>
      <c r="IF79" s="38">
        <v>0</v>
      </c>
      <c r="IG79" s="38">
        <v>0</v>
      </c>
      <c r="IH79" s="38">
        <v>0</v>
      </c>
      <c r="II79" s="38">
        <v>65.27</v>
      </c>
      <c r="IJ79" s="38">
        <v>2.3258899999999998</v>
      </c>
      <c r="IK79" s="38">
        <v>2.0628799999999998</v>
      </c>
      <c r="IL79" s="38">
        <v>0.999247</v>
      </c>
      <c r="IM79" s="38">
        <v>3.48271E-2</v>
      </c>
      <c r="IN79" s="38">
        <v>1.3733200000000001</v>
      </c>
      <c r="IO79" s="38">
        <v>0.972908</v>
      </c>
      <c r="IP79" s="38">
        <v>2.6459700000000002</v>
      </c>
      <c r="IQ79" s="38">
        <v>10.414999999999999</v>
      </c>
      <c r="IR79" s="38">
        <v>7.70451</v>
      </c>
      <c r="IS79" s="38">
        <v>0</v>
      </c>
      <c r="IT79" s="38">
        <v>0</v>
      </c>
      <c r="IU79" s="38">
        <v>0</v>
      </c>
      <c r="IV79" s="38">
        <v>0</v>
      </c>
      <c r="IW79" s="38">
        <v>0</v>
      </c>
      <c r="IX79" s="38">
        <v>18.119599999999998</v>
      </c>
      <c r="IY79" s="38">
        <v>2.1454599999999999</v>
      </c>
      <c r="IZ79" s="38">
        <v>1.02861</v>
      </c>
      <c r="JA79" s="38">
        <v>1.16221</v>
      </c>
      <c r="JB79" s="38">
        <v>0.148344</v>
      </c>
      <c r="JC79" s="38">
        <v>0.46667900000000001</v>
      </c>
      <c r="JD79" s="38">
        <v>0.51593299999999997</v>
      </c>
      <c r="JE79" s="38">
        <v>2.6459700000000002</v>
      </c>
      <c r="JF79" s="38">
        <v>6.1508599999999998</v>
      </c>
      <c r="JG79" s="38">
        <v>7.70451</v>
      </c>
      <c r="JH79" s="38">
        <v>0</v>
      </c>
      <c r="JI79" s="38">
        <v>0</v>
      </c>
      <c r="JJ79" s="38">
        <v>0</v>
      </c>
      <c r="JK79" s="38">
        <v>-1.49431</v>
      </c>
      <c r="JL79" s="38">
        <v>-0.468026</v>
      </c>
      <c r="JM79" s="38">
        <v>13.855399999999999</v>
      </c>
    </row>
    <row r="80" spans="1:273" x14ac:dyDescent="0.3">
      <c r="A80" s="21"/>
      <c r="B80" s="84">
        <v>44855.492118055554</v>
      </c>
      <c r="C80" s="38" t="s">
        <v>113</v>
      </c>
      <c r="D80" s="38" t="s">
        <v>113</v>
      </c>
      <c r="E80" s="38" t="s">
        <v>272</v>
      </c>
      <c r="F80" s="38">
        <v>498589</v>
      </c>
      <c r="G80" s="39">
        <v>498589</v>
      </c>
      <c r="H80" s="38" t="s">
        <v>86</v>
      </c>
      <c r="I80" s="38">
        <v>0.15972222222222224</v>
      </c>
      <c r="J80" s="38" t="s">
        <v>88</v>
      </c>
      <c r="K80" s="38">
        <v>-38.21</v>
      </c>
      <c r="L80" s="38" t="s">
        <v>87</v>
      </c>
      <c r="M80" s="38" t="s">
        <v>87</v>
      </c>
      <c r="N80" s="38" t="s">
        <v>247</v>
      </c>
      <c r="O80" s="38">
        <v>87.661299999999997</v>
      </c>
      <c r="P80" s="38">
        <v>422520</v>
      </c>
      <c r="Q80" s="38">
        <v>229412</v>
      </c>
      <c r="R80" s="38">
        <v>7486.54</v>
      </c>
      <c r="S80" s="38">
        <v>248755</v>
      </c>
      <c r="T80" s="38">
        <v>0</v>
      </c>
      <c r="U80" s="38">
        <v>674022</v>
      </c>
      <c r="V80" s="38">
        <v>1582280</v>
      </c>
      <c r="W80" s="38">
        <v>2135580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3717860</v>
      </c>
      <c r="AD80" s="38">
        <v>12612.3</v>
      </c>
      <c r="AE80" s="38">
        <v>0</v>
      </c>
      <c r="AF80" s="38">
        <v>0</v>
      </c>
      <c r="AG80" s="38">
        <v>0</v>
      </c>
      <c r="AH80" s="38">
        <v>0</v>
      </c>
      <c r="AI80" s="38">
        <v>5282.77</v>
      </c>
      <c r="AJ80" s="38">
        <v>0</v>
      </c>
      <c r="AK80" s="38">
        <v>17895</v>
      </c>
      <c r="AL80" s="38">
        <v>0</v>
      </c>
      <c r="AM80" s="38">
        <v>0</v>
      </c>
      <c r="AN80" s="38">
        <v>0</v>
      </c>
      <c r="AO80" s="38">
        <v>0</v>
      </c>
      <c r="AP80" s="38">
        <v>17895</v>
      </c>
      <c r="AQ80" s="38">
        <v>0</v>
      </c>
      <c r="AR80" s="38">
        <v>0</v>
      </c>
      <c r="AS80" s="38">
        <v>0</v>
      </c>
      <c r="AT80" s="38">
        <v>0</v>
      </c>
      <c r="AU80" s="38">
        <v>0</v>
      </c>
      <c r="AV80" s="38">
        <v>0</v>
      </c>
      <c r="AW80" s="38">
        <v>0</v>
      </c>
      <c r="AX80" s="38">
        <v>0</v>
      </c>
      <c r="AY80" s="38">
        <v>0</v>
      </c>
      <c r="AZ80" s="38">
        <v>0</v>
      </c>
      <c r="BA80" s="38">
        <v>0</v>
      </c>
      <c r="BB80" s="38">
        <v>0</v>
      </c>
      <c r="BC80" s="38">
        <v>0</v>
      </c>
      <c r="BD80" s="38">
        <v>7.0560400000000003</v>
      </c>
      <c r="BE80" s="38">
        <v>25.7211</v>
      </c>
      <c r="BF80" s="38">
        <v>12.555999999999999</v>
      </c>
      <c r="BG80" s="38">
        <v>0.56805000000000005</v>
      </c>
      <c r="BH80" s="38">
        <v>13.9999</v>
      </c>
      <c r="BI80" s="38">
        <v>2.6989100000000001</v>
      </c>
      <c r="BJ80" s="38">
        <v>35.508000000000003</v>
      </c>
      <c r="BK80" s="38">
        <v>98.108000000000004</v>
      </c>
      <c r="BL80" s="38">
        <v>110.64100000000001</v>
      </c>
      <c r="BM80" s="38">
        <v>0</v>
      </c>
      <c r="BN80" s="38">
        <v>0</v>
      </c>
      <c r="BO80" s="38">
        <v>0</v>
      </c>
      <c r="BP80" s="38">
        <v>0</v>
      </c>
      <c r="BQ80" s="38">
        <v>0</v>
      </c>
      <c r="BR80" s="38">
        <v>208.749</v>
      </c>
      <c r="BS80" s="38">
        <v>199</v>
      </c>
      <c r="BT80" s="38">
        <v>9.7492800000000006</v>
      </c>
      <c r="BU80" s="38">
        <v>0</v>
      </c>
      <c r="BV80" s="38">
        <v>30.75</v>
      </c>
      <c r="BW80" s="38" t="s">
        <v>101</v>
      </c>
      <c r="BX80" s="38">
        <v>0</v>
      </c>
      <c r="BY80" s="38">
        <v>18.25</v>
      </c>
      <c r="BZ80" s="38" t="s">
        <v>199</v>
      </c>
      <c r="CA80" s="38">
        <v>0</v>
      </c>
      <c r="CB80" s="38" t="s">
        <v>87</v>
      </c>
      <c r="CC80" s="38" t="s">
        <v>87</v>
      </c>
      <c r="CD80" s="38" t="s">
        <v>238</v>
      </c>
      <c r="CE80" s="38">
        <v>80.660700000000006</v>
      </c>
      <c r="CF80" s="38">
        <v>362082</v>
      </c>
      <c r="CG80" s="38">
        <v>310224</v>
      </c>
      <c r="CH80" s="38">
        <v>45781</v>
      </c>
      <c r="CI80" s="38">
        <v>116203</v>
      </c>
      <c r="CJ80" s="38">
        <v>127032</v>
      </c>
      <c r="CK80" s="38">
        <v>674022</v>
      </c>
      <c r="CL80" s="38">
        <v>735836</v>
      </c>
      <c r="CM80" s="38">
        <v>2135580</v>
      </c>
      <c r="CN80" s="38">
        <v>0</v>
      </c>
      <c r="CO80" s="38">
        <v>0</v>
      </c>
      <c r="CP80" s="38">
        <v>0</v>
      </c>
      <c r="CQ80" s="38">
        <v>-906138</v>
      </c>
      <c r="CR80" s="38">
        <v>6549.56</v>
      </c>
      <c r="CS80" s="38">
        <v>2871420</v>
      </c>
      <c r="CT80" s="38">
        <v>11645.6</v>
      </c>
      <c r="CU80" s="38">
        <v>0</v>
      </c>
      <c r="CV80" s="38">
        <v>0</v>
      </c>
      <c r="CW80" s="38">
        <v>0</v>
      </c>
      <c r="CX80" s="38">
        <v>0</v>
      </c>
      <c r="CY80" s="38">
        <v>0</v>
      </c>
      <c r="CZ80" s="38">
        <v>0</v>
      </c>
      <c r="DA80" s="38">
        <v>11645.6</v>
      </c>
      <c r="DB80" s="38">
        <v>0</v>
      </c>
      <c r="DC80" s="38">
        <v>0</v>
      </c>
      <c r="DD80" s="38">
        <v>0</v>
      </c>
      <c r="DE80" s="38">
        <v>0</v>
      </c>
      <c r="DF80" s="38">
        <v>11645.6</v>
      </c>
      <c r="DG80" s="38">
        <v>0</v>
      </c>
      <c r="DH80" s="38">
        <v>0</v>
      </c>
      <c r="DI80" s="38">
        <v>0</v>
      </c>
      <c r="DJ80" s="38">
        <v>0</v>
      </c>
      <c r="DK80" s="38">
        <v>0</v>
      </c>
      <c r="DL80" s="38">
        <v>0</v>
      </c>
      <c r="DM80" s="38">
        <v>0</v>
      </c>
      <c r="DN80" s="38">
        <v>0</v>
      </c>
      <c r="DO80" s="38">
        <v>0</v>
      </c>
      <c r="DP80" s="38">
        <v>0</v>
      </c>
      <c r="DQ80" s="38">
        <v>0</v>
      </c>
      <c r="DR80" s="38">
        <v>0</v>
      </c>
      <c r="DS80" s="38">
        <v>0</v>
      </c>
      <c r="DT80" s="38">
        <v>6.4982800000000003</v>
      </c>
      <c r="DU80" s="38">
        <v>23.314699999999998</v>
      </c>
      <c r="DV80" s="38">
        <v>16.787500000000001</v>
      </c>
      <c r="DW80" s="38">
        <v>3.0034900000000002</v>
      </c>
      <c r="DX80" s="38">
        <v>6.8106900000000001</v>
      </c>
      <c r="DY80" s="38">
        <v>6.6369800000000003</v>
      </c>
      <c r="DZ80" s="38">
        <v>35.508000000000003</v>
      </c>
      <c r="EA80" s="38">
        <v>59.904400000000003</v>
      </c>
      <c r="EB80" s="38">
        <v>110.64100000000001</v>
      </c>
      <c r="EC80" s="38">
        <v>0</v>
      </c>
      <c r="ED80" s="38">
        <v>0</v>
      </c>
      <c r="EE80" s="38">
        <v>0</v>
      </c>
      <c r="EF80" s="38">
        <v>-37.100200000000001</v>
      </c>
      <c r="EG80" s="38">
        <v>-1.55498</v>
      </c>
      <c r="EH80" s="38">
        <v>170.54599999999999</v>
      </c>
      <c r="EI80" s="38">
        <v>164.053</v>
      </c>
      <c r="EJ80" s="38">
        <v>6.4930500000000002</v>
      </c>
      <c r="EK80" s="38">
        <v>0</v>
      </c>
      <c r="EL80" s="38">
        <v>1.75</v>
      </c>
      <c r="EM80" s="38" t="s">
        <v>199</v>
      </c>
      <c r="EN80" s="38">
        <v>0</v>
      </c>
      <c r="EO80" s="38">
        <v>15.25</v>
      </c>
      <c r="EP80" s="38" t="s">
        <v>234</v>
      </c>
      <c r="EQ80" s="38">
        <v>0</v>
      </c>
      <c r="ER80" s="38">
        <v>3.7755100000000001E-13</v>
      </c>
      <c r="ES80" s="38">
        <v>78.781099999999995</v>
      </c>
      <c r="ET80" s="38">
        <v>30.303100000000001</v>
      </c>
      <c r="EU80" s="38">
        <v>1.66848</v>
      </c>
      <c r="EV80" s="38">
        <v>43.072800000000001</v>
      </c>
      <c r="EW80" s="38">
        <v>0</v>
      </c>
      <c r="EX80" s="38">
        <v>96.043599999999998</v>
      </c>
      <c r="EY80" s="38">
        <v>249.869</v>
      </c>
      <c r="EZ80" s="38">
        <v>274.91199999999998</v>
      </c>
      <c r="FA80" s="38">
        <v>0</v>
      </c>
      <c r="FB80" s="38">
        <v>0</v>
      </c>
      <c r="FC80" s="38">
        <v>0</v>
      </c>
      <c r="FD80" s="38">
        <v>0</v>
      </c>
      <c r="FE80" s="38">
        <v>0</v>
      </c>
      <c r="FF80" s="38">
        <v>524.78099999999995</v>
      </c>
      <c r="FG80" s="38">
        <v>1.0489199999999999E-9</v>
      </c>
      <c r="FH80" s="38">
        <v>84.443700000000007</v>
      </c>
      <c r="FI80" s="38">
        <v>34.8245</v>
      </c>
      <c r="FJ80" s="38">
        <v>16.0547</v>
      </c>
      <c r="FK80" s="38">
        <v>27.786200000000001</v>
      </c>
      <c r="FL80" s="38">
        <v>16.480599999999999</v>
      </c>
      <c r="FM80" s="38">
        <v>96.043599999999998</v>
      </c>
      <c r="FN80" s="38">
        <v>248.56299999999999</v>
      </c>
      <c r="FO80" s="38">
        <v>274.91199999999998</v>
      </c>
      <c r="FP80" s="38">
        <v>0</v>
      </c>
      <c r="FQ80" s="38">
        <v>0</v>
      </c>
      <c r="FR80" s="38">
        <v>0</v>
      </c>
      <c r="FS80" s="38">
        <v>-17.8765</v>
      </c>
      <c r="FT80" s="38">
        <v>-9.1933100000000003</v>
      </c>
      <c r="FU80" s="38">
        <v>523.476</v>
      </c>
      <c r="FV80" s="38" t="s">
        <v>273</v>
      </c>
      <c r="FW80" s="38" t="s">
        <v>274</v>
      </c>
      <c r="FX80" s="38" t="s">
        <v>214</v>
      </c>
      <c r="FY80" s="38" t="s">
        <v>275</v>
      </c>
      <c r="FZ80" s="38" t="s">
        <v>215</v>
      </c>
      <c r="GA80" s="38" t="s">
        <v>276</v>
      </c>
      <c r="GB80" s="38" t="s">
        <v>216</v>
      </c>
      <c r="GC80" s="38" t="s">
        <v>277</v>
      </c>
      <c r="GF80" s="38">
        <v>2.5051E-2</v>
      </c>
      <c r="GG80" s="38">
        <v>63.425400000000003</v>
      </c>
      <c r="GH80" s="38">
        <v>30.6614</v>
      </c>
      <c r="GI80" s="38">
        <v>1.07029</v>
      </c>
      <c r="GJ80" s="38">
        <v>42.270899999999997</v>
      </c>
      <c r="GK80" s="38">
        <v>0</v>
      </c>
      <c r="GL80" s="38">
        <v>81.267099999999999</v>
      </c>
      <c r="GM80" s="38">
        <v>218.73</v>
      </c>
      <c r="GN80" s="38">
        <v>236.63300000000001</v>
      </c>
      <c r="GO80" s="38">
        <v>0</v>
      </c>
      <c r="GP80" s="38">
        <v>0</v>
      </c>
      <c r="GQ80" s="38">
        <v>0</v>
      </c>
      <c r="GR80" s="38">
        <v>0</v>
      </c>
      <c r="GS80" s="38">
        <v>0</v>
      </c>
      <c r="GT80" s="38">
        <v>455.36</v>
      </c>
      <c r="GU80" s="38">
        <v>70.6828</v>
      </c>
      <c r="GV80" s="38">
        <v>0</v>
      </c>
      <c r="GW80" s="38">
        <v>0</v>
      </c>
      <c r="GX80" s="38">
        <v>0</v>
      </c>
      <c r="GY80" s="38">
        <v>0</v>
      </c>
      <c r="GZ80" s="38">
        <v>29.606200000000001</v>
      </c>
      <c r="HA80" s="38">
        <v>0</v>
      </c>
      <c r="HB80" s="38">
        <v>100.29</v>
      </c>
      <c r="HC80" s="38">
        <v>0</v>
      </c>
      <c r="HD80" s="38">
        <v>0</v>
      </c>
      <c r="HE80" s="38">
        <v>0</v>
      </c>
      <c r="HF80" s="38">
        <v>0</v>
      </c>
      <c r="HG80" s="38">
        <v>100.29</v>
      </c>
      <c r="HH80" s="38">
        <v>2.2878900000000001E-2</v>
      </c>
      <c r="HI80" s="38">
        <v>31.592700000000001</v>
      </c>
      <c r="HJ80" s="38">
        <v>35.695500000000003</v>
      </c>
      <c r="HK80" s="38">
        <v>4.55626</v>
      </c>
      <c r="HL80" s="38">
        <v>14.333500000000001</v>
      </c>
      <c r="HM80" s="38">
        <v>15.8461</v>
      </c>
      <c r="HN80" s="38">
        <v>81.267099999999999</v>
      </c>
      <c r="HO80" s="38">
        <v>123.05</v>
      </c>
      <c r="HP80" s="38">
        <v>236.63300000000001</v>
      </c>
      <c r="HQ80" s="38">
        <v>0</v>
      </c>
      <c r="HR80" s="38">
        <v>0</v>
      </c>
      <c r="HS80" s="38">
        <v>0</v>
      </c>
      <c r="HT80" s="38">
        <v>-45.896000000000001</v>
      </c>
      <c r="HU80" s="38">
        <v>-14.3748</v>
      </c>
      <c r="HV80" s="38">
        <v>359.68</v>
      </c>
      <c r="HW80" s="38">
        <v>65.265000000000001</v>
      </c>
      <c r="HX80" s="38">
        <v>0</v>
      </c>
      <c r="HY80" s="38">
        <v>0</v>
      </c>
      <c r="HZ80" s="38">
        <v>0</v>
      </c>
      <c r="IA80" s="38">
        <v>0</v>
      </c>
      <c r="IB80" s="38">
        <v>0</v>
      </c>
      <c r="IC80" s="38">
        <v>0</v>
      </c>
      <c r="ID80" s="38">
        <v>65.27</v>
      </c>
      <c r="IE80" s="38">
        <v>0</v>
      </c>
      <c r="IF80" s="38">
        <v>0</v>
      </c>
      <c r="IG80" s="38">
        <v>0</v>
      </c>
      <c r="IH80" s="38">
        <v>0</v>
      </c>
      <c r="II80" s="38">
        <v>65.27</v>
      </c>
      <c r="IJ80" s="38">
        <v>2.3235700000000001</v>
      </c>
      <c r="IK80" s="38">
        <v>2.0650499999999998</v>
      </c>
      <c r="IL80" s="38">
        <v>0.99830200000000002</v>
      </c>
      <c r="IM80" s="38">
        <v>3.4847000000000003E-2</v>
      </c>
      <c r="IN80" s="38">
        <v>1.37629</v>
      </c>
      <c r="IO80" s="38">
        <v>0.972908</v>
      </c>
      <c r="IP80" s="38">
        <v>2.6459700000000002</v>
      </c>
      <c r="IQ80" s="38">
        <v>10.4169</v>
      </c>
      <c r="IR80" s="38">
        <v>7.70451</v>
      </c>
      <c r="IS80" s="38">
        <v>0</v>
      </c>
      <c r="IT80" s="38">
        <v>0</v>
      </c>
      <c r="IU80" s="38">
        <v>0</v>
      </c>
      <c r="IV80" s="38">
        <v>0</v>
      </c>
      <c r="IW80" s="38">
        <v>0</v>
      </c>
      <c r="IX80" s="38">
        <v>18.121400000000001</v>
      </c>
      <c r="IY80" s="38">
        <v>2.1454599999999999</v>
      </c>
      <c r="IZ80" s="38">
        <v>1.02861</v>
      </c>
      <c r="JA80" s="38">
        <v>1.16221</v>
      </c>
      <c r="JB80" s="38">
        <v>0.148344</v>
      </c>
      <c r="JC80" s="38">
        <v>0.46667900000000001</v>
      </c>
      <c r="JD80" s="38">
        <v>0.51593299999999997</v>
      </c>
      <c r="JE80" s="38">
        <v>2.6459700000000002</v>
      </c>
      <c r="JF80" s="38">
        <v>6.1508599999999998</v>
      </c>
      <c r="JG80" s="38">
        <v>7.70451</v>
      </c>
      <c r="JH80" s="38">
        <v>0</v>
      </c>
      <c r="JI80" s="38">
        <v>0</v>
      </c>
      <c r="JJ80" s="38">
        <v>0</v>
      </c>
      <c r="JK80" s="38">
        <v>-1.49431</v>
      </c>
      <c r="JL80" s="38">
        <v>-0.468026</v>
      </c>
      <c r="JM80" s="38">
        <v>13.855399999999999</v>
      </c>
    </row>
    <row r="81" spans="1:273" x14ac:dyDescent="0.3">
      <c r="A81" s="21"/>
      <c r="B81" s="84">
        <v>44855.494872685187</v>
      </c>
      <c r="C81" s="38" t="s">
        <v>114</v>
      </c>
      <c r="D81" s="38" t="s">
        <v>114</v>
      </c>
      <c r="E81" s="38" t="s">
        <v>272</v>
      </c>
      <c r="F81" s="38">
        <v>498589</v>
      </c>
      <c r="G81" s="39">
        <v>498589</v>
      </c>
      <c r="H81" s="38" t="s">
        <v>86</v>
      </c>
      <c r="I81" s="38">
        <v>0.15833333333333333</v>
      </c>
      <c r="J81" s="38" t="s">
        <v>88</v>
      </c>
      <c r="K81" s="38">
        <v>-38.75</v>
      </c>
      <c r="L81" s="38" t="s">
        <v>87</v>
      </c>
      <c r="M81" s="38" t="s">
        <v>87</v>
      </c>
      <c r="N81" s="38" t="s">
        <v>247</v>
      </c>
      <c r="O81" s="38">
        <v>86.598699999999994</v>
      </c>
      <c r="P81" s="38">
        <v>426084</v>
      </c>
      <c r="Q81" s="38">
        <v>237856</v>
      </c>
      <c r="R81" s="38">
        <v>7568.97</v>
      </c>
      <c r="S81" s="38">
        <v>248694</v>
      </c>
      <c r="T81" s="38">
        <v>0</v>
      </c>
      <c r="U81" s="38">
        <v>674022</v>
      </c>
      <c r="V81" s="38">
        <v>1594310</v>
      </c>
      <c r="W81" s="38">
        <v>2135580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3729890</v>
      </c>
      <c r="AD81" s="38">
        <v>12460.2</v>
      </c>
      <c r="AE81" s="38">
        <v>0</v>
      </c>
      <c r="AF81" s="38">
        <v>0</v>
      </c>
      <c r="AG81" s="38">
        <v>0</v>
      </c>
      <c r="AH81" s="38">
        <v>0</v>
      </c>
      <c r="AI81" s="38">
        <v>5282.78</v>
      </c>
      <c r="AJ81" s="38">
        <v>0</v>
      </c>
      <c r="AK81" s="38">
        <v>17742.900000000001</v>
      </c>
      <c r="AL81" s="38">
        <v>0</v>
      </c>
      <c r="AM81" s="38">
        <v>0</v>
      </c>
      <c r="AN81" s="38">
        <v>0</v>
      </c>
      <c r="AO81" s="38">
        <v>0</v>
      </c>
      <c r="AP81" s="38">
        <v>17742.900000000001</v>
      </c>
      <c r="AQ81" s="38">
        <v>0</v>
      </c>
      <c r="AR81" s="38">
        <v>0</v>
      </c>
      <c r="AS81" s="38">
        <v>0</v>
      </c>
      <c r="AT81" s="38">
        <v>0</v>
      </c>
      <c r="AU81" s="38">
        <v>0</v>
      </c>
      <c r="AV81" s="38">
        <v>0</v>
      </c>
      <c r="AW81" s="38">
        <v>0</v>
      </c>
      <c r="AX81" s="38">
        <v>0</v>
      </c>
      <c r="AY81" s="38">
        <v>0</v>
      </c>
      <c r="AZ81" s="38">
        <v>0</v>
      </c>
      <c r="BA81" s="38">
        <v>0</v>
      </c>
      <c r="BB81" s="38">
        <v>0</v>
      </c>
      <c r="BC81" s="38">
        <v>0</v>
      </c>
      <c r="BD81" s="38">
        <v>6.9690799999999999</v>
      </c>
      <c r="BE81" s="38">
        <v>25.889500000000002</v>
      </c>
      <c r="BF81" s="38">
        <v>13.0341</v>
      </c>
      <c r="BG81" s="38">
        <v>0.57078300000000004</v>
      </c>
      <c r="BH81" s="38">
        <v>13.989699999999999</v>
      </c>
      <c r="BI81" s="38">
        <v>2.6989100000000001</v>
      </c>
      <c r="BJ81" s="38">
        <v>35.508000000000003</v>
      </c>
      <c r="BK81" s="38">
        <v>98.66</v>
      </c>
      <c r="BL81" s="38">
        <v>110.64100000000001</v>
      </c>
      <c r="BM81" s="38">
        <v>0</v>
      </c>
      <c r="BN81" s="38">
        <v>0</v>
      </c>
      <c r="BO81" s="38">
        <v>0</v>
      </c>
      <c r="BP81" s="38">
        <v>0</v>
      </c>
      <c r="BQ81" s="38">
        <v>0</v>
      </c>
      <c r="BR81" s="38">
        <v>209.30099999999999</v>
      </c>
      <c r="BS81" s="38">
        <v>199.63900000000001</v>
      </c>
      <c r="BT81" s="38">
        <v>9.6623900000000003</v>
      </c>
      <c r="BU81" s="38">
        <v>0</v>
      </c>
      <c r="BV81" s="38">
        <v>30.75</v>
      </c>
      <c r="BW81" s="38" t="s">
        <v>101</v>
      </c>
      <c r="BX81" s="38">
        <v>0</v>
      </c>
      <c r="BY81" s="38">
        <v>17.25</v>
      </c>
      <c r="BZ81" s="38" t="s">
        <v>199</v>
      </c>
      <c r="CA81" s="38">
        <v>0</v>
      </c>
      <c r="CB81" s="38" t="s">
        <v>87</v>
      </c>
      <c r="CC81" s="38" t="s">
        <v>87</v>
      </c>
      <c r="CD81" s="38" t="s">
        <v>238</v>
      </c>
      <c r="CE81" s="38">
        <v>80.660700000000006</v>
      </c>
      <c r="CF81" s="38">
        <v>362082</v>
      </c>
      <c r="CG81" s="38">
        <v>310224</v>
      </c>
      <c r="CH81" s="38">
        <v>45781</v>
      </c>
      <c r="CI81" s="38">
        <v>116203</v>
      </c>
      <c r="CJ81" s="38">
        <v>127032</v>
      </c>
      <c r="CK81" s="38">
        <v>674022</v>
      </c>
      <c r="CL81" s="38">
        <v>735836</v>
      </c>
      <c r="CM81" s="38">
        <v>2135580</v>
      </c>
      <c r="CN81" s="38">
        <v>0</v>
      </c>
      <c r="CO81" s="38">
        <v>0</v>
      </c>
      <c r="CP81" s="38">
        <v>0</v>
      </c>
      <c r="CQ81" s="38">
        <v>-906138</v>
      </c>
      <c r="CR81" s="38">
        <v>6549.56</v>
      </c>
      <c r="CS81" s="38">
        <v>2871420</v>
      </c>
      <c r="CT81" s="38">
        <v>11645.6</v>
      </c>
      <c r="CU81" s="38">
        <v>0</v>
      </c>
      <c r="CV81" s="38">
        <v>0</v>
      </c>
      <c r="CW81" s="38">
        <v>0</v>
      </c>
      <c r="CX81" s="38">
        <v>0</v>
      </c>
      <c r="CY81" s="38">
        <v>0</v>
      </c>
      <c r="CZ81" s="38">
        <v>0</v>
      </c>
      <c r="DA81" s="38">
        <v>11645.6</v>
      </c>
      <c r="DB81" s="38">
        <v>0</v>
      </c>
      <c r="DC81" s="38">
        <v>0</v>
      </c>
      <c r="DD81" s="38">
        <v>0</v>
      </c>
      <c r="DE81" s="38">
        <v>0</v>
      </c>
      <c r="DF81" s="38">
        <v>11645.6</v>
      </c>
      <c r="DG81" s="38">
        <v>0</v>
      </c>
      <c r="DH81" s="38">
        <v>0</v>
      </c>
      <c r="DI81" s="38">
        <v>0</v>
      </c>
      <c r="DJ81" s="38">
        <v>0</v>
      </c>
      <c r="DK81" s="38">
        <v>0</v>
      </c>
      <c r="DL81" s="38">
        <v>0</v>
      </c>
      <c r="DM81" s="38">
        <v>0</v>
      </c>
      <c r="DN81" s="38">
        <v>0</v>
      </c>
      <c r="DO81" s="38">
        <v>0</v>
      </c>
      <c r="DP81" s="38">
        <v>0</v>
      </c>
      <c r="DQ81" s="38">
        <v>0</v>
      </c>
      <c r="DR81" s="38">
        <v>0</v>
      </c>
      <c r="DS81" s="38">
        <v>0</v>
      </c>
      <c r="DT81" s="38">
        <v>6.4982800000000003</v>
      </c>
      <c r="DU81" s="38">
        <v>23.314699999999998</v>
      </c>
      <c r="DV81" s="38">
        <v>16.787500000000001</v>
      </c>
      <c r="DW81" s="38">
        <v>3.0034900000000002</v>
      </c>
      <c r="DX81" s="38">
        <v>6.8106900000000001</v>
      </c>
      <c r="DY81" s="38">
        <v>6.6369800000000003</v>
      </c>
      <c r="DZ81" s="38">
        <v>35.508000000000003</v>
      </c>
      <c r="EA81" s="38">
        <v>59.904400000000003</v>
      </c>
      <c r="EB81" s="38">
        <v>110.64100000000001</v>
      </c>
      <c r="EC81" s="38">
        <v>0</v>
      </c>
      <c r="ED81" s="38">
        <v>0</v>
      </c>
      <c r="EE81" s="38">
        <v>0</v>
      </c>
      <c r="EF81" s="38">
        <v>-37.100200000000001</v>
      </c>
      <c r="EG81" s="38">
        <v>-1.55498</v>
      </c>
      <c r="EH81" s="38">
        <v>170.54599999999999</v>
      </c>
      <c r="EI81" s="38">
        <v>164.053</v>
      </c>
      <c r="EJ81" s="38">
        <v>6.4930500000000002</v>
      </c>
      <c r="EK81" s="38">
        <v>0</v>
      </c>
      <c r="EL81" s="38">
        <v>1.75</v>
      </c>
      <c r="EM81" s="38" t="s">
        <v>199</v>
      </c>
      <c r="EN81" s="38">
        <v>0</v>
      </c>
      <c r="EO81" s="38">
        <v>15.25</v>
      </c>
      <c r="EP81" s="38" t="s">
        <v>234</v>
      </c>
      <c r="EQ81" s="38">
        <v>0</v>
      </c>
      <c r="ER81" s="38">
        <v>3.8732300000000002E-13</v>
      </c>
      <c r="ES81" s="38">
        <v>79.643100000000004</v>
      </c>
      <c r="ET81" s="38">
        <v>32.080599999999997</v>
      </c>
      <c r="EU81" s="38">
        <v>1.6763300000000001</v>
      </c>
      <c r="EV81" s="38">
        <v>42.951900000000002</v>
      </c>
      <c r="EW81" s="38">
        <v>0</v>
      </c>
      <c r="EX81" s="38">
        <v>96.043599999999998</v>
      </c>
      <c r="EY81" s="38">
        <v>252.39599999999999</v>
      </c>
      <c r="EZ81" s="38">
        <v>274.91199999999998</v>
      </c>
      <c r="FA81" s="38">
        <v>0</v>
      </c>
      <c r="FB81" s="38">
        <v>0</v>
      </c>
      <c r="FC81" s="38">
        <v>0</v>
      </c>
      <c r="FD81" s="38">
        <v>0</v>
      </c>
      <c r="FE81" s="38">
        <v>0</v>
      </c>
      <c r="FF81" s="38">
        <v>527.30799999999999</v>
      </c>
      <c r="FG81" s="38">
        <v>1.0489199999999999E-9</v>
      </c>
      <c r="FH81" s="38">
        <v>84.443700000000007</v>
      </c>
      <c r="FI81" s="38">
        <v>34.8245</v>
      </c>
      <c r="FJ81" s="38">
        <v>16.0547</v>
      </c>
      <c r="FK81" s="38">
        <v>27.786200000000001</v>
      </c>
      <c r="FL81" s="38">
        <v>16.480599999999999</v>
      </c>
      <c r="FM81" s="38">
        <v>96.043599999999998</v>
      </c>
      <c r="FN81" s="38">
        <v>248.56299999999999</v>
      </c>
      <c r="FO81" s="38">
        <v>274.91199999999998</v>
      </c>
      <c r="FP81" s="38">
        <v>0</v>
      </c>
      <c r="FQ81" s="38">
        <v>0</v>
      </c>
      <c r="FR81" s="38">
        <v>0</v>
      </c>
      <c r="FS81" s="38">
        <v>-17.8765</v>
      </c>
      <c r="FT81" s="38">
        <v>-9.1933100000000003</v>
      </c>
      <c r="FU81" s="38">
        <v>523.476</v>
      </c>
      <c r="FV81" s="38" t="s">
        <v>273</v>
      </c>
      <c r="FW81" s="38" t="s">
        <v>274</v>
      </c>
      <c r="FX81" s="38" t="s">
        <v>214</v>
      </c>
      <c r="FY81" s="38" t="s">
        <v>275</v>
      </c>
      <c r="FZ81" s="38" t="s">
        <v>215</v>
      </c>
      <c r="GA81" s="38" t="s">
        <v>276</v>
      </c>
      <c r="GB81" s="38" t="s">
        <v>216</v>
      </c>
      <c r="GC81" s="38" t="s">
        <v>277</v>
      </c>
      <c r="GF81" s="38">
        <v>2.4732299999999999E-2</v>
      </c>
      <c r="GG81" s="38">
        <v>63.8429</v>
      </c>
      <c r="GH81" s="38">
        <v>31.704799999999999</v>
      </c>
      <c r="GI81" s="38">
        <v>1.0801099999999999</v>
      </c>
      <c r="GJ81" s="38">
        <v>42.169800000000002</v>
      </c>
      <c r="GK81" s="38">
        <v>0</v>
      </c>
      <c r="GL81" s="38">
        <v>81.267099999999999</v>
      </c>
      <c r="GM81" s="38">
        <v>220.08</v>
      </c>
      <c r="GN81" s="38">
        <v>236.63300000000001</v>
      </c>
      <c r="GO81" s="38">
        <v>0</v>
      </c>
      <c r="GP81" s="38">
        <v>0</v>
      </c>
      <c r="GQ81" s="38">
        <v>0</v>
      </c>
      <c r="GR81" s="38">
        <v>0</v>
      </c>
      <c r="GS81" s="38">
        <v>0</v>
      </c>
      <c r="GT81" s="38">
        <v>456.71</v>
      </c>
      <c r="GU81" s="38">
        <v>69.830399999999997</v>
      </c>
      <c r="GV81" s="38">
        <v>0</v>
      </c>
      <c r="GW81" s="38">
        <v>0</v>
      </c>
      <c r="GX81" s="38">
        <v>0</v>
      </c>
      <c r="GY81" s="38">
        <v>0</v>
      </c>
      <c r="GZ81" s="38">
        <v>29.606200000000001</v>
      </c>
      <c r="HA81" s="38">
        <v>0</v>
      </c>
      <c r="HB81" s="38">
        <v>99.44</v>
      </c>
      <c r="HC81" s="38">
        <v>0</v>
      </c>
      <c r="HD81" s="38">
        <v>0</v>
      </c>
      <c r="HE81" s="38">
        <v>0</v>
      </c>
      <c r="HF81" s="38">
        <v>0</v>
      </c>
      <c r="HG81" s="38">
        <v>99.44</v>
      </c>
      <c r="HH81" s="38">
        <v>2.2878900000000001E-2</v>
      </c>
      <c r="HI81" s="38">
        <v>31.592700000000001</v>
      </c>
      <c r="HJ81" s="38">
        <v>35.695500000000003</v>
      </c>
      <c r="HK81" s="38">
        <v>4.55626</v>
      </c>
      <c r="HL81" s="38">
        <v>14.333500000000001</v>
      </c>
      <c r="HM81" s="38">
        <v>15.8461</v>
      </c>
      <c r="HN81" s="38">
        <v>81.267099999999999</v>
      </c>
      <c r="HO81" s="38">
        <v>123.05</v>
      </c>
      <c r="HP81" s="38">
        <v>236.63300000000001</v>
      </c>
      <c r="HQ81" s="38">
        <v>0</v>
      </c>
      <c r="HR81" s="38">
        <v>0</v>
      </c>
      <c r="HS81" s="38">
        <v>0</v>
      </c>
      <c r="HT81" s="38">
        <v>-45.896000000000001</v>
      </c>
      <c r="HU81" s="38">
        <v>-14.3748</v>
      </c>
      <c r="HV81" s="38">
        <v>359.68</v>
      </c>
      <c r="HW81" s="38">
        <v>65.265000000000001</v>
      </c>
      <c r="HX81" s="38">
        <v>0</v>
      </c>
      <c r="HY81" s="38">
        <v>0</v>
      </c>
      <c r="HZ81" s="38">
        <v>0</v>
      </c>
      <c r="IA81" s="38">
        <v>0</v>
      </c>
      <c r="IB81" s="38">
        <v>0</v>
      </c>
      <c r="IC81" s="38">
        <v>0</v>
      </c>
      <c r="ID81" s="38">
        <v>65.27</v>
      </c>
      <c r="IE81" s="38">
        <v>0</v>
      </c>
      <c r="IF81" s="38">
        <v>0</v>
      </c>
      <c r="IG81" s="38">
        <v>0</v>
      </c>
      <c r="IH81" s="38">
        <v>0</v>
      </c>
      <c r="II81" s="38">
        <v>65.27</v>
      </c>
      <c r="IJ81" s="38">
        <v>2.29555</v>
      </c>
      <c r="IK81" s="38">
        <v>2.07864</v>
      </c>
      <c r="IL81" s="38">
        <v>1.03227</v>
      </c>
      <c r="IM81" s="38">
        <v>3.5166599999999999E-2</v>
      </c>
      <c r="IN81" s="38">
        <v>1.373</v>
      </c>
      <c r="IO81" s="38">
        <v>0.972908</v>
      </c>
      <c r="IP81" s="38">
        <v>2.6459700000000002</v>
      </c>
      <c r="IQ81" s="38">
        <v>10.4335</v>
      </c>
      <c r="IR81" s="38">
        <v>7.70451</v>
      </c>
      <c r="IS81" s="38">
        <v>0</v>
      </c>
      <c r="IT81" s="38">
        <v>0</v>
      </c>
      <c r="IU81" s="38">
        <v>0</v>
      </c>
      <c r="IV81" s="38">
        <v>0</v>
      </c>
      <c r="IW81" s="38">
        <v>0</v>
      </c>
      <c r="IX81" s="38">
        <v>18.138000000000002</v>
      </c>
      <c r="IY81" s="38">
        <v>2.1454599999999999</v>
      </c>
      <c r="IZ81" s="38">
        <v>1.02861</v>
      </c>
      <c r="JA81" s="38">
        <v>1.16221</v>
      </c>
      <c r="JB81" s="38">
        <v>0.148344</v>
      </c>
      <c r="JC81" s="38">
        <v>0.46667900000000001</v>
      </c>
      <c r="JD81" s="38">
        <v>0.51593299999999997</v>
      </c>
      <c r="JE81" s="38">
        <v>2.6459700000000002</v>
      </c>
      <c r="JF81" s="38">
        <v>6.1508599999999998</v>
      </c>
      <c r="JG81" s="38">
        <v>7.70451</v>
      </c>
      <c r="JH81" s="38">
        <v>0</v>
      </c>
      <c r="JI81" s="38">
        <v>0</v>
      </c>
      <c r="JJ81" s="38">
        <v>0</v>
      </c>
      <c r="JK81" s="38">
        <v>-1.49431</v>
      </c>
      <c r="JL81" s="38">
        <v>-0.468026</v>
      </c>
      <c r="JM81" s="38">
        <v>13.855399999999999</v>
      </c>
    </row>
    <row r="82" spans="1:273" x14ac:dyDescent="0.3">
      <c r="A82" s="21"/>
      <c r="B82" s="84">
        <v>44855.497766203705</v>
      </c>
      <c r="C82" s="38" t="s">
        <v>115</v>
      </c>
      <c r="D82" s="38" t="s">
        <v>115</v>
      </c>
      <c r="E82" s="38" t="s">
        <v>272</v>
      </c>
      <c r="F82" s="38">
        <v>498589</v>
      </c>
      <c r="G82" s="39">
        <v>498589</v>
      </c>
      <c r="H82" s="38" t="s">
        <v>86</v>
      </c>
      <c r="I82" s="38">
        <v>0.1673611111111111</v>
      </c>
      <c r="J82" s="38" t="s">
        <v>88</v>
      </c>
      <c r="K82" s="38">
        <v>-38.07</v>
      </c>
      <c r="L82" s="38" t="s">
        <v>87</v>
      </c>
      <c r="M82" s="38" t="s">
        <v>87</v>
      </c>
      <c r="N82" s="38" t="s">
        <v>247</v>
      </c>
      <c r="O82" s="38">
        <v>88.381500000000003</v>
      </c>
      <c r="P82" s="38">
        <v>423379</v>
      </c>
      <c r="Q82" s="38">
        <v>225225</v>
      </c>
      <c r="R82" s="38">
        <v>7486.24</v>
      </c>
      <c r="S82" s="38">
        <v>248770</v>
      </c>
      <c r="T82" s="38">
        <v>0</v>
      </c>
      <c r="U82" s="38">
        <v>674022</v>
      </c>
      <c r="V82" s="38">
        <v>1578970</v>
      </c>
      <c r="W82" s="38">
        <v>2135580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3714550</v>
      </c>
      <c r="AD82" s="38">
        <v>12716</v>
      </c>
      <c r="AE82" s="38">
        <v>0</v>
      </c>
      <c r="AF82" s="38">
        <v>0</v>
      </c>
      <c r="AG82" s="38">
        <v>0</v>
      </c>
      <c r="AH82" s="38">
        <v>0</v>
      </c>
      <c r="AI82" s="38">
        <v>5282.77</v>
      </c>
      <c r="AJ82" s="38">
        <v>0</v>
      </c>
      <c r="AK82" s="38">
        <v>17998.8</v>
      </c>
      <c r="AL82" s="38">
        <v>0</v>
      </c>
      <c r="AM82" s="38">
        <v>0</v>
      </c>
      <c r="AN82" s="38">
        <v>0</v>
      </c>
      <c r="AO82" s="38">
        <v>0</v>
      </c>
      <c r="AP82" s="38">
        <v>17998.8</v>
      </c>
      <c r="AQ82" s="38">
        <v>0</v>
      </c>
      <c r="AR82" s="38">
        <v>0</v>
      </c>
      <c r="AS82" s="38">
        <v>0</v>
      </c>
      <c r="AT82" s="38">
        <v>0</v>
      </c>
      <c r="AU82" s="38">
        <v>0</v>
      </c>
      <c r="AV82" s="38">
        <v>0</v>
      </c>
      <c r="AW82" s="38">
        <v>0</v>
      </c>
      <c r="AX82" s="38">
        <v>0</v>
      </c>
      <c r="AY82" s="38">
        <v>0</v>
      </c>
      <c r="AZ82" s="38">
        <v>0</v>
      </c>
      <c r="BA82" s="38">
        <v>0</v>
      </c>
      <c r="BB82" s="38">
        <v>0</v>
      </c>
      <c r="BC82" s="38">
        <v>0</v>
      </c>
      <c r="BD82" s="38">
        <v>7.1143700000000001</v>
      </c>
      <c r="BE82" s="38">
        <v>25.748699999999999</v>
      </c>
      <c r="BF82" s="38">
        <v>12.329499999999999</v>
      </c>
      <c r="BG82" s="38">
        <v>0.56777500000000003</v>
      </c>
      <c r="BH82" s="38">
        <v>14.0108</v>
      </c>
      <c r="BI82" s="38">
        <v>2.6989100000000001</v>
      </c>
      <c r="BJ82" s="38">
        <v>35.508000000000003</v>
      </c>
      <c r="BK82" s="38">
        <v>97.978099999999998</v>
      </c>
      <c r="BL82" s="38">
        <v>110.64100000000001</v>
      </c>
      <c r="BM82" s="38">
        <v>0</v>
      </c>
      <c r="BN82" s="38">
        <v>0</v>
      </c>
      <c r="BO82" s="38">
        <v>0</v>
      </c>
      <c r="BP82" s="38">
        <v>0</v>
      </c>
      <c r="BQ82" s="38">
        <v>0</v>
      </c>
      <c r="BR82" s="38">
        <v>208.619</v>
      </c>
      <c r="BS82" s="38">
        <v>198.81200000000001</v>
      </c>
      <c r="BT82" s="38">
        <v>9.8075700000000001</v>
      </c>
      <c r="BU82" s="38">
        <v>0</v>
      </c>
      <c r="BV82" s="38">
        <v>31</v>
      </c>
      <c r="BW82" s="38" t="s">
        <v>101</v>
      </c>
      <c r="BX82" s="38">
        <v>0</v>
      </c>
      <c r="BY82" s="38">
        <v>17</v>
      </c>
      <c r="BZ82" s="38" t="s">
        <v>199</v>
      </c>
      <c r="CA82" s="38">
        <v>0</v>
      </c>
      <c r="CB82" s="38" t="s">
        <v>87</v>
      </c>
      <c r="CC82" s="38" t="s">
        <v>87</v>
      </c>
      <c r="CD82" s="38" t="s">
        <v>238</v>
      </c>
      <c r="CE82" s="38">
        <v>80.660700000000006</v>
      </c>
      <c r="CF82" s="38">
        <v>362082</v>
      </c>
      <c r="CG82" s="38">
        <v>310224</v>
      </c>
      <c r="CH82" s="38">
        <v>45781</v>
      </c>
      <c r="CI82" s="38">
        <v>116203</v>
      </c>
      <c r="CJ82" s="38">
        <v>127032</v>
      </c>
      <c r="CK82" s="38">
        <v>674022</v>
      </c>
      <c r="CL82" s="38">
        <v>735836</v>
      </c>
      <c r="CM82" s="38">
        <v>2135580</v>
      </c>
      <c r="CN82" s="38">
        <v>0</v>
      </c>
      <c r="CO82" s="38">
        <v>0</v>
      </c>
      <c r="CP82" s="38">
        <v>0</v>
      </c>
      <c r="CQ82" s="38">
        <v>-906138</v>
      </c>
      <c r="CR82" s="38">
        <v>6549.56</v>
      </c>
      <c r="CS82" s="38">
        <v>2871420</v>
      </c>
      <c r="CT82" s="38">
        <v>11645.6</v>
      </c>
      <c r="CU82" s="38">
        <v>0</v>
      </c>
      <c r="CV82" s="38">
        <v>0</v>
      </c>
      <c r="CW82" s="38">
        <v>0</v>
      </c>
      <c r="CX82" s="38">
        <v>0</v>
      </c>
      <c r="CY82" s="38">
        <v>0</v>
      </c>
      <c r="CZ82" s="38">
        <v>0</v>
      </c>
      <c r="DA82" s="38">
        <v>11645.6</v>
      </c>
      <c r="DB82" s="38">
        <v>0</v>
      </c>
      <c r="DC82" s="38">
        <v>0</v>
      </c>
      <c r="DD82" s="38">
        <v>0</v>
      </c>
      <c r="DE82" s="38">
        <v>0</v>
      </c>
      <c r="DF82" s="38">
        <v>11645.6</v>
      </c>
      <c r="DG82" s="38">
        <v>0</v>
      </c>
      <c r="DH82" s="38">
        <v>0</v>
      </c>
      <c r="DI82" s="38">
        <v>0</v>
      </c>
      <c r="DJ82" s="38">
        <v>0</v>
      </c>
      <c r="DK82" s="38">
        <v>0</v>
      </c>
      <c r="DL82" s="38">
        <v>0</v>
      </c>
      <c r="DM82" s="38">
        <v>0</v>
      </c>
      <c r="DN82" s="38">
        <v>0</v>
      </c>
      <c r="DO82" s="38">
        <v>0</v>
      </c>
      <c r="DP82" s="38">
        <v>0</v>
      </c>
      <c r="DQ82" s="38">
        <v>0</v>
      </c>
      <c r="DR82" s="38">
        <v>0</v>
      </c>
      <c r="DS82" s="38">
        <v>0</v>
      </c>
      <c r="DT82" s="38">
        <v>6.4982800000000003</v>
      </c>
      <c r="DU82" s="38">
        <v>23.314699999999998</v>
      </c>
      <c r="DV82" s="38">
        <v>16.787500000000001</v>
      </c>
      <c r="DW82" s="38">
        <v>3.0034900000000002</v>
      </c>
      <c r="DX82" s="38">
        <v>6.8106900000000001</v>
      </c>
      <c r="DY82" s="38">
        <v>6.6369800000000003</v>
      </c>
      <c r="DZ82" s="38">
        <v>35.508000000000003</v>
      </c>
      <c r="EA82" s="38">
        <v>59.904400000000003</v>
      </c>
      <c r="EB82" s="38">
        <v>110.64100000000001</v>
      </c>
      <c r="EC82" s="38">
        <v>0</v>
      </c>
      <c r="ED82" s="38">
        <v>0</v>
      </c>
      <c r="EE82" s="38">
        <v>0</v>
      </c>
      <c r="EF82" s="38">
        <v>-37.100200000000001</v>
      </c>
      <c r="EG82" s="38">
        <v>-1.55498</v>
      </c>
      <c r="EH82" s="38">
        <v>170.54599999999999</v>
      </c>
      <c r="EI82" s="38">
        <v>164.053</v>
      </c>
      <c r="EJ82" s="38">
        <v>6.4930500000000002</v>
      </c>
      <c r="EK82" s="38">
        <v>0</v>
      </c>
      <c r="EL82" s="38">
        <v>1.75</v>
      </c>
      <c r="EM82" s="38" t="s">
        <v>199</v>
      </c>
      <c r="EN82" s="38">
        <v>0</v>
      </c>
      <c r="EO82" s="38">
        <v>15.25</v>
      </c>
      <c r="EP82" s="38" t="s">
        <v>234</v>
      </c>
      <c r="EQ82" s="38">
        <v>0</v>
      </c>
      <c r="ER82" s="38">
        <v>3.7755199999999999E-13</v>
      </c>
      <c r="ES82" s="38">
        <v>78.7393</v>
      </c>
      <c r="ET82" s="38">
        <v>29.677700000000002</v>
      </c>
      <c r="EU82" s="38">
        <v>1.70007</v>
      </c>
      <c r="EV82" s="38">
        <v>43.070500000000003</v>
      </c>
      <c r="EW82" s="38">
        <v>0</v>
      </c>
      <c r="EX82" s="38">
        <v>96.043599999999998</v>
      </c>
      <c r="EY82" s="38">
        <v>249.23099999999999</v>
      </c>
      <c r="EZ82" s="38">
        <v>274.91199999999998</v>
      </c>
      <c r="FA82" s="38">
        <v>0</v>
      </c>
      <c r="FB82" s="38">
        <v>0</v>
      </c>
      <c r="FC82" s="38">
        <v>0</v>
      </c>
      <c r="FD82" s="38">
        <v>0</v>
      </c>
      <c r="FE82" s="38">
        <v>0</v>
      </c>
      <c r="FF82" s="38">
        <v>524.14300000000003</v>
      </c>
      <c r="FG82" s="38">
        <v>1.0489199999999999E-9</v>
      </c>
      <c r="FH82" s="38">
        <v>84.443700000000007</v>
      </c>
      <c r="FI82" s="38">
        <v>34.8245</v>
      </c>
      <c r="FJ82" s="38">
        <v>16.0547</v>
      </c>
      <c r="FK82" s="38">
        <v>27.786200000000001</v>
      </c>
      <c r="FL82" s="38">
        <v>16.480599999999999</v>
      </c>
      <c r="FM82" s="38">
        <v>96.043599999999998</v>
      </c>
      <c r="FN82" s="38">
        <v>248.56299999999999</v>
      </c>
      <c r="FO82" s="38">
        <v>274.91199999999998</v>
      </c>
      <c r="FP82" s="38">
        <v>0</v>
      </c>
      <c r="FQ82" s="38">
        <v>0</v>
      </c>
      <c r="FR82" s="38">
        <v>0</v>
      </c>
      <c r="FS82" s="38">
        <v>-17.8765</v>
      </c>
      <c r="FT82" s="38">
        <v>-9.1933100000000003</v>
      </c>
      <c r="FU82" s="38">
        <v>523.476</v>
      </c>
      <c r="FV82" s="38" t="s">
        <v>273</v>
      </c>
      <c r="FW82" s="38" t="s">
        <v>274</v>
      </c>
      <c r="FX82" s="38" t="s">
        <v>214</v>
      </c>
      <c r="FY82" s="38" t="s">
        <v>275</v>
      </c>
      <c r="FZ82" s="38" t="s">
        <v>215</v>
      </c>
      <c r="GA82" s="38" t="s">
        <v>276</v>
      </c>
      <c r="GB82" s="38" t="s">
        <v>216</v>
      </c>
      <c r="GC82" s="38" t="s">
        <v>277</v>
      </c>
      <c r="GF82" s="38">
        <v>2.5233700000000001E-2</v>
      </c>
      <c r="GG82" s="38">
        <v>64.087800000000001</v>
      </c>
      <c r="GH82" s="38">
        <v>30.421700000000001</v>
      </c>
      <c r="GI82" s="38">
        <v>1.0808800000000001</v>
      </c>
      <c r="GJ82" s="38">
        <v>42.378300000000003</v>
      </c>
      <c r="GK82" s="38">
        <v>0</v>
      </c>
      <c r="GL82" s="38">
        <v>81.267099999999999</v>
      </c>
      <c r="GM82" s="38">
        <v>219.27</v>
      </c>
      <c r="GN82" s="38">
        <v>236.63300000000001</v>
      </c>
      <c r="GO82" s="38">
        <v>0</v>
      </c>
      <c r="GP82" s="38">
        <v>0</v>
      </c>
      <c r="GQ82" s="38">
        <v>0</v>
      </c>
      <c r="GR82" s="38">
        <v>0</v>
      </c>
      <c r="GS82" s="38">
        <v>0</v>
      </c>
      <c r="GT82" s="38">
        <v>455.9</v>
      </c>
      <c r="GU82" s="38">
        <v>71.263999999999996</v>
      </c>
      <c r="GV82" s="38">
        <v>0</v>
      </c>
      <c r="GW82" s="38">
        <v>0</v>
      </c>
      <c r="GX82" s="38">
        <v>0</v>
      </c>
      <c r="GY82" s="38">
        <v>0</v>
      </c>
      <c r="GZ82" s="38">
        <v>29.606200000000001</v>
      </c>
      <c r="HA82" s="38">
        <v>0</v>
      </c>
      <c r="HB82" s="38">
        <v>100.87</v>
      </c>
      <c r="HC82" s="38">
        <v>0</v>
      </c>
      <c r="HD82" s="38">
        <v>0</v>
      </c>
      <c r="HE82" s="38">
        <v>0</v>
      </c>
      <c r="HF82" s="38">
        <v>0</v>
      </c>
      <c r="HG82" s="38">
        <v>100.87</v>
      </c>
      <c r="HH82" s="38">
        <v>2.2878900000000001E-2</v>
      </c>
      <c r="HI82" s="38">
        <v>31.592700000000001</v>
      </c>
      <c r="HJ82" s="38">
        <v>35.695500000000003</v>
      </c>
      <c r="HK82" s="38">
        <v>4.55626</v>
      </c>
      <c r="HL82" s="38">
        <v>14.333500000000001</v>
      </c>
      <c r="HM82" s="38">
        <v>15.8461</v>
      </c>
      <c r="HN82" s="38">
        <v>81.267099999999999</v>
      </c>
      <c r="HO82" s="38">
        <v>123.05</v>
      </c>
      <c r="HP82" s="38">
        <v>236.63300000000001</v>
      </c>
      <c r="HQ82" s="38">
        <v>0</v>
      </c>
      <c r="HR82" s="38">
        <v>0</v>
      </c>
      <c r="HS82" s="38">
        <v>0</v>
      </c>
      <c r="HT82" s="38">
        <v>-45.896000000000001</v>
      </c>
      <c r="HU82" s="38">
        <v>-14.3748</v>
      </c>
      <c r="HV82" s="38">
        <v>359.68</v>
      </c>
      <c r="HW82" s="38">
        <v>65.265000000000001</v>
      </c>
      <c r="HX82" s="38">
        <v>0</v>
      </c>
      <c r="HY82" s="38">
        <v>0</v>
      </c>
      <c r="HZ82" s="38">
        <v>0</v>
      </c>
      <c r="IA82" s="38">
        <v>0</v>
      </c>
      <c r="IB82" s="38">
        <v>0</v>
      </c>
      <c r="IC82" s="38">
        <v>0</v>
      </c>
      <c r="ID82" s="38">
        <v>65.27</v>
      </c>
      <c r="IE82" s="38">
        <v>0</v>
      </c>
      <c r="IF82" s="38">
        <v>0</v>
      </c>
      <c r="IG82" s="38">
        <v>0</v>
      </c>
      <c r="IH82" s="38">
        <v>0</v>
      </c>
      <c r="II82" s="38">
        <v>65.27</v>
      </c>
      <c r="IJ82" s="38">
        <v>2.34267</v>
      </c>
      <c r="IK82" s="38">
        <v>2.0866199999999999</v>
      </c>
      <c r="IL82" s="38">
        <v>0.99049600000000004</v>
      </c>
      <c r="IM82" s="38">
        <v>3.5191699999999999E-2</v>
      </c>
      <c r="IN82" s="38">
        <v>1.3797900000000001</v>
      </c>
      <c r="IO82" s="38">
        <v>0.972908</v>
      </c>
      <c r="IP82" s="38">
        <v>2.6459700000000002</v>
      </c>
      <c r="IQ82" s="38">
        <v>10.4536</v>
      </c>
      <c r="IR82" s="38">
        <v>7.70451</v>
      </c>
      <c r="IS82" s="38">
        <v>0</v>
      </c>
      <c r="IT82" s="38">
        <v>0</v>
      </c>
      <c r="IU82" s="38">
        <v>0</v>
      </c>
      <c r="IV82" s="38">
        <v>0</v>
      </c>
      <c r="IW82" s="38">
        <v>0</v>
      </c>
      <c r="IX82" s="38">
        <v>18.158200000000001</v>
      </c>
      <c r="IY82" s="38">
        <v>2.1454599999999999</v>
      </c>
      <c r="IZ82" s="38">
        <v>1.02861</v>
      </c>
      <c r="JA82" s="38">
        <v>1.16221</v>
      </c>
      <c r="JB82" s="38">
        <v>0.148344</v>
      </c>
      <c r="JC82" s="38">
        <v>0.46667900000000001</v>
      </c>
      <c r="JD82" s="38">
        <v>0.51593299999999997</v>
      </c>
      <c r="JE82" s="38">
        <v>2.6459700000000002</v>
      </c>
      <c r="JF82" s="38">
        <v>6.1508599999999998</v>
      </c>
      <c r="JG82" s="38">
        <v>7.70451</v>
      </c>
      <c r="JH82" s="38">
        <v>0</v>
      </c>
      <c r="JI82" s="38">
        <v>0</v>
      </c>
      <c r="JJ82" s="38">
        <v>0</v>
      </c>
      <c r="JK82" s="38">
        <v>-1.49431</v>
      </c>
      <c r="JL82" s="38">
        <v>-0.468026</v>
      </c>
      <c r="JM82" s="38">
        <v>13.855399999999999</v>
      </c>
    </row>
    <row r="83" spans="1:273" x14ac:dyDescent="0.3">
      <c r="A83" s="21"/>
      <c r="B83" s="84">
        <v>44855.500567129631</v>
      </c>
      <c r="C83" s="38" t="s">
        <v>116</v>
      </c>
      <c r="D83" s="38" t="s">
        <v>116</v>
      </c>
      <c r="E83" s="38" t="s">
        <v>272</v>
      </c>
      <c r="F83" s="38">
        <v>498589</v>
      </c>
      <c r="G83" s="39">
        <v>498589</v>
      </c>
      <c r="H83" s="38" t="s">
        <v>86</v>
      </c>
      <c r="I83" s="38">
        <v>0.16180555555555556</v>
      </c>
      <c r="J83" s="38" t="s">
        <v>88</v>
      </c>
      <c r="K83" s="38">
        <v>-38.33</v>
      </c>
      <c r="L83" s="38" t="s">
        <v>87</v>
      </c>
      <c r="M83" s="38" t="s">
        <v>87</v>
      </c>
      <c r="N83" s="38" t="s">
        <v>247</v>
      </c>
      <c r="O83" s="38">
        <v>88.143500000000003</v>
      </c>
      <c r="P83" s="38">
        <v>422678</v>
      </c>
      <c r="Q83" s="38">
        <v>230730</v>
      </c>
      <c r="R83" s="38">
        <v>7584.19</v>
      </c>
      <c r="S83" s="38">
        <v>248364</v>
      </c>
      <c r="T83" s="38">
        <v>0</v>
      </c>
      <c r="U83" s="38">
        <v>674022</v>
      </c>
      <c r="V83" s="38">
        <v>1583470</v>
      </c>
      <c r="W83" s="38">
        <v>2135580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3719050</v>
      </c>
      <c r="AD83" s="38">
        <v>12682.5</v>
      </c>
      <c r="AE83" s="38">
        <v>0</v>
      </c>
      <c r="AF83" s="38">
        <v>0</v>
      </c>
      <c r="AG83" s="38">
        <v>0</v>
      </c>
      <c r="AH83" s="38">
        <v>0</v>
      </c>
      <c r="AI83" s="38">
        <v>5282.77</v>
      </c>
      <c r="AJ83" s="38">
        <v>0</v>
      </c>
      <c r="AK83" s="38">
        <v>17965.3</v>
      </c>
      <c r="AL83" s="38">
        <v>0</v>
      </c>
      <c r="AM83" s="38">
        <v>0</v>
      </c>
      <c r="AN83" s="38">
        <v>0</v>
      </c>
      <c r="AO83" s="38">
        <v>0</v>
      </c>
      <c r="AP83" s="38">
        <v>17965.3</v>
      </c>
      <c r="AQ83" s="38">
        <v>0</v>
      </c>
      <c r="AR83" s="38">
        <v>0</v>
      </c>
      <c r="AS83" s="38">
        <v>0</v>
      </c>
      <c r="AT83" s="38">
        <v>0</v>
      </c>
      <c r="AU83" s="38">
        <v>0</v>
      </c>
      <c r="AV83" s="38">
        <v>0</v>
      </c>
      <c r="AW83" s="38">
        <v>0</v>
      </c>
      <c r="AX83" s="38">
        <v>0</v>
      </c>
      <c r="AY83" s="38">
        <v>0</v>
      </c>
      <c r="AZ83" s="38">
        <v>0</v>
      </c>
      <c r="BA83" s="38">
        <v>0</v>
      </c>
      <c r="BB83" s="38">
        <v>0</v>
      </c>
      <c r="BC83" s="38">
        <v>0</v>
      </c>
      <c r="BD83" s="38">
        <v>7.0958300000000003</v>
      </c>
      <c r="BE83" s="38">
        <v>25.746300000000002</v>
      </c>
      <c r="BF83" s="38">
        <v>12.6264</v>
      </c>
      <c r="BG83" s="38">
        <v>0.57414100000000001</v>
      </c>
      <c r="BH83" s="38">
        <v>13.979699999999999</v>
      </c>
      <c r="BI83" s="38">
        <v>2.6989100000000001</v>
      </c>
      <c r="BJ83" s="38">
        <v>35.508000000000003</v>
      </c>
      <c r="BK83" s="38">
        <v>98.229299999999995</v>
      </c>
      <c r="BL83" s="38">
        <v>110.64100000000001</v>
      </c>
      <c r="BM83" s="38">
        <v>0</v>
      </c>
      <c r="BN83" s="38">
        <v>0</v>
      </c>
      <c r="BO83" s="38">
        <v>0</v>
      </c>
      <c r="BP83" s="38">
        <v>0</v>
      </c>
      <c r="BQ83" s="38">
        <v>0</v>
      </c>
      <c r="BR83" s="38">
        <v>208.87100000000001</v>
      </c>
      <c r="BS83" s="38">
        <v>199.08199999999999</v>
      </c>
      <c r="BT83" s="38">
        <v>9.78904</v>
      </c>
      <c r="BU83" s="38">
        <v>0</v>
      </c>
      <c r="BV83" s="38">
        <v>30.75</v>
      </c>
      <c r="BW83" s="38" t="s">
        <v>101</v>
      </c>
      <c r="BX83" s="38">
        <v>0</v>
      </c>
      <c r="BY83" s="38">
        <v>16.75</v>
      </c>
      <c r="BZ83" s="38" t="s">
        <v>199</v>
      </c>
      <c r="CA83" s="38">
        <v>0</v>
      </c>
      <c r="CB83" s="38" t="s">
        <v>87</v>
      </c>
      <c r="CC83" s="38" t="s">
        <v>87</v>
      </c>
      <c r="CD83" s="38" t="s">
        <v>238</v>
      </c>
      <c r="CE83" s="38">
        <v>80.660700000000006</v>
      </c>
      <c r="CF83" s="38">
        <v>362082</v>
      </c>
      <c r="CG83" s="38">
        <v>310224</v>
      </c>
      <c r="CH83" s="38">
        <v>45781</v>
      </c>
      <c r="CI83" s="38">
        <v>116203</v>
      </c>
      <c r="CJ83" s="38">
        <v>127032</v>
      </c>
      <c r="CK83" s="38">
        <v>674022</v>
      </c>
      <c r="CL83" s="38">
        <v>735836</v>
      </c>
      <c r="CM83" s="38">
        <v>2135580</v>
      </c>
      <c r="CN83" s="38">
        <v>0</v>
      </c>
      <c r="CO83" s="38">
        <v>0</v>
      </c>
      <c r="CP83" s="38">
        <v>0</v>
      </c>
      <c r="CQ83" s="38">
        <v>-906138</v>
      </c>
      <c r="CR83" s="38">
        <v>6549.56</v>
      </c>
      <c r="CS83" s="38">
        <v>2871420</v>
      </c>
      <c r="CT83" s="38">
        <v>11645.6</v>
      </c>
      <c r="CU83" s="38">
        <v>0</v>
      </c>
      <c r="CV83" s="38">
        <v>0</v>
      </c>
      <c r="CW83" s="38">
        <v>0</v>
      </c>
      <c r="CX83" s="38">
        <v>0</v>
      </c>
      <c r="CY83" s="38">
        <v>0</v>
      </c>
      <c r="CZ83" s="38">
        <v>0</v>
      </c>
      <c r="DA83" s="38">
        <v>11645.6</v>
      </c>
      <c r="DB83" s="38">
        <v>0</v>
      </c>
      <c r="DC83" s="38">
        <v>0</v>
      </c>
      <c r="DD83" s="38">
        <v>0</v>
      </c>
      <c r="DE83" s="38">
        <v>0</v>
      </c>
      <c r="DF83" s="38">
        <v>11645.6</v>
      </c>
      <c r="DG83" s="38">
        <v>0</v>
      </c>
      <c r="DH83" s="38">
        <v>0</v>
      </c>
      <c r="DI83" s="38">
        <v>0</v>
      </c>
      <c r="DJ83" s="38">
        <v>0</v>
      </c>
      <c r="DK83" s="38">
        <v>0</v>
      </c>
      <c r="DL83" s="38">
        <v>0</v>
      </c>
      <c r="DM83" s="38">
        <v>0</v>
      </c>
      <c r="DN83" s="38">
        <v>0</v>
      </c>
      <c r="DO83" s="38">
        <v>0</v>
      </c>
      <c r="DP83" s="38">
        <v>0</v>
      </c>
      <c r="DQ83" s="38">
        <v>0</v>
      </c>
      <c r="DR83" s="38">
        <v>0</v>
      </c>
      <c r="DS83" s="38">
        <v>0</v>
      </c>
      <c r="DT83" s="38">
        <v>6.4982800000000003</v>
      </c>
      <c r="DU83" s="38">
        <v>23.314699999999998</v>
      </c>
      <c r="DV83" s="38">
        <v>16.787500000000001</v>
      </c>
      <c r="DW83" s="38">
        <v>3.0034900000000002</v>
      </c>
      <c r="DX83" s="38">
        <v>6.8106900000000001</v>
      </c>
      <c r="DY83" s="38">
        <v>6.6369800000000003</v>
      </c>
      <c r="DZ83" s="38">
        <v>35.508000000000003</v>
      </c>
      <c r="EA83" s="38">
        <v>59.904400000000003</v>
      </c>
      <c r="EB83" s="38">
        <v>110.64100000000001</v>
      </c>
      <c r="EC83" s="38">
        <v>0</v>
      </c>
      <c r="ED83" s="38">
        <v>0</v>
      </c>
      <c r="EE83" s="38">
        <v>0</v>
      </c>
      <c r="EF83" s="38">
        <v>-37.100200000000001</v>
      </c>
      <c r="EG83" s="38">
        <v>-1.55498</v>
      </c>
      <c r="EH83" s="38">
        <v>170.54599999999999</v>
      </c>
      <c r="EI83" s="38">
        <v>164.053</v>
      </c>
      <c r="EJ83" s="38">
        <v>6.4930500000000002</v>
      </c>
      <c r="EK83" s="38">
        <v>0</v>
      </c>
      <c r="EL83" s="38">
        <v>1.75</v>
      </c>
      <c r="EM83" s="38" t="s">
        <v>199</v>
      </c>
      <c r="EN83" s="38">
        <v>0</v>
      </c>
      <c r="EO83" s="38">
        <v>15.25</v>
      </c>
      <c r="EP83" s="38" t="s">
        <v>234</v>
      </c>
      <c r="EQ83" s="38">
        <v>0</v>
      </c>
      <c r="ER83" s="38">
        <v>3.7755100000000001E-13</v>
      </c>
      <c r="ES83" s="38">
        <v>78.869600000000005</v>
      </c>
      <c r="ET83" s="38">
        <v>30.4451</v>
      </c>
      <c r="EU83" s="38">
        <v>1.66889</v>
      </c>
      <c r="EV83" s="38">
        <v>42.947400000000002</v>
      </c>
      <c r="EW83" s="38">
        <v>0</v>
      </c>
      <c r="EX83" s="38">
        <v>96.043599999999998</v>
      </c>
      <c r="EY83" s="38">
        <v>249.97499999999999</v>
      </c>
      <c r="EZ83" s="38">
        <v>274.91199999999998</v>
      </c>
      <c r="FA83" s="38">
        <v>0</v>
      </c>
      <c r="FB83" s="38">
        <v>0</v>
      </c>
      <c r="FC83" s="38">
        <v>0</v>
      </c>
      <c r="FD83" s="38">
        <v>0</v>
      </c>
      <c r="FE83" s="38">
        <v>0</v>
      </c>
      <c r="FF83" s="38">
        <v>524.88699999999994</v>
      </c>
      <c r="FG83" s="38">
        <v>1.0489199999999999E-9</v>
      </c>
      <c r="FH83" s="38">
        <v>84.443700000000007</v>
      </c>
      <c r="FI83" s="38">
        <v>34.8245</v>
      </c>
      <c r="FJ83" s="38">
        <v>16.0547</v>
      </c>
      <c r="FK83" s="38">
        <v>27.786200000000001</v>
      </c>
      <c r="FL83" s="38">
        <v>16.480599999999999</v>
      </c>
      <c r="FM83" s="38">
        <v>96.043599999999998</v>
      </c>
      <c r="FN83" s="38">
        <v>248.56299999999999</v>
      </c>
      <c r="FO83" s="38">
        <v>274.91199999999998</v>
      </c>
      <c r="FP83" s="38">
        <v>0</v>
      </c>
      <c r="FQ83" s="38">
        <v>0</v>
      </c>
      <c r="FR83" s="38">
        <v>0</v>
      </c>
      <c r="FS83" s="38">
        <v>-17.8765</v>
      </c>
      <c r="FT83" s="38">
        <v>-9.1933100000000003</v>
      </c>
      <c r="FU83" s="38">
        <v>523.476</v>
      </c>
      <c r="FV83" s="38" t="s">
        <v>273</v>
      </c>
      <c r="FW83" s="38" t="s">
        <v>274</v>
      </c>
      <c r="FX83" s="38" t="s">
        <v>214</v>
      </c>
      <c r="FY83" s="38" t="s">
        <v>275</v>
      </c>
      <c r="FZ83" s="38" t="s">
        <v>215</v>
      </c>
      <c r="GA83" s="38" t="s">
        <v>276</v>
      </c>
      <c r="GB83" s="38" t="s">
        <v>216</v>
      </c>
      <c r="GC83" s="38" t="s">
        <v>277</v>
      </c>
      <c r="GF83" s="38">
        <v>2.51855E-2</v>
      </c>
      <c r="GG83" s="38">
        <v>63.490099999999998</v>
      </c>
      <c r="GH83" s="38">
        <v>30.804500000000001</v>
      </c>
      <c r="GI83" s="38">
        <v>1.0979699999999999</v>
      </c>
      <c r="GJ83" s="38">
        <v>42.1706</v>
      </c>
      <c r="GK83" s="38">
        <v>0</v>
      </c>
      <c r="GL83" s="38">
        <v>81.267099999999999</v>
      </c>
      <c r="GM83" s="38">
        <v>218.86</v>
      </c>
      <c r="GN83" s="38">
        <v>236.63300000000001</v>
      </c>
      <c r="GO83" s="38">
        <v>0</v>
      </c>
      <c r="GP83" s="38">
        <v>0</v>
      </c>
      <c r="GQ83" s="38">
        <v>0</v>
      </c>
      <c r="GR83" s="38">
        <v>0</v>
      </c>
      <c r="GS83" s="38">
        <v>0</v>
      </c>
      <c r="GT83" s="38">
        <v>455.49</v>
      </c>
      <c r="GU83" s="38">
        <v>71.076499999999996</v>
      </c>
      <c r="GV83" s="38">
        <v>0</v>
      </c>
      <c r="GW83" s="38">
        <v>0</v>
      </c>
      <c r="GX83" s="38">
        <v>0</v>
      </c>
      <c r="GY83" s="38">
        <v>0</v>
      </c>
      <c r="GZ83" s="38">
        <v>29.606200000000001</v>
      </c>
      <c r="HA83" s="38">
        <v>0</v>
      </c>
      <c r="HB83" s="38">
        <v>100.69</v>
      </c>
      <c r="HC83" s="38">
        <v>0</v>
      </c>
      <c r="HD83" s="38">
        <v>0</v>
      </c>
      <c r="HE83" s="38">
        <v>0</v>
      </c>
      <c r="HF83" s="38">
        <v>0</v>
      </c>
      <c r="HG83" s="38">
        <v>100.69</v>
      </c>
      <c r="HH83" s="38">
        <v>2.2878900000000001E-2</v>
      </c>
      <c r="HI83" s="38">
        <v>31.592700000000001</v>
      </c>
      <c r="HJ83" s="38">
        <v>35.695500000000003</v>
      </c>
      <c r="HK83" s="38">
        <v>4.55626</v>
      </c>
      <c r="HL83" s="38">
        <v>14.333500000000001</v>
      </c>
      <c r="HM83" s="38">
        <v>15.8461</v>
      </c>
      <c r="HN83" s="38">
        <v>81.267099999999999</v>
      </c>
      <c r="HO83" s="38">
        <v>123.05</v>
      </c>
      <c r="HP83" s="38">
        <v>236.63300000000001</v>
      </c>
      <c r="HQ83" s="38">
        <v>0</v>
      </c>
      <c r="HR83" s="38">
        <v>0</v>
      </c>
      <c r="HS83" s="38">
        <v>0</v>
      </c>
      <c r="HT83" s="38">
        <v>-45.896000000000001</v>
      </c>
      <c r="HU83" s="38">
        <v>-14.3748</v>
      </c>
      <c r="HV83" s="38">
        <v>359.68</v>
      </c>
      <c r="HW83" s="38">
        <v>65.265000000000001</v>
      </c>
      <c r="HX83" s="38">
        <v>0</v>
      </c>
      <c r="HY83" s="38">
        <v>0</v>
      </c>
      <c r="HZ83" s="38">
        <v>0</v>
      </c>
      <c r="IA83" s="38">
        <v>0</v>
      </c>
      <c r="IB83" s="38">
        <v>0</v>
      </c>
      <c r="IC83" s="38">
        <v>0</v>
      </c>
      <c r="ID83" s="38">
        <v>65.27</v>
      </c>
      <c r="IE83" s="38">
        <v>0</v>
      </c>
      <c r="IF83" s="38">
        <v>0</v>
      </c>
      <c r="IG83" s="38">
        <v>0</v>
      </c>
      <c r="IH83" s="38">
        <v>0</v>
      </c>
      <c r="II83" s="38">
        <v>65.27</v>
      </c>
      <c r="IJ83" s="38">
        <v>2.3365100000000001</v>
      </c>
      <c r="IK83" s="38">
        <v>2.0671599999999999</v>
      </c>
      <c r="IL83" s="38">
        <v>1.0029600000000001</v>
      </c>
      <c r="IM83" s="38">
        <v>3.5748099999999998E-2</v>
      </c>
      <c r="IN83" s="38">
        <v>1.37303</v>
      </c>
      <c r="IO83" s="38">
        <v>0.972908</v>
      </c>
      <c r="IP83" s="38">
        <v>2.6459700000000002</v>
      </c>
      <c r="IQ83" s="38">
        <v>10.4343</v>
      </c>
      <c r="IR83" s="38">
        <v>7.70451</v>
      </c>
      <c r="IS83" s="38">
        <v>0</v>
      </c>
      <c r="IT83" s="38">
        <v>0</v>
      </c>
      <c r="IU83" s="38">
        <v>0</v>
      </c>
      <c r="IV83" s="38">
        <v>0</v>
      </c>
      <c r="IW83" s="38">
        <v>0</v>
      </c>
      <c r="IX83" s="38">
        <v>18.1388</v>
      </c>
      <c r="IY83" s="38">
        <v>2.1454599999999999</v>
      </c>
      <c r="IZ83" s="38">
        <v>1.02861</v>
      </c>
      <c r="JA83" s="38">
        <v>1.16221</v>
      </c>
      <c r="JB83" s="38">
        <v>0.148344</v>
      </c>
      <c r="JC83" s="38">
        <v>0.46667900000000001</v>
      </c>
      <c r="JD83" s="38">
        <v>0.51593299999999997</v>
      </c>
      <c r="JE83" s="38">
        <v>2.6459700000000002</v>
      </c>
      <c r="JF83" s="38">
        <v>6.1508599999999998</v>
      </c>
      <c r="JG83" s="38">
        <v>7.70451</v>
      </c>
      <c r="JH83" s="38">
        <v>0</v>
      </c>
      <c r="JI83" s="38">
        <v>0</v>
      </c>
      <c r="JJ83" s="38">
        <v>0</v>
      </c>
      <c r="JK83" s="38">
        <v>-1.49431</v>
      </c>
      <c r="JL83" s="38">
        <v>-0.468026</v>
      </c>
      <c r="JM83" s="38">
        <v>13.855399999999999</v>
      </c>
    </row>
    <row r="84" spans="1:273" x14ac:dyDescent="0.3">
      <c r="A84" s="21"/>
      <c r="B84" s="84">
        <v>44855.505428240744</v>
      </c>
      <c r="C84" s="38" t="s">
        <v>111</v>
      </c>
      <c r="D84" s="38" t="s">
        <v>111</v>
      </c>
      <c r="E84" s="38" t="s">
        <v>272</v>
      </c>
      <c r="F84" s="38">
        <v>498589</v>
      </c>
      <c r="G84" s="39">
        <v>498589</v>
      </c>
      <c r="H84" s="38" t="s">
        <v>86</v>
      </c>
      <c r="I84" s="38">
        <v>0.28402777777777777</v>
      </c>
      <c r="J84" s="38" t="s">
        <v>88</v>
      </c>
      <c r="K84" s="38">
        <v>-47.08</v>
      </c>
      <c r="L84" s="38" t="s">
        <v>87</v>
      </c>
      <c r="M84" s="38" t="s">
        <v>87</v>
      </c>
      <c r="N84" s="38" t="s">
        <v>248</v>
      </c>
      <c r="O84" s="38">
        <v>125.122</v>
      </c>
      <c r="P84" s="38">
        <v>477964</v>
      </c>
      <c r="Q84" s="38">
        <v>286512</v>
      </c>
      <c r="R84" s="38">
        <v>9143.9500000000007</v>
      </c>
      <c r="S84" s="38">
        <v>231127</v>
      </c>
      <c r="T84" s="38">
        <v>0</v>
      </c>
      <c r="U84" s="38">
        <v>674022</v>
      </c>
      <c r="V84" s="38">
        <v>1678890</v>
      </c>
      <c r="W84" s="38">
        <v>2135580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3814470</v>
      </c>
      <c r="AD84" s="38">
        <v>17845.5</v>
      </c>
      <c r="AE84" s="38">
        <v>0</v>
      </c>
      <c r="AF84" s="38">
        <v>0</v>
      </c>
      <c r="AG84" s="38">
        <v>0</v>
      </c>
      <c r="AH84" s="38">
        <v>0</v>
      </c>
      <c r="AI84" s="38">
        <v>5282.79</v>
      </c>
      <c r="AJ84" s="38">
        <v>0</v>
      </c>
      <c r="AK84" s="38">
        <v>23128.3</v>
      </c>
      <c r="AL84" s="38">
        <v>0</v>
      </c>
      <c r="AM84" s="38">
        <v>0</v>
      </c>
      <c r="AN84" s="38">
        <v>0</v>
      </c>
      <c r="AO84" s="38">
        <v>0</v>
      </c>
      <c r="AP84" s="38">
        <v>23128.3</v>
      </c>
      <c r="AQ84" s="38">
        <v>0</v>
      </c>
      <c r="AR84" s="38">
        <v>0</v>
      </c>
      <c r="AS84" s="38">
        <v>0</v>
      </c>
      <c r="AT84" s="38">
        <v>0</v>
      </c>
      <c r="AU84" s="38">
        <v>0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0</v>
      </c>
      <c r="BB84" s="38">
        <v>0</v>
      </c>
      <c r="BC84" s="38">
        <v>0</v>
      </c>
      <c r="BD84" s="38">
        <v>9.7803599999999999</v>
      </c>
      <c r="BE84" s="38">
        <v>29.289200000000001</v>
      </c>
      <c r="BF84" s="38">
        <v>15.9876</v>
      </c>
      <c r="BG84" s="38">
        <v>0.71057599999999999</v>
      </c>
      <c r="BH84" s="38">
        <v>13.006399999999999</v>
      </c>
      <c r="BI84" s="38">
        <v>2.6989100000000001</v>
      </c>
      <c r="BJ84" s="38">
        <v>35.508000000000003</v>
      </c>
      <c r="BK84" s="38">
        <v>106.98099999999999</v>
      </c>
      <c r="BL84" s="38">
        <v>110.64100000000001</v>
      </c>
      <c r="BM84" s="38">
        <v>0</v>
      </c>
      <c r="BN84" s="38">
        <v>0</v>
      </c>
      <c r="BO84" s="38">
        <v>0</v>
      </c>
      <c r="BP84" s="38">
        <v>0</v>
      </c>
      <c r="BQ84" s="38">
        <v>0</v>
      </c>
      <c r="BR84" s="38">
        <v>217.62200000000001</v>
      </c>
      <c r="BS84" s="38">
        <v>205.15100000000001</v>
      </c>
      <c r="BT84" s="38">
        <v>12.4719</v>
      </c>
      <c r="BU84" s="38">
        <v>0</v>
      </c>
      <c r="BV84" s="38">
        <v>1169.5</v>
      </c>
      <c r="BW84" s="38" t="s">
        <v>90</v>
      </c>
      <c r="BX84" s="38">
        <v>5</v>
      </c>
      <c r="BY84" s="38">
        <v>6.5</v>
      </c>
      <c r="BZ84" s="38" t="s">
        <v>199</v>
      </c>
      <c r="CA84" s="38">
        <v>0</v>
      </c>
      <c r="CB84" s="38" t="s">
        <v>87</v>
      </c>
      <c r="CC84" s="38" t="s">
        <v>87</v>
      </c>
      <c r="CD84" s="38" t="s">
        <v>238</v>
      </c>
      <c r="CE84" s="38">
        <v>80.660700000000006</v>
      </c>
      <c r="CF84" s="38">
        <v>362082</v>
      </c>
      <c r="CG84" s="38">
        <v>310224</v>
      </c>
      <c r="CH84" s="38">
        <v>45781</v>
      </c>
      <c r="CI84" s="38">
        <v>116203</v>
      </c>
      <c r="CJ84" s="38">
        <v>127032</v>
      </c>
      <c r="CK84" s="38">
        <v>674022</v>
      </c>
      <c r="CL84" s="38">
        <v>735836</v>
      </c>
      <c r="CM84" s="38">
        <v>2135580</v>
      </c>
      <c r="CN84" s="38">
        <v>0</v>
      </c>
      <c r="CO84" s="38">
        <v>0</v>
      </c>
      <c r="CP84" s="38">
        <v>0</v>
      </c>
      <c r="CQ84" s="38">
        <v>-906138</v>
      </c>
      <c r="CR84" s="38">
        <v>6549.56</v>
      </c>
      <c r="CS84" s="38">
        <v>2871420</v>
      </c>
      <c r="CT84" s="38">
        <v>11645.6</v>
      </c>
      <c r="CU84" s="38">
        <v>0</v>
      </c>
      <c r="CV84" s="38">
        <v>0</v>
      </c>
      <c r="CW84" s="38">
        <v>0</v>
      </c>
      <c r="CX84" s="38">
        <v>0</v>
      </c>
      <c r="CY84" s="38">
        <v>0</v>
      </c>
      <c r="CZ84" s="38">
        <v>0</v>
      </c>
      <c r="DA84" s="38">
        <v>11645.6</v>
      </c>
      <c r="DB84" s="38">
        <v>0</v>
      </c>
      <c r="DC84" s="38">
        <v>0</v>
      </c>
      <c r="DD84" s="38">
        <v>0</v>
      </c>
      <c r="DE84" s="38">
        <v>0</v>
      </c>
      <c r="DF84" s="38">
        <v>11645.6</v>
      </c>
      <c r="DG84" s="38">
        <v>0</v>
      </c>
      <c r="DH84" s="38">
        <v>0</v>
      </c>
      <c r="DI84" s="38">
        <v>0</v>
      </c>
      <c r="DJ84" s="38">
        <v>0</v>
      </c>
      <c r="DK84" s="38">
        <v>0</v>
      </c>
      <c r="DL84" s="38">
        <v>0</v>
      </c>
      <c r="DM84" s="38">
        <v>0</v>
      </c>
      <c r="DN84" s="38">
        <v>0</v>
      </c>
      <c r="DO84" s="38">
        <v>0</v>
      </c>
      <c r="DP84" s="38">
        <v>0</v>
      </c>
      <c r="DQ84" s="38">
        <v>0</v>
      </c>
      <c r="DR84" s="38">
        <v>0</v>
      </c>
      <c r="DS84" s="38">
        <v>0</v>
      </c>
      <c r="DT84" s="38">
        <v>6.4982800000000003</v>
      </c>
      <c r="DU84" s="38">
        <v>23.314699999999998</v>
      </c>
      <c r="DV84" s="38">
        <v>16.787500000000001</v>
      </c>
      <c r="DW84" s="38">
        <v>3.0034900000000002</v>
      </c>
      <c r="DX84" s="38">
        <v>6.8106900000000001</v>
      </c>
      <c r="DY84" s="38">
        <v>6.6369800000000003</v>
      </c>
      <c r="DZ84" s="38">
        <v>35.508000000000003</v>
      </c>
      <c r="EA84" s="38">
        <v>59.904400000000003</v>
      </c>
      <c r="EB84" s="38">
        <v>110.64100000000001</v>
      </c>
      <c r="EC84" s="38">
        <v>0</v>
      </c>
      <c r="ED84" s="38">
        <v>0</v>
      </c>
      <c r="EE84" s="38">
        <v>0</v>
      </c>
      <c r="EF84" s="38">
        <v>-37.100200000000001</v>
      </c>
      <c r="EG84" s="38">
        <v>-1.55498</v>
      </c>
      <c r="EH84" s="38">
        <v>170.54599999999999</v>
      </c>
      <c r="EI84" s="38">
        <v>164.053</v>
      </c>
      <c r="EJ84" s="38">
        <v>6.4930500000000002</v>
      </c>
      <c r="EK84" s="38">
        <v>0</v>
      </c>
      <c r="EL84" s="38">
        <v>1.75</v>
      </c>
      <c r="EM84" s="38" t="s">
        <v>199</v>
      </c>
      <c r="EN84" s="38">
        <v>0</v>
      </c>
      <c r="EO84" s="38">
        <v>15.25</v>
      </c>
      <c r="EP84" s="38" t="s">
        <v>234</v>
      </c>
      <c r="EQ84" s="38">
        <v>0</v>
      </c>
      <c r="ER84" s="38">
        <v>1.37689E-3</v>
      </c>
      <c r="ES84" s="38">
        <v>110.682</v>
      </c>
      <c r="ET84" s="38">
        <v>42.603000000000002</v>
      </c>
      <c r="EU84" s="38">
        <v>2.6842800000000002</v>
      </c>
      <c r="EV84" s="38">
        <v>42.120399999999997</v>
      </c>
      <c r="EW84" s="38">
        <v>0</v>
      </c>
      <c r="EX84" s="38">
        <v>96.043599999999998</v>
      </c>
      <c r="EY84" s="38">
        <v>294.13400000000001</v>
      </c>
      <c r="EZ84" s="38">
        <v>274.91199999999998</v>
      </c>
      <c r="FA84" s="38">
        <v>0</v>
      </c>
      <c r="FB84" s="38">
        <v>0</v>
      </c>
      <c r="FC84" s="38">
        <v>0</v>
      </c>
      <c r="FD84" s="38">
        <v>0</v>
      </c>
      <c r="FE84" s="38">
        <v>0</v>
      </c>
      <c r="FF84" s="38">
        <v>569.04700000000003</v>
      </c>
      <c r="FG84" s="38">
        <v>1.0489199999999999E-9</v>
      </c>
      <c r="FH84" s="38">
        <v>84.443700000000007</v>
      </c>
      <c r="FI84" s="38">
        <v>34.8245</v>
      </c>
      <c r="FJ84" s="38">
        <v>16.0547</v>
      </c>
      <c r="FK84" s="38">
        <v>27.786200000000001</v>
      </c>
      <c r="FL84" s="38">
        <v>16.480599999999999</v>
      </c>
      <c r="FM84" s="38">
        <v>96.043599999999998</v>
      </c>
      <c r="FN84" s="38">
        <v>248.56299999999999</v>
      </c>
      <c r="FO84" s="38">
        <v>274.91199999999998</v>
      </c>
      <c r="FP84" s="38">
        <v>0</v>
      </c>
      <c r="FQ84" s="38">
        <v>0</v>
      </c>
      <c r="FR84" s="38">
        <v>0</v>
      </c>
      <c r="FS84" s="38">
        <v>-17.8765</v>
      </c>
      <c r="FT84" s="38">
        <v>-9.1933100000000003</v>
      </c>
      <c r="FU84" s="38">
        <v>523.476</v>
      </c>
      <c r="FV84" s="38" t="s">
        <v>273</v>
      </c>
      <c r="FW84" s="38" t="s">
        <v>274</v>
      </c>
      <c r="FX84" s="38" t="s">
        <v>214</v>
      </c>
      <c r="FY84" s="38" t="s">
        <v>275</v>
      </c>
      <c r="FZ84" s="38" t="s">
        <v>215</v>
      </c>
      <c r="GA84" s="38" t="s">
        <v>276</v>
      </c>
      <c r="GB84" s="38" t="s">
        <v>216</v>
      </c>
      <c r="GC84" s="38" t="s">
        <v>277</v>
      </c>
      <c r="GF84" s="38">
        <v>3.0487899999999998E-2</v>
      </c>
      <c r="GG84" s="38">
        <v>46.656300000000002</v>
      </c>
      <c r="GH84" s="38">
        <v>42.54</v>
      </c>
      <c r="GI84" s="38">
        <v>0.74894300000000003</v>
      </c>
      <c r="GJ84" s="38">
        <v>35.094900000000003</v>
      </c>
      <c r="GK84" s="38">
        <v>0</v>
      </c>
      <c r="GL84" s="38">
        <v>81.267099999999999</v>
      </c>
      <c r="GM84" s="38">
        <v>206.34</v>
      </c>
      <c r="GN84" s="38">
        <v>236.63300000000001</v>
      </c>
      <c r="GO84" s="38">
        <v>0</v>
      </c>
      <c r="GP84" s="38">
        <v>0</v>
      </c>
      <c r="GQ84" s="38">
        <v>0</v>
      </c>
      <c r="GR84" s="38">
        <v>0</v>
      </c>
      <c r="GS84" s="38">
        <v>0</v>
      </c>
      <c r="GT84" s="38">
        <v>442.97</v>
      </c>
      <c r="GU84" s="38">
        <v>100.011</v>
      </c>
      <c r="GV84" s="38">
        <v>0</v>
      </c>
      <c r="GW84" s="38">
        <v>0</v>
      </c>
      <c r="GX84" s="38">
        <v>0</v>
      </c>
      <c r="GY84" s="38">
        <v>0</v>
      </c>
      <c r="GZ84" s="38">
        <v>29.606200000000001</v>
      </c>
      <c r="HA84" s="38">
        <v>0</v>
      </c>
      <c r="HB84" s="38">
        <v>129.62</v>
      </c>
      <c r="HC84" s="38">
        <v>0</v>
      </c>
      <c r="HD84" s="38">
        <v>0</v>
      </c>
      <c r="HE84" s="38">
        <v>0</v>
      </c>
      <c r="HF84" s="38">
        <v>0</v>
      </c>
      <c r="HG84" s="38">
        <v>129.62</v>
      </c>
      <c r="HH84" s="38">
        <v>2.2878900000000001E-2</v>
      </c>
      <c r="HI84" s="38">
        <v>31.592700000000001</v>
      </c>
      <c r="HJ84" s="38">
        <v>35.695500000000003</v>
      </c>
      <c r="HK84" s="38">
        <v>4.55626</v>
      </c>
      <c r="HL84" s="38">
        <v>14.333500000000001</v>
      </c>
      <c r="HM84" s="38">
        <v>15.8461</v>
      </c>
      <c r="HN84" s="38">
        <v>81.267099999999999</v>
      </c>
      <c r="HO84" s="38">
        <v>123.05</v>
      </c>
      <c r="HP84" s="38">
        <v>236.63300000000001</v>
      </c>
      <c r="HQ84" s="38">
        <v>0</v>
      </c>
      <c r="HR84" s="38">
        <v>0</v>
      </c>
      <c r="HS84" s="38">
        <v>0</v>
      </c>
      <c r="HT84" s="38">
        <v>-45.896000000000001</v>
      </c>
      <c r="HU84" s="38">
        <v>-14.3748</v>
      </c>
      <c r="HV84" s="38">
        <v>359.68</v>
      </c>
      <c r="HW84" s="38">
        <v>65.265000000000001</v>
      </c>
      <c r="HX84" s="38">
        <v>0</v>
      </c>
      <c r="HY84" s="38">
        <v>0</v>
      </c>
      <c r="HZ84" s="38">
        <v>0</v>
      </c>
      <c r="IA84" s="38">
        <v>0</v>
      </c>
      <c r="IB84" s="38">
        <v>0</v>
      </c>
      <c r="IC84" s="38">
        <v>0</v>
      </c>
      <c r="ID84" s="38">
        <v>65.27</v>
      </c>
      <c r="IE84" s="38">
        <v>0</v>
      </c>
      <c r="IF84" s="38">
        <v>0</v>
      </c>
      <c r="IG84" s="38">
        <v>0</v>
      </c>
      <c r="IH84" s="38">
        <v>0</v>
      </c>
      <c r="II84" s="38">
        <v>65.27</v>
      </c>
      <c r="IJ84" s="38">
        <v>3.2875299999999998</v>
      </c>
      <c r="IK84" s="38">
        <v>1.5190600000000001</v>
      </c>
      <c r="IL84" s="38">
        <v>1.3850499999999999</v>
      </c>
      <c r="IM84" s="38">
        <v>2.4384099999999999E-2</v>
      </c>
      <c r="IN84" s="38">
        <v>1.1426499999999999</v>
      </c>
      <c r="IO84" s="38">
        <v>0.97291000000000005</v>
      </c>
      <c r="IP84" s="38">
        <v>2.6459700000000002</v>
      </c>
      <c r="IQ84" s="38">
        <v>10.977600000000001</v>
      </c>
      <c r="IR84" s="38">
        <v>7.70451</v>
      </c>
      <c r="IS84" s="38">
        <v>0</v>
      </c>
      <c r="IT84" s="38">
        <v>0</v>
      </c>
      <c r="IU84" s="38">
        <v>0</v>
      </c>
      <c r="IV84" s="38">
        <v>0</v>
      </c>
      <c r="IW84" s="38">
        <v>0</v>
      </c>
      <c r="IX84" s="38">
        <v>18.682099999999998</v>
      </c>
      <c r="IY84" s="38">
        <v>2.1454599999999999</v>
      </c>
      <c r="IZ84" s="38">
        <v>1.02861</v>
      </c>
      <c r="JA84" s="38">
        <v>1.16221</v>
      </c>
      <c r="JB84" s="38">
        <v>0.148344</v>
      </c>
      <c r="JC84" s="38">
        <v>0.46667900000000001</v>
      </c>
      <c r="JD84" s="38">
        <v>0.51593299999999997</v>
      </c>
      <c r="JE84" s="38">
        <v>2.6459700000000002</v>
      </c>
      <c r="JF84" s="38">
        <v>6.1508599999999998</v>
      </c>
      <c r="JG84" s="38">
        <v>7.70451</v>
      </c>
      <c r="JH84" s="38">
        <v>0</v>
      </c>
      <c r="JI84" s="38">
        <v>0</v>
      </c>
      <c r="JJ84" s="38">
        <v>0</v>
      </c>
      <c r="JK84" s="38">
        <v>-1.49431</v>
      </c>
      <c r="JL84" s="38">
        <v>-0.468026</v>
      </c>
      <c r="JM84" s="38">
        <v>13.855399999999999</v>
      </c>
    </row>
    <row r="85" spans="1:273" x14ac:dyDescent="0.3">
      <c r="A85" s="21"/>
      <c r="B85" s="84">
        <v>44855.510127314818</v>
      </c>
      <c r="C85" s="38" t="s">
        <v>112</v>
      </c>
      <c r="D85" s="38" t="s">
        <v>112</v>
      </c>
      <c r="E85" s="38" t="s">
        <v>272</v>
      </c>
      <c r="F85" s="38">
        <v>498589</v>
      </c>
      <c r="G85" s="39">
        <v>498589</v>
      </c>
      <c r="H85" s="38" t="s">
        <v>86</v>
      </c>
      <c r="I85" s="38">
        <v>0.27499999999999997</v>
      </c>
      <c r="J85" s="38" t="s">
        <v>88</v>
      </c>
      <c r="K85" s="38">
        <v>-49.39</v>
      </c>
      <c r="L85" s="38" t="s">
        <v>87</v>
      </c>
      <c r="M85" s="38" t="s">
        <v>87</v>
      </c>
      <c r="N85" s="38" t="s">
        <v>249</v>
      </c>
      <c r="O85" s="38">
        <v>131.059</v>
      </c>
      <c r="P85" s="38">
        <v>483222</v>
      </c>
      <c r="Q85" s="38">
        <v>290528</v>
      </c>
      <c r="R85" s="38">
        <v>8879.31</v>
      </c>
      <c r="S85" s="38">
        <v>267499</v>
      </c>
      <c r="T85" s="38">
        <v>0</v>
      </c>
      <c r="U85" s="38">
        <v>674022</v>
      </c>
      <c r="V85" s="38">
        <v>1724280</v>
      </c>
      <c r="W85" s="38">
        <v>2135580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3859860</v>
      </c>
      <c r="AD85" s="38">
        <v>18678.8</v>
      </c>
      <c r="AE85" s="38">
        <v>0</v>
      </c>
      <c r="AF85" s="38">
        <v>0</v>
      </c>
      <c r="AG85" s="38">
        <v>0</v>
      </c>
      <c r="AH85" s="38">
        <v>0</v>
      </c>
      <c r="AI85" s="38">
        <v>5282.78</v>
      </c>
      <c r="AJ85" s="38">
        <v>0</v>
      </c>
      <c r="AK85" s="38">
        <v>23961.599999999999</v>
      </c>
      <c r="AL85" s="38">
        <v>0</v>
      </c>
      <c r="AM85" s="38">
        <v>0</v>
      </c>
      <c r="AN85" s="38">
        <v>0</v>
      </c>
      <c r="AO85" s="38">
        <v>0</v>
      </c>
      <c r="AP85" s="38">
        <v>23961.599999999999</v>
      </c>
      <c r="AQ85" s="38">
        <v>0</v>
      </c>
      <c r="AR85" s="38">
        <v>0</v>
      </c>
      <c r="AS85" s="38">
        <v>0</v>
      </c>
      <c r="AT85" s="38">
        <v>0</v>
      </c>
      <c r="AU85" s="38">
        <v>0</v>
      </c>
      <c r="AV85" s="38">
        <v>0</v>
      </c>
      <c r="AW85" s="38">
        <v>0</v>
      </c>
      <c r="AX85" s="38">
        <v>0</v>
      </c>
      <c r="AY85" s="38">
        <v>0</v>
      </c>
      <c r="AZ85" s="38">
        <v>0</v>
      </c>
      <c r="BA85" s="38">
        <v>0</v>
      </c>
      <c r="BB85" s="38">
        <v>0</v>
      </c>
      <c r="BC85" s="38">
        <v>0</v>
      </c>
      <c r="BD85" s="38">
        <v>10.196899999999999</v>
      </c>
      <c r="BE85" s="38">
        <v>29.405799999999999</v>
      </c>
      <c r="BF85" s="38">
        <v>16.219100000000001</v>
      </c>
      <c r="BG85" s="38">
        <v>0.68970900000000002</v>
      </c>
      <c r="BH85" s="38">
        <v>15.037599999999999</v>
      </c>
      <c r="BI85" s="38">
        <v>2.6989100000000001</v>
      </c>
      <c r="BJ85" s="38">
        <v>35.508000000000003</v>
      </c>
      <c r="BK85" s="38">
        <v>109.756</v>
      </c>
      <c r="BL85" s="38">
        <v>110.64100000000001</v>
      </c>
      <c r="BM85" s="38">
        <v>0</v>
      </c>
      <c r="BN85" s="38">
        <v>0</v>
      </c>
      <c r="BO85" s="38">
        <v>0</v>
      </c>
      <c r="BP85" s="38">
        <v>0</v>
      </c>
      <c r="BQ85" s="38">
        <v>0</v>
      </c>
      <c r="BR85" s="38">
        <v>220.398</v>
      </c>
      <c r="BS85" s="38">
        <v>207.50899999999999</v>
      </c>
      <c r="BT85" s="38">
        <v>12.8881</v>
      </c>
      <c r="BU85" s="38">
        <v>0</v>
      </c>
      <c r="BV85" s="38">
        <v>681.5</v>
      </c>
      <c r="BW85" s="38" t="s">
        <v>90</v>
      </c>
      <c r="BX85" s="38">
        <v>4</v>
      </c>
      <c r="BY85" s="38">
        <v>13.5</v>
      </c>
      <c r="BZ85" s="38" t="s">
        <v>199</v>
      </c>
      <c r="CA85" s="38">
        <v>0</v>
      </c>
      <c r="CB85" s="38" t="s">
        <v>87</v>
      </c>
      <c r="CC85" s="38" t="s">
        <v>87</v>
      </c>
      <c r="CD85" s="38" t="s">
        <v>238</v>
      </c>
      <c r="CE85" s="38">
        <v>84.194500000000005</v>
      </c>
      <c r="CF85" s="38">
        <v>361903</v>
      </c>
      <c r="CG85" s="38">
        <v>313380</v>
      </c>
      <c r="CH85" s="38">
        <v>45797.8</v>
      </c>
      <c r="CI85" s="38">
        <v>116475</v>
      </c>
      <c r="CJ85" s="38">
        <v>127032</v>
      </c>
      <c r="CK85" s="38">
        <v>674022</v>
      </c>
      <c r="CL85" s="38">
        <v>739106</v>
      </c>
      <c r="CM85" s="38">
        <v>2135580</v>
      </c>
      <c r="CN85" s="38">
        <v>0</v>
      </c>
      <c r="CO85" s="38">
        <v>0</v>
      </c>
      <c r="CP85" s="38">
        <v>0</v>
      </c>
      <c r="CQ85" s="38">
        <v>-906138</v>
      </c>
      <c r="CR85" s="38">
        <v>6549.65</v>
      </c>
      <c r="CS85" s="38">
        <v>2874690</v>
      </c>
      <c r="CT85" s="38">
        <v>12160.7</v>
      </c>
      <c r="CU85" s="38">
        <v>0</v>
      </c>
      <c r="CV85" s="38">
        <v>0</v>
      </c>
      <c r="CW85" s="38">
        <v>0</v>
      </c>
      <c r="CX85" s="38">
        <v>0</v>
      </c>
      <c r="CY85" s="38">
        <v>0</v>
      </c>
      <c r="CZ85" s="38">
        <v>0</v>
      </c>
      <c r="DA85" s="38">
        <v>12160.7</v>
      </c>
      <c r="DB85" s="38">
        <v>0</v>
      </c>
      <c r="DC85" s="38">
        <v>0</v>
      </c>
      <c r="DD85" s="38">
        <v>0</v>
      </c>
      <c r="DE85" s="38">
        <v>0</v>
      </c>
      <c r="DF85" s="38">
        <v>12160.7</v>
      </c>
      <c r="DG85" s="38">
        <v>0</v>
      </c>
      <c r="DH85" s="38">
        <v>0</v>
      </c>
      <c r="DI85" s="38">
        <v>0</v>
      </c>
      <c r="DJ85" s="38">
        <v>0</v>
      </c>
      <c r="DK85" s="38">
        <v>0</v>
      </c>
      <c r="DL85" s="38">
        <v>0</v>
      </c>
      <c r="DM85" s="38">
        <v>0</v>
      </c>
      <c r="DN85" s="38">
        <v>0</v>
      </c>
      <c r="DO85" s="38">
        <v>0</v>
      </c>
      <c r="DP85" s="38">
        <v>0</v>
      </c>
      <c r="DQ85" s="38">
        <v>0</v>
      </c>
      <c r="DR85" s="38">
        <v>0</v>
      </c>
      <c r="DS85" s="38">
        <v>0</v>
      </c>
      <c r="DT85" s="38">
        <v>6.7736000000000001</v>
      </c>
      <c r="DU85" s="38">
        <v>23.309000000000001</v>
      </c>
      <c r="DV85" s="38">
        <v>16.983699999999999</v>
      </c>
      <c r="DW85" s="38">
        <v>3.0031099999999999</v>
      </c>
      <c r="DX85" s="38">
        <v>6.8266</v>
      </c>
      <c r="DY85" s="38">
        <v>6.6369699999999998</v>
      </c>
      <c r="DZ85" s="38">
        <v>35.508000000000003</v>
      </c>
      <c r="EA85" s="38">
        <v>60.3855</v>
      </c>
      <c r="EB85" s="38">
        <v>110.64100000000001</v>
      </c>
      <c r="EC85" s="38">
        <v>0</v>
      </c>
      <c r="ED85" s="38">
        <v>0</v>
      </c>
      <c r="EE85" s="38">
        <v>0</v>
      </c>
      <c r="EF85" s="38">
        <v>-37.100200000000001</v>
      </c>
      <c r="EG85" s="38">
        <v>-1.55528</v>
      </c>
      <c r="EH85" s="38">
        <v>171.02699999999999</v>
      </c>
      <c r="EI85" s="38">
        <v>164.25899999999999</v>
      </c>
      <c r="EJ85" s="38">
        <v>6.76816</v>
      </c>
      <c r="EK85" s="38">
        <v>0</v>
      </c>
      <c r="EL85" s="38">
        <v>1.75</v>
      </c>
      <c r="EM85" s="38" t="s">
        <v>218</v>
      </c>
      <c r="EN85" s="38">
        <v>0</v>
      </c>
      <c r="EO85" s="38">
        <v>16.5</v>
      </c>
      <c r="EP85" s="38" t="s">
        <v>102</v>
      </c>
      <c r="EQ85" s="38">
        <v>0</v>
      </c>
      <c r="ER85" s="38">
        <v>2.4545000000000001E-3</v>
      </c>
      <c r="ES85" s="38">
        <v>107.449</v>
      </c>
      <c r="ET85" s="38">
        <v>42.5991</v>
      </c>
      <c r="EU85" s="38">
        <v>2.4858199999999999</v>
      </c>
      <c r="EV85" s="38">
        <v>48.994199999999999</v>
      </c>
      <c r="EW85" s="38">
        <v>0</v>
      </c>
      <c r="EX85" s="38">
        <v>96.043599999999998</v>
      </c>
      <c r="EY85" s="38">
        <v>297.57400000000001</v>
      </c>
      <c r="EZ85" s="38">
        <v>274.91199999999998</v>
      </c>
      <c r="FA85" s="38">
        <v>0</v>
      </c>
      <c r="FB85" s="38">
        <v>0</v>
      </c>
      <c r="FC85" s="38">
        <v>0</v>
      </c>
      <c r="FD85" s="38">
        <v>0</v>
      </c>
      <c r="FE85" s="38">
        <v>0</v>
      </c>
      <c r="FF85" s="38">
        <v>572.48599999999999</v>
      </c>
      <c r="FG85" s="38">
        <v>1.04136E-9</v>
      </c>
      <c r="FH85" s="38">
        <v>84.432599999999994</v>
      </c>
      <c r="FI85" s="38">
        <v>34.811900000000001</v>
      </c>
      <c r="FJ85" s="38">
        <v>16.054300000000001</v>
      </c>
      <c r="FK85" s="38">
        <v>27.786100000000001</v>
      </c>
      <c r="FL85" s="38">
        <v>16.480699999999999</v>
      </c>
      <c r="FM85" s="38">
        <v>96.043599999999998</v>
      </c>
      <c r="FN85" s="38">
        <v>248.53899999999999</v>
      </c>
      <c r="FO85" s="38">
        <v>274.91199999999998</v>
      </c>
      <c r="FP85" s="38">
        <v>0</v>
      </c>
      <c r="FQ85" s="38">
        <v>0</v>
      </c>
      <c r="FR85" s="38">
        <v>0</v>
      </c>
      <c r="FS85" s="38">
        <v>-17.8765</v>
      </c>
      <c r="FT85" s="38">
        <v>-9.1933100000000003</v>
      </c>
      <c r="FU85" s="38">
        <v>523.452</v>
      </c>
      <c r="FV85" s="38" t="s">
        <v>273</v>
      </c>
      <c r="FW85" s="38" t="s">
        <v>274</v>
      </c>
      <c r="FX85" s="38" t="s">
        <v>214</v>
      </c>
      <c r="FY85" s="38" t="s">
        <v>275</v>
      </c>
      <c r="FZ85" s="38" t="s">
        <v>215</v>
      </c>
      <c r="GA85" s="38" t="s">
        <v>276</v>
      </c>
      <c r="GB85" s="38" t="s">
        <v>216</v>
      </c>
      <c r="GC85" s="38" t="s">
        <v>277</v>
      </c>
      <c r="GF85" s="38">
        <v>3.1900199999999997E-2</v>
      </c>
      <c r="GG85" s="38">
        <v>47.413400000000003</v>
      </c>
      <c r="GH85" s="38">
        <v>43.625700000000002</v>
      </c>
      <c r="GI85" s="38">
        <v>0.71141399999999999</v>
      </c>
      <c r="GJ85" s="38">
        <v>40.689399999999999</v>
      </c>
      <c r="GK85" s="38">
        <v>0</v>
      </c>
      <c r="GL85" s="38">
        <v>81.267099999999999</v>
      </c>
      <c r="GM85" s="38">
        <v>213.74</v>
      </c>
      <c r="GN85" s="38">
        <v>236.63300000000001</v>
      </c>
      <c r="GO85" s="38">
        <v>0</v>
      </c>
      <c r="GP85" s="38">
        <v>0</v>
      </c>
      <c r="GQ85" s="38">
        <v>0</v>
      </c>
      <c r="GR85" s="38">
        <v>0</v>
      </c>
      <c r="GS85" s="38">
        <v>0</v>
      </c>
      <c r="GT85" s="38">
        <v>450.37</v>
      </c>
      <c r="GU85" s="38">
        <v>104.681</v>
      </c>
      <c r="GV85" s="38">
        <v>0</v>
      </c>
      <c r="GW85" s="38">
        <v>0</v>
      </c>
      <c r="GX85" s="38">
        <v>0</v>
      </c>
      <c r="GY85" s="38">
        <v>0</v>
      </c>
      <c r="GZ85" s="38">
        <v>29.606200000000001</v>
      </c>
      <c r="HA85" s="38">
        <v>0</v>
      </c>
      <c r="HB85" s="38">
        <v>134.29</v>
      </c>
      <c r="HC85" s="38">
        <v>0</v>
      </c>
      <c r="HD85" s="38">
        <v>0</v>
      </c>
      <c r="HE85" s="38">
        <v>0</v>
      </c>
      <c r="HF85" s="38">
        <v>0</v>
      </c>
      <c r="HG85" s="38">
        <v>134.29</v>
      </c>
      <c r="HH85" s="38">
        <v>2.37804E-2</v>
      </c>
      <c r="HI85" s="38">
        <v>31.5867</v>
      </c>
      <c r="HJ85" s="38">
        <v>36.6646</v>
      </c>
      <c r="HK85" s="38">
        <v>4.5472799999999998</v>
      </c>
      <c r="HL85" s="38">
        <v>14.402699999999999</v>
      </c>
      <c r="HM85" s="38">
        <v>15.8461</v>
      </c>
      <c r="HN85" s="38">
        <v>81.267099999999999</v>
      </c>
      <c r="HO85" s="38">
        <v>124.06</v>
      </c>
      <c r="HP85" s="38">
        <v>236.63300000000001</v>
      </c>
      <c r="HQ85" s="38">
        <v>0</v>
      </c>
      <c r="HR85" s="38">
        <v>0</v>
      </c>
      <c r="HS85" s="38">
        <v>0</v>
      </c>
      <c r="HT85" s="38">
        <v>-45.896000000000001</v>
      </c>
      <c r="HU85" s="38">
        <v>-14.375999999999999</v>
      </c>
      <c r="HV85" s="38">
        <v>360.69</v>
      </c>
      <c r="HW85" s="38">
        <v>68.152199999999993</v>
      </c>
      <c r="HX85" s="38">
        <v>0</v>
      </c>
      <c r="HY85" s="38">
        <v>0</v>
      </c>
      <c r="HZ85" s="38">
        <v>0</v>
      </c>
      <c r="IA85" s="38">
        <v>0</v>
      </c>
      <c r="IB85" s="38">
        <v>0</v>
      </c>
      <c r="IC85" s="38">
        <v>0</v>
      </c>
      <c r="ID85" s="38">
        <v>68.150000000000006</v>
      </c>
      <c r="IE85" s="38">
        <v>0</v>
      </c>
      <c r="IF85" s="38">
        <v>0</v>
      </c>
      <c r="IG85" s="38">
        <v>0</v>
      </c>
      <c r="IH85" s="38">
        <v>0</v>
      </c>
      <c r="II85" s="38">
        <v>68.150000000000006</v>
      </c>
      <c r="IJ85" s="38">
        <v>3.4410400000000001</v>
      </c>
      <c r="IK85" s="38">
        <v>1.5437099999999999</v>
      </c>
      <c r="IL85" s="38">
        <v>1.42041</v>
      </c>
      <c r="IM85" s="38">
        <v>2.3162200000000001E-2</v>
      </c>
      <c r="IN85" s="38">
        <v>1.3248</v>
      </c>
      <c r="IO85" s="38">
        <v>0.97290900000000002</v>
      </c>
      <c r="IP85" s="38">
        <v>2.6459700000000002</v>
      </c>
      <c r="IQ85" s="38">
        <v>11.372</v>
      </c>
      <c r="IR85" s="38">
        <v>7.70451</v>
      </c>
      <c r="IS85" s="38">
        <v>0</v>
      </c>
      <c r="IT85" s="38">
        <v>0</v>
      </c>
      <c r="IU85" s="38">
        <v>0</v>
      </c>
      <c r="IV85" s="38">
        <v>0</v>
      </c>
      <c r="IW85" s="38">
        <v>0</v>
      </c>
      <c r="IX85" s="38">
        <v>19.076499999999999</v>
      </c>
      <c r="IY85" s="38">
        <v>2.24037</v>
      </c>
      <c r="IZ85" s="38">
        <v>1.02841</v>
      </c>
      <c r="JA85" s="38">
        <v>1.1937599999999999</v>
      </c>
      <c r="JB85" s="38">
        <v>0.14805199999999999</v>
      </c>
      <c r="JC85" s="38">
        <v>0.46893299999999999</v>
      </c>
      <c r="JD85" s="38">
        <v>0.51593299999999997</v>
      </c>
      <c r="JE85" s="38">
        <v>2.6459700000000002</v>
      </c>
      <c r="JF85" s="38">
        <v>6.2790400000000002</v>
      </c>
      <c r="JG85" s="38">
        <v>7.70451</v>
      </c>
      <c r="JH85" s="38">
        <v>0</v>
      </c>
      <c r="JI85" s="38">
        <v>0</v>
      </c>
      <c r="JJ85" s="38">
        <v>0</v>
      </c>
      <c r="JK85" s="38">
        <v>-1.49431</v>
      </c>
      <c r="JL85" s="38">
        <v>-0.46806599999999998</v>
      </c>
      <c r="JM85" s="38">
        <v>13.983599999999999</v>
      </c>
    </row>
    <row r="86" spans="1:273" x14ac:dyDescent="0.3">
      <c r="B86" s="84">
        <v>44855.510925925926</v>
      </c>
      <c r="C86" s="38" t="s">
        <v>117</v>
      </c>
      <c r="D86" s="38" t="s">
        <v>117</v>
      </c>
      <c r="E86" s="38" t="s">
        <v>290</v>
      </c>
      <c r="F86" s="38">
        <v>24563.1</v>
      </c>
      <c r="G86" s="39">
        <v>24692.3</v>
      </c>
      <c r="H86" s="38" t="s">
        <v>86</v>
      </c>
      <c r="I86" s="38">
        <v>4.1666666666666664E-2</v>
      </c>
      <c r="J86" s="38" t="s">
        <v>88</v>
      </c>
      <c r="K86" s="38">
        <v>-185.98</v>
      </c>
      <c r="L86" s="38" t="s">
        <v>87</v>
      </c>
      <c r="M86" s="38" t="s">
        <v>87</v>
      </c>
      <c r="N86" s="38" t="s">
        <v>292</v>
      </c>
      <c r="O86" s="38">
        <v>0</v>
      </c>
      <c r="P86" s="38">
        <v>105419</v>
      </c>
      <c r="Q86" s="38">
        <v>105930</v>
      </c>
      <c r="R86" s="38">
        <v>0</v>
      </c>
      <c r="S86" s="38">
        <v>0</v>
      </c>
      <c r="T86" s="38">
        <v>0</v>
      </c>
      <c r="U86" s="38">
        <v>72944.600000000006</v>
      </c>
      <c r="V86" s="38">
        <v>284294</v>
      </c>
      <c r="W86" s="38">
        <v>77659.3</v>
      </c>
      <c r="X86" s="38">
        <v>0</v>
      </c>
      <c r="Y86" s="38">
        <v>312.82299999999998</v>
      </c>
      <c r="Z86" s="38">
        <v>0</v>
      </c>
      <c r="AA86" s="38">
        <v>0</v>
      </c>
      <c r="AB86" s="38">
        <v>0</v>
      </c>
      <c r="AC86" s="38">
        <v>362266</v>
      </c>
      <c r="AD86" s="38">
        <v>139.84899999999999</v>
      </c>
      <c r="AE86" s="38">
        <v>0</v>
      </c>
      <c r="AF86" s="38">
        <v>0</v>
      </c>
      <c r="AG86" s="38">
        <v>0</v>
      </c>
      <c r="AH86" s="38">
        <v>0</v>
      </c>
      <c r="AI86" s="38">
        <v>614.34400000000005</v>
      </c>
      <c r="AJ86" s="38">
        <v>0</v>
      </c>
      <c r="AK86" s="38">
        <v>754.19200000000001</v>
      </c>
      <c r="AL86" s="38">
        <v>0</v>
      </c>
      <c r="AM86" s="38">
        <v>0</v>
      </c>
      <c r="AN86" s="38">
        <v>0</v>
      </c>
      <c r="AO86" s="38">
        <v>0</v>
      </c>
      <c r="AP86" s="38">
        <v>754.19200000000001</v>
      </c>
      <c r="AQ86" s="38">
        <v>0</v>
      </c>
      <c r="AR86" s="38">
        <v>0</v>
      </c>
      <c r="AS86" s="38">
        <v>0</v>
      </c>
      <c r="AT86" s="38">
        <v>0</v>
      </c>
      <c r="AU86" s="38">
        <v>0</v>
      </c>
      <c r="AV86" s="38">
        <v>0</v>
      </c>
      <c r="AW86" s="38">
        <v>0</v>
      </c>
      <c r="AX86" s="38">
        <v>0</v>
      </c>
      <c r="AY86" s="38">
        <v>0</v>
      </c>
      <c r="AZ86" s="38">
        <v>0</v>
      </c>
      <c r="BA86" s="38">
        <v>0</v>
      </c>
      <c r="BB86" s="38">
        <v>0</v>
      </c>
      <c r="BC86" s="38">
        <v>0</v>
      </c>
      <c r="BD86" s="38">
        <v>1.6320699999999999</v>
      </c>
      <c r="BE86" s="38">
        <v>146.41</v>
      </c>
      <c r="BF86" s="38">
        <v>119.057</v>
      </c>
      <c r="BG86" s="38">
        <v>0</v>
      </c>
      <c r="BH86" s="38">
        <v>0</v>
      </c>
      <c r="BI86" s="38">
        <v>6.3979499999999998</v>
      </c>
      <c r="BJ86" s="38">
        <v>80.660600000000002</v>
      </c>
      <c r="BK86" s="38">
        <v>354.15699999999998</v>
      </c>
      <c r="BL86" s="38">
        <v>85.923900000000003</v>
      </c>
      <c r="BM86" s="38">
        <v>0</v>
      </c>
      <c r="BN86" s="38">
        <v>0.34591300000000003</v>
      </c>
      <c r="BO86" s="38">
        <v>0</v>
      </c>
      <c r="BP86" s="38">
        <v>0</v>
      </c>
      <c r="BQ86" s="38">
        <v>0</v>
      </c>
      <c r="BR86" s="38">
        <v>440.42700000000002</v>
      </c>
      <c r="BS86" s="38">
        <v>432.39699999999999</v>
      </c>
      <c r="BT86" s="38">
        <v>8.0300200000000004</v>
      </c>
      <c r="BU86" s="38">
        <v>0</v>
      </c>
      <c r="BV86" s="38">
        <v>0</v>
      </c>
      <c r="BX86" s="38">
        <v>0</v>
      </c>
      <c r="BY86" s="38">
        <v>0</v>
      </c>
      <c r="CA86" s="38">
        <v>0</v>
      </c>
      <c r="CB86" s="38" t="s">
        <v>87</v>
      </c>
      <c r="CC86" s="38" t="s">
        <v>87</v>
      </c>
      <c r="CD86" s="38" t="s">
        <v>293</v>
      </c>
      <c r="CE86" s="38">
        <v>2591.15</v>
      </c>
      <c r="CF86" s="38">
        <v>95916</v>
      </c>
      <c r="CG86" s="38">
        <v>41191.199999999997</v>
      </c>
      <c r="CH86" s="38">
        <v>0</v>
      </c>
      <c r="CI86" s="38">
        <v>0</v>
      </c>
      <c r="CJ86" s="38">
        <v>11659.2</v>
      </c>
      <c r="CK86" s="38">
        <v>72944.600000000006</v>
      </c>
      <c r="CL86" s="38">
        <v>97186.6</v>
      </c>
      <c r="CM86" s="38">
        <v>77659.3</v>
      </c>
      <c r="CN86" s="38">
        <v>0</v>
      </c>
      <c r="CO86" s="38">
        <v>312.82299999999998</v>
      </c>
      <c r="CP86" s="38">
        <v>0</v>
      </c>
      <c r="CQ86" s="38">
        <v>-127520</v>
      </c>
      <c r="CR86" s="38">
        <v>404.22</v>
      </c>
      <c r="CS86" s="38">
        <v>175159</v>
      </c>
      <c r="CT86" s="38">
        <v>0</v>
      </c>
      <c r="CU86" s="38">
        <v>0</v>
      </c>
      <c r="CV86" s="38">
        <v>0</v>
      </c>
      <c r="CW86" s="38">
        <v>0</v>
      </c>
      <c r="CX86" s="38">
        <v>0</v>
      </c>
      <c r="CY86" s="38">
        <v>0</v>
      </c>
      <c r="CZ86" s="38">
        <v>0</v>
      </c>
      <c r="DA86" s="38">
        <v>0</v>
      </c>
      <c r="DB86" s="38">
        <v>0</v>
      </c>
      <c r="DC86" s="38">
        <v>0</v>
      </c>
      <c r="DD86" s="38">
        <v>0</v>
      </c>
      <c r="DE86" s="38">
        <v>0</v>
      </c>
      <c r="DF86" s="38">
        <v>0</v>
      </c>
      <c r="DG86" s="38">
        <v>0</v>
      </c>
      <c r="DH86" s="38">
        <v>0</v>
      </c>
      <c r="DI86" s="38">
        <v>0</v>
      </c>
      <c r="DJ86" s="38">
        <v>0</v>
      </c>
      <c r="DK86" s="38">
        <v>0</v>
      </c>
      <c r="DL86" s="38">
        <v>0</v>
      </c>
      <c r="DM86" s="38">
        <v>0</v>
      </c>
      <c r="DN86" s="38">
        <v>0</v>
      </c>
      <c r="DO86" s="38">
        <v>0</v>
      </c>
      <c r="DP86" s="38">
        <v>0</v>
      </c>
      <c r="DQ86" s="38">
        <v>0</v>
      </c>
      <c r="DR86" s="38">
        <v>0</v>
      </c>
      <c r="DS86" s="38">
        <v>0</v>
      </c>
      <c r="DT86" s="38">
        <v>3.5994899999999999</v>
      </c>
      <c r="DU86" s="38">
        <v>134.60300000000001</v>
      </c>
      <c r="DV86" s="38">
        <v>46.450800000000001</v>
      </c>
      <c r="DW86" s="38">
        <v>0</v>
      </c>
      <c r="DX86" s="38">
        <v>0</v>
      </c>
      <c r="DY86" s="38">
        <v>13.014900000000001</v>
      </c>
      <c r="DZ86" s="38">
        <v>80.660600000000002</v>
      </c>
      <c r="EA86" s="38">
        <v>168.18100000000001</v>
      </c>
      <c r="EB86" s="38">
        <v>85.923900000000003</v>
      </c>
      <c r="EC86" s="38">
        <v>0</v>
      </c>
      <c r="ED86" s="38">
        <v>0.34591300000000003</v>
      </c>
      <c r="EE86" s="38">
        <v>0</v>
      </c>
      <c r="EF86" s="38">
        <v>-108.414</v>
      </c>
      <c r="EG86" s="38">
        <v>-1.7342500000000001</v>
      </c>
      <c r="EH86" s="38">
        <v>254.45099999999999</v>
      </c>
      <c r="EI86" s="38">
        <v>254.45099999999999</v>
      </c>
      <c r="EJ86" s="38">
        <v>0</v>
      </c>
      <c r="EK86" s="38">
        <v>0</v>
      </c>
      <c r="EL86" s="38">
        <v>0</v>
      </c>
      <c r="EN86" s="38">
        <v>0</v>
      </c>
      <c r="EO86" s="38">
        <v>0</v>
      </c>
      <c r="EQ86" s="38">
        <v>0</v>
      </c>
      <c r="ER86" s="38">
        <v>0</v>
      </c>
      <c r="ES86" s="38">
        <v>34.5989</v>
      </c>
      <c r="ET86" s="38">
        <v>19.558800000000002</v>
      </c>
      <c r="EU86" s="38">
        <v>0</v>
      </c>
      <c r="EV86" s="38">
        <v>0</v>
      </c>
      <c r="EW86" s="38">
        <v>0</v>
      </c>
      <c r="EX86" s="38">
        <v>12.908799999999999</v>
      </c>
      <c r="EY86" s="38">
        <v>67.066500000000005</v>
      </c>
      <c r="EZ86" s="38">
        <v>14.089600000000001</v>
      </c>
      <c r="FA86" s="38">
        <v>0</v>
      </c>
      <c r="FB86" s="38">
        <v>5.5359400000000003E-2</v>
      </c>
      <c r="FC86" s="38">
        <v>0</v>
      </c>
      <c r="FD86" s="38">
        <v>0</v>
      </c>
      <c r="FE86" s="38">
        <v>0</v>
      </c>
      <c r="FF86" s="38">
        <v>81.211500000000001</v>
      </c>
      <c r="FG86" s="38">
        <v>0</v>
      </c>
      <c r="FH86" s="38">
        <v>32.165900000000001</v>
      </c>
      <c r="FI86" s="38">
        <v>8.7025600000000001</v>
      </c>
      <c r="FJ86" s="38">
        <v>0</v>
      </c>
      <c r="FK86" s="38">
        <v>0</v>
      </c>
      <c r="FL86" s="38">
        <v>1.82263</v>
      </c>
      <c r="FM86" s="38">
        <v>12.908799999999999</v>
      </c>
      <c r="FN86" s="38">
        <v>53.258800000000001</v>
      </c>
      <c r="FO86" s="38">
        <v>14.089600000000001</v>
      </c>
      <c r="FP86" s="38">
        <v>0</v>
      </c>
      <c r="FQ86" s="38">
        <v>5.5359400000000003E-2</v>
      </c>
      <c r="FR86" s="38">
        <v>0</v>
      </c>
      <c r="FS86" s="38">
        <v>-2.1083799999999999</v>
      </c>
      <c r="FT86" s="38">
        <v>-0.23271600000000001</v>
      </c>
      <c r="FU86" s="38">
        <v>67.403700000000001</v>
      </c>
      <c r="FV86" s="38" t="s">
        <v>273</v>
      </c>
      <c r="FW86" s="38" t="s">
        <v>274</v>
      </c>
      <c r="FX86" s="38" t="s">
        <v>214</v>
      </c>
      <c r="FY86" s="38" t="s">
        <v>275</v>
      </c>
      <c r="FZ86" s="38" t="s">
        <v>215</v>
      </c>
      <c r="GA86" s="38" t="s">
        <v>276</v>
      </c>
      <c r="GB86" s="38" t="s">
        <v>216</v>
      </c>
      <c r="GC86" s="38" t="s">
        <v>277</v>
      </c>
      <c r="GF86" s="38">
        <v>0</v>
      </c>
      <c r="GG86" s="38">
        <v>11.177300000000001</v>
      </c>
      <c r="GH86" s="38">
        <v>14.8001</v>
      </c>
      <c r="GI86" s="38">
        <v>0</v>
      </c>
      <c r="GJ86" s="38">
        <v>0</v>
      </c>
      <c r="GK86" s="38">
        <v>0</v>
      </c>
      <c r="GL86" s="38">
        <v>9.2368900000000007</v>
      </c>
      <c r="GM86" s="38">
        <v>35.22</v>
      </c>
      <c r="GN86" s="38">
        <v>9.7832299999999996</v>
      </c>
      <c r="GO86" s="38">
        <v>0</v>
      </c>
      <c r="GP86" s="38">
        <v>3.9612399999999999E-2</v>
      </c>
      <c r="GQ86" s="38">
        <v>0</v>
      </c>
      <c r="GR86" s="38">
        <v>0</v>
      </c>
      <c r="GS86" s="38">
        <v>0</v>
      </c>
      <c r="GT86" s="38">
        <v>45.04</v>
      </c>
      <c r="GU86" s="38">
        <v>0.78375300000000003</v>
      </c>
      <c r="GV86" s="38">
        <v>0</v>
      </c>
      <c r="GW86" s="38">
        <v>0</v>
      </c>
      <c r="GX86" s="38">
        <v>0</v>
      </c>
      <c r="GY86" s="38">
        <v>0</v>
      </c>
      <c r="GZ86" s="38">
        <v>3.4429599999999998</v>
      </c>
      <c r="HA86" s="38">
        <v>0</v>
      </c>
      <c r="HB86" s="38">
        <v>4.22</v>
      </c>
      <c r="HC86" s="38">
        <v>0</v>
      </c>
      <c r="HD86" s="38">
        <v>0</v>
      </c>
      <c r="HE86" s="38">
        <v>0</v>
      </c>
      <c r="HF86" s="38">
        <v>0</v>
      </c>
      <c r="HG86" s="38">
        <v>4.22</v>
      </c>
      <c r="HH86" s="38">
        <v>0.73887800000000003</v>
      </c>
      <c r="HI86" s="38">
        <v>10.223000000000001</v>
      </c>
      <c r="HJ86" s="38">
        <v>5.4049800000000001</v>
      </c>
      <c r="HK86" s="38">
        <v>0</v>
      </c>
      <c r="HL86" s="38">
        <v>0</v>
      </c>
      <c r="HM86" s="38">
        <v>1.68411</v>
      </c>
      <c r="HN86" s="38">
        <v>9.2368900000000007</v>
      </c>
      <c r="HO86" s="38">
        <v>20.100000000000001</v>
      </c>
      <c r="HP86" s="38">
        <v>9.7832299999999996</v>
      </c>
      <c r="HQ86" s="38">
        <v>0</v>
      </c>
      <c r="HR86" s="38">
        <v>3.9612399999999999E-2</v>
      </c>
      <c r="HS86" s="38">
        <v>0</v>
      </c>
      <c r="HT86" s="38">
        <v>-6.4994300000000003</v>
      </c>
      <c r="HU86" s="38">
        <v>-0.679979</v>
      </c>
      <c r="HV86" s="38">
        <v>29.92</v>
      </c>
      <c r="HW86" s="38">
        <v>0</v>
      </c>
      <c r="HX86" s="38">
        <v>0</v>
      </c>
      <c r="HY86" s="38">
        <v>0</v>
      </c>
      <c r="HZ86" s="38">
        <v>0</v>
      </c>
      <c r="IA86" s="38">
        <v>0</v>
      </c>
      <c r="IB86" s="38">
        <v>0</v>
      </c>
      <c r="IC86" s="38">
        <v>0</v>
      </c>
      <c r="ID86" s="38">
        <v>0</v>
      </c>
      <c r="IE86" s="38">
        <v>0</v>
      </c>
      <c r="IF86" s="38">
        <v>0</v>
      </c>
      <c r="IG86" s="38">
        <v>0</v>
      </c>
      <c r="IH86" s="38">
        <v>0</v>
      </c>
      <c r="II86" s="38">
        <v>0</v>
      </c>
      <c r="IJ86" s="38">
        <v>0.52279100000000001</v>
      </c>
      <c r="IK86" s="38">
        <v>7.3868499999999999</v>
      </c>
      <c r="IL86" s="38">
        <v>9.78125</v>
      </c>
      <c r="IM86" s="38">
        <v>0</v>
      </c>
      <c r="IN86" s="38">
        <v>0</v>
      </c>
      <c r="IO86" s="38">
        <v>2.29657</v>
      </c>
      <c r="IP86" s="38">
        <v>6.1045699999999998</v>
      </c>
      <c r="IQ86" s="38">
        <v>26.091999999999999</v>
      </c>
      <c r="IR86" s="38">
        <v>6.4656399999999996</v>
      </c>
      <c r="IS86" s="38">
        <v>0</v>
      </c>
      <c r="IT86" s="38">
        <v>2.6179399999999999E-2</v>
      </c>
      <c r="IU86" s="38">
        <v>0</v>
      </c>
      <c r="IV86" s="38">
        <v>0</v>
      </c>
      <c r="IW86" s="38">
        <v>0</v>
      </c>
      <c r="IX86" s="38">
        <v>32.583799999999997</v>
      </c>
      <c r="IY86" s="38">
        <v>0.48831599999999997</v>
      </c>
      <c r="IZ86" s="38">
        <v>6.7561600000000004</v>
      </c>
      <c r="JA86" s="38">
        <v>3.5720800000000001</v>
      </c>
      <c r="JB86" s="38">
        <v>0</v>
      </c>
      <c r="JC86" s="38">
        <v>0</v>
      </c>
      <c r="JD86" s="38">
        <v>1.1130100000000001</v>
      </c>
      <c r="JE86" s="38">
        <v>6.1045699999999998</v>
      </c>
      <c r="JF86" s="38">
        <v>13.289300000000001</v>
      </c>
      <c r="JG86" s="38">
        <v>6.4656399999999996</v>
      </c>
      <c r="JH86" s="38">
        <v>0</v>
      </c>
      <c r="JI86" s="38">
        <v>2.6179399999999999E-2</v>
      </c>
      <c r="JJ86" s="38">
        <v>0</v>
      </c>
      <c r="JK86" s="38">
        <v>-4.2953999999999999</v>
      </c>
      <c r="JL86" s="38">
        <v>-0.44938600000000001</v>
      </c>
      <c r="JM86" s="38">
        <v>19.781199999999998</v>
      </c>
    </row>
    <row r="87" spans="1:273" x14ac:dyDescent="0.3">
      <c r="B87" s="84">
        <v>44855.511689814812</v>
      </c>
      <c r="C87" s="38" t="s">
        <v>118</v>
      </c>
      <c r="D87" s="38" t="s">
        <v>118</v>
      </c>
      <c r="E87" s="38" t="s">
        <v>290</v>
      </c>
      <c r="F87" s="38">
        <v>24563.1</v>
      </c>
      <c r="G87" s="39">
        <v>24692.3</v>
      </c>
      <c r="H87" s="38" t="s">
        <v>86</v>
      </c>
      <c r="I87" s="38">
        <v>4.027777777777778E-2</v>
      </c>
      <c r="J87" s="38" t="s">
        <v>88</v>
      </c>
      <c r="K87" s="38">
        <v>-186.06</v>
      </c>
      <c r="L87" s="38" t="s">
        <v>87</v>
      </c>
      <c r="M87" s="38" t="s">
        <v>87</v>
      </c>
      <c r="N87" s="38" t="s">
        <v>304</v>
      </c>
      <c r="O87" s="38">
        <v>0</v>
      </c>
      <c r="P87" s="38">
        <v>105419</v>
      </c>
      <c r="Q87" s="38">
        <v>106318</v>
      </c>
      <c r="R87" s="38">
        <v>0</v>
      </c>
      <c r="S87" s="38">
        <v>0</v>
      </c>
      <c r="T87" s="38">
        <v>5570.29</v>
      </c>
      <c r="U87" s="38">
        <v>72944.600000000006</v>
      </c>
      <c r="V87" s="38">
        <v>290252</v>
      </c>
      <c r="W87" s="38">
        <v>77659.3</v>
      </c>
      <c r="X87" s="38">
        <v>0</v>
      </c>
      <c r="Y87" s="38">
        <v>312.82299999999998</v>
      </c>
      <c r="Z87" s="38">
        <v>0</v>
      </c>
      <c r="AA87" s="38">
        <v>0</v>
      </c>
      <c r="AB87" s="38">
        <v>0</v>
      </c>
      <c r="AC87" s="38">
        <v>368224</v>
      </c>
      <c r="AD87" s="38">
        <v>139.84899999999999</v>
      </c>
      <c r="AE87" s="38">
        <v>0</v>
      </c>
      <c r="AF87" s="38">
        <v>0</v>
      </c>
      <c r="AG87" s="38">
        <v>0</v>
      </c>
      <c r="AH87" s="38">
        <v>0</v>
      </c>
      <c r="AI87" s="38">
        <v>0</v>
      </c>
      <c r="AJ87" s="38">
        <v>0</v>
      </c>
      <c r="AK87" s="38">
        <v>139.84899999999999</v>
      </c>
      <c r="AL87" s="38">
        <v>0</v>
      </c>
      <c r="AM87" s="38">
        <v>0</v>
      </c>
      <c r="AN87" s="38">
        <v>0</v>
      </c>
      <c r="AO87" s="38">
        <v>0</v>
      </c>
      <c r="AP87" s="38">
        <v>139.84899999999999</v>
      </c>
      <c r="AQ87" s="38">
        <v>0</v>
      </c>
      <c r="AR87" s="38">
        <v>0</v>
      </c>
      <c r="AS87" s="38">
        <v>0</v>
      </c>
      <c r="AT87" s="38">
        <v>0</v>
      </c>
      <c r="AU87" s="38">
        <v>0</v>
      </c>
      <c r="AV87" s="38">
        <v>0</v>
      </c>
      <c r="AW87" s="38">
        <v>0</v>
      </c>
      <c r="AX87" s="38">
        <v>0</v>
      </c>
      <c r="AY87" s="38">
        <v>0</v>
      </c>
      <c r="AZ87" s="38">
        <v>0</v>
      </c>
      <c r="BA87" s="38">
        <v>0</v>
      </c>
      <c r="BB87" s="38">
        <v>0</v>
      </c>
      <c r="BC87" s="38">
        <v>0</v>
      </c>
      <c r="BD87" s="38">
        <v>1.6320699999999999</v>
      </c>
      <c r="BE87" s="38">
        <v>146.41</v>
      </c>
      <c r="BF87" s="38">
        <v>119.474</v>
      </c>
      <c r="BG87" s="38">
        <v>0</v>
      </c>
      <c r="BH87" s="38">
        <v>0</v>
      </c>
      <c r="BI87" s="38">
        <v>6.0691600000000001</v>
      </c>
      <c r="BJ87" s="38">
        <v>80.660600000000002</v>
      </c>
      <c r="BK87" s="38">
        <v>354.24599999999998</v>
      </c>
      <c r="BL87" s="38">
        <v>85.923900000000003</v>
      </c>
      <c r="BM87" s="38">
        <v>0</v>
      </c>
      <c r="BN87" s="38">
        <v>0.34591300000000003</v>
      </c>
      <c r="BO87" s="38">
        <v>0</v>
      </c>
      <c r="BP87" s="38">
        <v>0</v>
      </c>
      <c r="BQ87" s="38">
        <v>0</v>
      </c>
      <c r="BR87" s="38">
        <v>440.51499999999999</v>
      </c>
      <c r="BS87" s="38">
        <v>438.88299999999998</v>
      </c>
      <c r="BT87" s="38">
        <v>1.6320699999999999</v>
      </c>
      <c r="BU87" s="38">
        <v>0</v>
      </c>
      <c r="BV87" s="38">
        <v>0</v>
      </c>
      <c r="BX87" s="38">
        <v>0</v>
      </c>
      <c r="BY87" s="38">
        <v>0</v>
      </c>
      <c r="CA87" s="38">
        <v>0</v>
      </c>
      <c r="CB87" s="38" t="s">
        <v>87</v>
      </c>
      <c r="CC87" s="38" t="s">
        <v>87</v>
      </c>
      <c r="CD87" s="38" t="s">
        <v>293</v>
      </c>
      <c r="CE87" s="38">
        <v>2591.15</v>
      </c>
      <c r="CF87" s="38">
        <v>95916</v>
      </c>
      <c r="CG87" s="38">
        <v>41191.199999999997</v>
      </c>
      <c r="CH87" s="38">
        <v>0</v>
      </c>
      <c r="CI87" s="38">
        <v>0</v>
      </c>
      <c r="CJ87" s="38">
        <v>11659.2</v>
      </c>
      <c r="CK87" s="38">
        <v>72944.600000000006</v>
      </c>
      <c r="CL87" s="38">
        <v>97186.6</v>
      </c>
      <c r="CM87" s="38">
        <v>77659.3</v>
      </c>
      <c r="CN87" s="38">
        <v>0</v>
      </c>
      <c r="CO87" s="38">
        <v>312.82299999999998</v>
      </c>
      <c r="CP87" s="38">
        <v>0</v>
      </c>
      <c r="CQ87" s="38">
        <v>-127520</v>
      </c>
      <c r="CR87" s="38">
        <v>404.22</v>
      </c>
      <c r="CS87" s="38">
        <v>175159</v>
      </c>
      <c r="CT87" s="38">
        <v>0</v>
      </c>
      <c r="CU87" s="38">
        <v>0</v>
      </c>
      <c r="CV87" s="38">
        <v>0</v>
      </c>
      <c r="CW87" s="38">
        <v>0</v>
      </c>
      <c r="CX87" s="38">
        <v>0</v>
      </c>
      <c r="CY87" s="38">
        <v>0</v>
      </c>
      <c r="CZ87" s="38">
        <v>0</v>
      </c>
      <c r="DA87" s="38">
        <v>0</v>
      </c>
      <c r="DB87" s="38">
        <v>0</v>
      </c>
      <c r="DC87" s="38">
        <v>0</v>
      </c>
      <c r="DD87" s="38">
        <v>0</v>
      </c>
      <c r="DE87" s="38">
        <v>0</v>
      </c>
      <c r="DF87" s="38">
        <v>0</v>
      </c>
      <c r="DG87" s="38">
        <v>0</v>
      </c>
      <c r="DH87" s="38">
        <v>0</v>
      </c>
      <c r="DI87" s="38">
        <v>0</v>
      </c>
      <c r="DJ87" s="38">
        <v>0</v>
      </c>
      <c r="DK87" s="38">
        <v>0</v>
      </c>
      <c r="DL87" s="38">
        <v>0</v>
      </c>
      <c r="DM87" s="38">
        <v>0</v>
      </c>
      <c r="DN87" s="38">
        <v>0</v>
      </c>
      <c r="DO87" s="38">
        <v>0</v>
      </c>
      <c r="DP87" s="38">
        <v>0</v>
      </c>
      <c r="DQ87" s="38">
        <v>0</v>
      </c>
      <c r="DR87" s="38">
        <v>0</v>
      </c>
      <c r="DS87" s="38">
        <v>0</v>
      </c>
      <c r="DT87" s="38">
        <v>3.5994899999999999</v>
      </c>
      <c r="DU87" s="38">
        <v>134.60300000000001</v>
      </c>
      <c r="DV87" s="38">
        <v>46.450800000000001</v>
      </c>
      <c r="DW87" s="38">
        <v>0</v>
      </c>
      <c r="DX87" s="38">
        <v>0</v>
      </c>
      <c r="DY87" s="38">
        <v>13.014900000000001</v>
      </c>
      <c r="DZ87" s="38">
        <v>80.660600000000002</v>
      </c>
      <c r="EA87" s="38">
        <v>168.18100000000001</v>
      </c>
      <c r="EB87" s="38">
        <v>85.923900000000003</v>
      </c>
      <c r="EC87" s="38">
        <v>0</v>
      </c>
      <c r="ED87" s="38">
        <v>0.34591300000000003</v>
      </c>
      <c r="EE87" s="38">
        <v>0</v>
      </c>
      <c r="EF87" s="38">
        <v>-108.414</v>
      </c>
      <c r="EG87" s="38">
        <v>-1.7342500000000001</v>
      </c>
      <c r="EH87" s="38">
        <v>254.45099999999999</v>
      </c>
      <c r="EI87" s="38">
        <v>254.45099999999999</v>
      </c>
      <c r="EJ87" s="38">
        <v>0</v>
      </c>
      <c r="EK87" s="38">
        <v>0</v>
      </c>
      <c r="EL87" s="38">
        <v>0</v>
      </c>
      <c r="EN87" s="38">
        <v>0</v>
      </c>
      <c r="EO87" s="38">
        <v>0</v>
      </c>
      <c r="EQ87" s="38">
        <v>0</v>
      </c>
      <c r="ER87" s="38">
        <v>0</v>
      </c>
      <c r="ES87" s="38">
        <v>34.5989</v>
      </c>
      <c r="ET87" s="38">
        <v>19.599</v>
      </c>
      <c r="EU87" s="38">
        <v>0</v>
      </c>
      <c r="EV87" s="38">
        <v>0</v>
      </c>
      <c r="EW87" s="38">
        <v>0.67012700000000003</v>
      </c>
      <c r="EX87" s="38">
        <v>12.908799999999999</v>
      </c>
      <c r="EY87" s="38">
        <v>67.776799999999994</v>
      </c>
      <c r="EZ87" s="38">
        <v>14.089600000000001</v>
      </c>
      <c r="FA87" s="38">
        <v>0</v>
      </c>
      <c r="FB87" s="38">
        <v>5.5359400000000003E-2</v>
      </c>
      <c r="FC87" s="38">
        <v>0</v>
      </c>
      <c r="FD87" s="38">
        <v>0</v>
      </c>
      <c r="FE87" s="38">
        <v>0</v>
      </c>
      <c r="FF87" s="38">
        <v>81.921800000000005</v>
      </c>
      <c r="FG87" s="38">
        <v>0</v>
      </c>
      <c r="FH87" s="38">
        <v>32.165900000000001</v>
      </c>
      <c r="FI87" s="38">
        <v>8.7025600000000001</v>
      </c>
      <c r="FJ87" s="38">
        <v>0</v>
      </c>
      <c r="FK87" s="38">
        <v>0</v>
      </c>
      <c r="FL87" s="38">
        <v>1.82263</v>
      </c>
      <c r="FM87" s="38">
        <v>12.908799999999999</v>
      </c>
      <c r="FN87" s="38">
        <v>53.258800000000001</v>
      </c>
      <c r="FO87" s="38">
        <v>14.089600000000001</v>
      </c>
      <c r="FP87" s="38">
        <v>0</v>
      </c>
      <c r="FQ87" s="38">
        <v>5.5359400000000003E-2</v>
      </c>
      <c r="FR87" s="38">
        <v>0</v>
      </c>
      <c r="FS87" s="38">
        <v>-2.1083799999999999</v>
      </c>
      <c r="FT87" s="38">
        <v>-0.23271600000000001</v>
      </c>
      <c r="FU87" s="38">
        <v>67.403700000000001</v>
      </c>
      <c r="FV87" s="38" t="s">
        <v>273</v>
      </c>
      <c r="FW87" s="38" t="s">
        <v>274</v>
      </c>
      <c r="FX87" s="38" t="s">
        <v>214</v>
      </c>
      <c r="FY87" s="38" t="s">
        <v>275</v>
      </c>
      <c r="FZ87" s="38" t="s">
        <v>215</v>
      </c>
      <c r="GA87" s="38" t="s">
        <v>276</v>
      </c>
      <c r="GB87" s="38" t="s">
        <v>216</v>
      </c>
      <c r="GC87" s="38" t="s">
        <v>277</v>
      </c>
      <c r="GF87" s="38">
        <v>0</v>
      </c>
      <c r="GG87" s="38">
        <v>11.177300000000001</v>
      </c>
      <c r="GH87" s="38">
        <v>14.866199999999999</v>
      </c>
      <c r="GI87" s="38">
        <v>0</v>
      </c>
      <c r="GJ87" s="38">
        <v>0</v>
      </c>
      <c r="GK87" s="38">
        <v>0.90860600000000002</v>
      </c>
      <c r="GL87" s="38">
        <v>9.2368900000000007</v>
      </c>
      <c r="GM87" s="38">
        <v>36.200000000000003</v>
      </c>
      <c r="GN87" s="38">
        <v>9.7832299999999996</v>
      </c>
      <c r="GO87" s="38">
        <v>0</v>
      </c>
      <c r="GP87" s="38">
        <v>3.9612399999999999E-2</v>
      </c>
      <c r="GQ87" s="38">
        <v>0</v>
      </c>
      <c r="GR87" s="38">
        <v>0</v>
      </c>
      <c r="GS87" s="38">
        <v>0</v>
      </c>
      <c r="GT87" s="38">
        <v>46.02</v>
      </c>
      <c r="GU87" s="38">
        <v>0.78375300000000003</v>
      </c>
      <c r="GV87" s="38">
        <v>0</v>
      </c>
      <c r="GW87" s="38">
        <v>0</v>
      </c>
      <c r="GX87" s="38">
        <v>0</v>
      </c>
      <c r="GY87" s="38">
        <v>0</v>
      </c>
      <c r="GZ87" s="38">
        <v>0</v>
      </c>
      <c r="HA87" s="38">
        <v>0</v>
      </c>
      <c r="HB87" s="38">
        <v>0.78</v>
      </c>
      <c r="HC87" s="38">
        <v>0</v>
      </c>
      <c r="HD87" s="38">
        <v>0</v>
      </c>
      <c r="HE87" s="38">
        <v>0</v>
      </c>
      <c r="HF87" s="38">
        <v>0</v>
      </c>
      <c r="HG87" s="38">
        <v>0.78</v>
      </c>
      <c r="HH87" s="38">
        <v>0.73887800000000003</v>
      </c>
      <c r="HI87" s="38">
        <v>10.223000000000001</v>
      </c>
      <c r="HJ87" s="38">
        <v>5.4049800000000001</v>
      </c>
      <c r="HK87" s="38">
        <v>0</v>
      </c>
      <c r="HL87" s="38">
        <v>0</v>
      </c>
      <c r="HM87" s="38">
        <v>1.68411</v>
      </c>
      <c r="HN87" s="38">
        <v>9.2368900000000007</v>
      </c>
      <c r="HO87" s="38">
        <v>20.100000000000001</v>
      </c>
      <c r="HP87" s="38">
        <v>9.7832299999999996</v>
      </c>
      <c r="HQ87" s="38">
        <v>0</v>
      </c>
      <c r="HR87" s="38">
        <v>3.9612399999999999E-2</v>
      </c>
      <c r="HS87" s="38">
        <v>0</v>
      </c>
      <c r="HT87" s="38">
        <v>-6.4994300000000003</v>
      </c>
      <c r="HU87" s="38">
        <v>-0.679979</v>
      </c>
      <c r="HV87" s="38">
        <v>29.92</v>
      </c>
      <c r="HW87" s="38">
        <v>0</v>
      </c>
      <c r="HX87" s="38">
        <v>0</v>
      </c>
      <c r="HY87" s="38">
        <v>0</v>
      </c>
      <c r="HZ87" s="38">
        <v>0</v>
      </c>
      <c r="IA87" s="38">
        <v>0</v>
      </c>
      <c r="IB87" s="38">
        <v>0</v>
      </c>
      <c r="IC87" s="38">
        <v>0</v>
      </c>
      <c r="ID87" s="38">
        <v>0</v>
      </c>
      <c r="IE87" s="38">
        <v>0</v>
      </c>
      <c r="IF87" s="38">
        <v>0</v>
      </c>
      <c r="IG87" s="38">
        <v>0</v>
      </c>
      <c r="IH87" s="38">
        <v>0</v>
      </c>
      <c r="II87" s="38">
        <v>0</v>
      </c>
      <c r="IJ87" s="38">
        <v>0.52279100000000001</v>
      </c>
      <c r="IK87" s="38">
        <v>7.3868499999999999</v>
      </c>
      <c r="IL87" s="38">
        <v>9.8249300000000002</v>
      </c>
      <c r="IM87" s="38">
        <v>0</v>
      </c>
      <c r="IN87" s="38">
        <v>0</v>
      </c>
      <c r="IO87" s="38">
        <v>0.60048900000000005</v>
      </c>
      <c r="IP87" s="38">
        <v>6.1045699999999998</v>
      </c>
      <c r="IQ87" s="38">
        <v>24.439599999999999</v>
      </c>
      <c r="IR87" s="38">
        <v>6.4656399999999996</v>
      </c>
      <c r="IS87" s="38">
        <v>0</v>
      </c>
      <c r="IT87" s="38">
        <v>2.6179399999999999E-2</v>
      </c>
      <c r="IU87" s="38">
        <v>0</v>
      </c>
      <c r="IV87" s="38">
        <v>0</v>
      </c>
      <c r="IW87" s="38">
        <v>0</v>
      </c>
      <c r="IX87" s="38">
        <v>30.9314</v>
      </c>
      <c r="IY87" s="38">
        <v>0.48831599999999997</v>
      </c>
      <c r="IZ87" s="38">
        <v>6.7561600000000004</v>
      </c>
      <c r="JA87" s="38">
        <v>3.5720800000000001</v>
      </c>
      <c r="JB87" s="38">
        <v>0</v>
      </c>
      <c r="JC87" s="38">
        <v>0</v>
      </c>
      <c r="JD87" s="38">
        <v>1.1130100000000001</v>
      </c>
      <c r="JE87" s="38">
        <v>6.1045699999999998</v>
      </c>
      <c r="JF87" s="38">
        <v>13.289300000000001</v>
      </c>
      <c r="JG87" s="38">
        <v>6.4656399999999996</v>
      </c>
      <c r="JH87" s="38">
        <v>0</v>
      </c>
      <c r="JI87" s="38">
        <v>2.6179399999999999E-2</v>
      </c>
      <c r="JJ87" s="38">
        <v>0</v>
      </c>
      <c r="JK87" s="38">
        <v>-4.2953999999999999</v>
      </c>
      <c r="JL87" s="38">
        <v>-0.44938600000000001</v>
      </c>
      <c r="JM87" s="38">
        <v>19.781199999999998</v>
      </c>
    </row>
    <row r="88" spans="1:273" x14ac:dyDescent="0.3">
      <c r="A88" s="2"/>
      <c r="B88" s="84">
        <v>44855.512453703705</v>
      </c>
      <c r="C88" s="38" t="s">
        <v>119</v>
      </c>
      <c r="D88" s="38" t="s">
        <v>119</v>
      </c>
      <c r="E88" s="38" t="s">
        <v>290</v>
      </c>
      <c r="F88" s="38">
        <v>24563.1</v>
      </c>
      <c r="G88" s="39">
        <v>24692.3</v>
      </c>
      <c r="H88" s="38" t="s">
        <v>86</v>
      </c>
      <c r="I88" s="38">
        <v>4.027777777777778E-2</v>
      </c>
      <c r="J88" s="38" t="s">
        <v>88</v>
      </c>
      <c r="K88" s="38">
        <v>-184.1</v>
      </c>
      <c r="L88" s="38" t="s">
        <v>87</v>
      </c>
      <c r="M88" s="38" t="s">
        <v>87</v>
      </c>
      <c r="N88" s="38" t="s">
        <v>304</v>
      </c>
      <c r="O88" s="38">
        <v>0</v>
      </c>
      <c r="P88" s="38">
        <v>105419</v>
      </c>
      <c r="Q88" s="38">
        <v>106200</v>
      </c>
      <c r="R88" s="38">
        <v>0</v>
      </c>
      <c r="S88" s="38">
        <v>0</v>
      </c>
      <c r="T88" s="38">
        <v>3879.04</v>
      </c>
      <c r="U88" s="38">
        <v>72944.600000000006</v>
      </c>
      <c r="V88" s="38">
        <v>288443</v>
      </c>
      <c r="W88" s="38">
        <v>77659.3</v>
      </c>
      <c r="X88" s="38">
        <v>0</v>
      </c>
      <c r="Y88" s="38">
        <v>312.82299999999998</v>
      </c>
      <c r="Z88" s="38">
        <v>0</v>
      </c>
      <c r="AA88" s="38">
        <v>0</v>
      </c>
      <c r="AB88" s="38">
        <v>0</v>
      </c>
      <c r="AC88" s="38">
        <v>366415</v>
      </c>
      <c r="AD88" s="38">
        <v>139.84899999999999</v>
      </c>
      <c r="AE88" s="38">
        <v>0</v>
      </c>
      <c r="AF88" s="38">
        <v>0</v>
      </c>
      <c r="AG88" s="38">
        <v>0</v>
      </c>
      <c r="AH88" s="38">
        <v>0</v>
      </c>
      <c r="AI88" s="38">
        <v>0</v>
      </c>
      <c r="AJ88" s="38">
        <v>0</v>
      </c>
      <c r="AK88" s="38">
        <v>139.84899999999999</v>
      </c>
      <c r="AL88" s="38">
        <v>0</v>
      </c>
      <c r="AM88" s="38">
        <v>0</v>
      </c>
      <c r="AN88" s="38">
        <v>0</v>
      </c>
      <c r="AO88" s="38">
        <v>0</v>
      </c>
      <c r="AP88" s="38">
        <v>139.84899999999999</v>
      </c>
      <c r="AQ88" s="38">
        <v>0</v>
      </c>
      <c r="AR88" s="38">
        <v>0</v>
      </c>
      <c r="AS88" s="38">
        <v>0</v>
      </c>
      <c r="AT88" s="38">
        <v>0</v>
      </c>
      <c r="AU88" s="38">
        <v>0</v>
      </c>
      <c r="AV88" s="38">
        <v>0</v>
      </c>
      <c r="AW88" s="38">
        <v>0</v>
      </c>
      <c r="AX88" s="38">
        <v>0</v>
      </c>
      <c r="AY88" s="38">
        <v>0</v>
      </c>
      <c r="AZ88" s="38">
        <v>0</v>
      </c>
      <c r="BA88" s="38">
        <v>0</v>
      </c>
      <c r="BB88" s="38">
        <v>0</v>
      </c>
      <c r="BC88" s="38">
        <v>0</v>
      </c>
      <c r="BD88" s="38">
        <v>1.6320699999999999</v>
      </c>
      <c r="BE88" s="38">
        <v>146.41</v>
      </c>
      <c r="BF88" s="38">
        <v>119.34699999999999</v>
      </c>
      <c r="BG88" s="38">
        <v>0</v>
      </c>
      <c r="BH88" s="38">
        <v>0</v>
      </c>
      <c r="BI88" s="38">
        <v>4.2348600000000003</v>
      </c>
      <c r="BJ88" s="38">
        <v>80.660600000000002</v>
      </c>
      <c r="BK88" s="38">
        <v>352.28399999999999</v>
      </c>
      <c r="BL88" s="38">
        <v>85.923900000000003</v>
      </c>
      <c r="BM88" s="38">
        <v>0</v>
      </c>
      <c r="BN88" s="38">
        <v>0.34591300000000003</v>
      </c>
      <c r="BO88" s="38">
        <v>0</v>
      </c>
      <c r="BP88" s="38">
        <v>0</v>
      </c>
      <c r="BQ88" s="38">
        <v>0</v>
      </c>
      <c r="BR88" s="38">
        <v>438.55399999999997</v>
      </c>
      <c r="BS88" s="38">
        <v>436.92200000000003</v>
      </c>
      <c r="BT88" s="38">
        <v>1.6320699999999999</v>
      </c>
      <c r="BU88" s="38">
        <v>0</v>
      </c>
      <c r="BV88" s="38">
        <v>0</v>
      </c>
      <c r="BX88" s="38">
        <v>0</v>
      </c>
      <c r="BY88" s="38">
        <v>0</v>
      </c>
      <c r="CA88" s="38">
        <v>0</v>
      </c>
      <c r="CB88" s="38" t="s">
        <v>87</v>
      </c>
      <c r="CC88" s="38" t="s">
        <v>87</v>
      </c>
      <c r="CD88" s="38" t="s">
        <v>293</v>
      </c>
      <c r="CE88" s="38">
        <v>2591.15</v>
      </c>
      <c r="CF88" s="38">
        <v>95916</v>
      </c>
      <c r="CG88" s="38">
        <v>41191.199999999997</v>
      </c>
      <c r="CH88" s="38">
        <v>0</v>
      </c>
      <c r="CI88" s="38">
        <v>0</v>
      </c>
      <c r="CJ88" s="38">
        <v>11659.2</v>
      </c>
      <c r="CK88" s="38">
        <v>72944.600000000006</v>
      </c>
      <c r="CL88" s="38">
        <v>97186.6</v>
      </c>
      <c r="CM88" s="38">
        <v>77659.3</v>
      </c>
      <c r="CN88" s="38">
        <v>0</v>
      </c>
      <c r="CO88" s="38">
        <v>312.82299999999998</v>
      </c>
      <c r="CP88" s="38">
        <v>0</v>
      </c>
      <c r="CQ88" s="38">
        <v>-127520</v>
      </c>
      <c r="CR88" s="38">
        <v>404.22</v>
      </c>
      <c r="CS88" s="38">
        <v>175159</v>
      </c>
      <c r="CT88" s="38">
        <v>0</v>
      </c>
      <c r="CU88" s="38">
        <v>0</v>
      </c>
      <c r="CV88" s="38">
        <v>0</v>
      </c>
      <c r="CW88" s="38">
        <v>0</v>
      </c>
      <c r="CX88" s="38">
        <v>0</v>
      </c>
      <c r="CY88" s="38">
        <v>0</v>
      </c>
      <c r="CZ88" s="38">
        <v>0</v>
      </c>
      <c r="DA88" s="38">
        <v>0</v>
      </c>
      <c r="DB88" s="38">
        <v>0</v>
      </c>
      <c r="DC88" s="38">
        <v>0</v>
      </c>
      <c r="DD88" s="38">
        <v>0</v>
      </c>
      <c r="DE88" s="38">
        <v>0</v>
      </c>
      <c r="DF88" s="38">
        <v>0</v>
      </c>
      <c r="DG88" s="38">
        <v>0</v>
      </c>
      <c r="DH88" s="38">
        <v>0</v>
      </c>
      <c r="DI88" s="38">
        <v>0</v>
      </c>
      <c r="DJ88" s="38">
        <v>0</v>
      </c>
      <c r="DK88" s="38">
        <v>0</v>
      </c>
      <c r="DL88" s="38">
        <v>0</v>
      </c>
      <c r="DM88" s="38">
        <v>0</v>
      </c>
      <c r="DN88" s="38">
        <v>0</v>
      </c>
      <c r="DO88" s="38">
        <v>0</v>
      </c>
      <c r="DP88" s="38">
        <v>0</v>
      </c>
      <c r="DQ88" s="38">
        <v>0</v>
      </c>
      <c r="DR88" s="38">
        <v>0</v>
      </c>
      <c r="DS88" s="38">
        <v>0</v>
      </c>
      <c r="DT88" s="38">
        <v>3.5994899999999999</v>
      </c>
      <c r="DU88" s="38">
        <v>134.60300000000001</v>
      </c>
      <c r="DV88" s="38">
        <v>46.450800000000001</v>
      </c>
      <c r="DW88" s="38">
        <v>0</v>
      </c>
      <c r="DX88" s="38">
        <v>0</v>
      </c>
      <c r="DY88" s="38">
        <v>13.014900000000001</v>
      </c>
      <c r="DZ88" s="38">
        <v>80.660600000000002</v>
      </c>
      <c r="EA88" s="38">
        <v>168.18100000000001</v>
      </c>
      <c r="EB88" s="38">
        <v>85.923900000000003</v>
      </c>
      <c r="EC88" s="38">
        <v>0</v>
      </c>
      <c r="ED88" s="38">
        <v>0.34591300000000003</v>
      </c>
      <c r="EE88" s="38">
        <v>0</v>
      </c>
      <c r="EF88" s="38">
        <v>-108.414</v>
      </c>
      <c r="EG88" s="38">
        <v>-1.7342500000000001</v>
      </c>
      <c r="EH88" s="38">
        <v>254.45099999999999</v>
      </c>
      <c r="EI88" s="38">
        <v>254.45099999999999</v>
      </c>
      <c r="EJ88" s="38">
        <v>0</v>
      </c>
      <c r="EK88" s="38">
        <v>0</v>
      </c>
      <c r="EL88" s="38">
        <v>0</v>
      </c>
      <c r="EN88" s="38">
        <v>0</v>
      </c>
      <c r="EO88" s="38">
        <v>0</v>
      </c>
      <c r="EQ88" s="38">
        <v>0</v>
      </c>
      <c r="ER88" s="38">
        <v>0</v>
      </c>
      <c r="ES88" s="38">
        <v>34.5989</v>
      </c>
      <c r="ET88" s="38">
        <v>19.586400000000001</v>
      </c>
      <c r="EU88" s="38">
        <v>0</v>
      </c>
      <c r="EV88" s="38">
        <v>0</v>
      </c>
      <c r="EW88" s="38">
        <v>0.45924599999999999</v>
      </c>
      <c r="EX88" s="38">
        <v>12.908799999999999</v>
      </c>
      <c r="EY88" s="38">
        <v>67.553299999999993</v>
      </c>
      <c r="EZ88" s="38">
        <v>14.089600000000001</v>
      </c>
      <c r="FA88" s="38">
        <v>0</v>
      </c>
      <c r="FB88" s="38">
        <v>5.5359400000000003E-2</v>
      </c>
      <c r="FC88" s="38">
        <v>0</v>
      </c>
      <c r="FD88" s="38">
        <v>0</v>
      </c>
      <c r="FE88" s="38">
        <v>0</v>
      </c>
      <c r="FF88" s="38">
        <v>81.698300000000003</v>
      </c>
      <c r="FG88" s="38">
        <v>0</v>
      </c>
      <c r="FH88" s="38">
        <v>32.165900000000001</v>
      </c>
      <c r="FI88" s="38">
        <v>8.7025600000000001</v>
      </c>
      <c r="FJ88" s="38">
        <v>0</v>
      </c>
      <c r="FK88" s="38">
        <v>0</v>
      </c>
      <c r="FL88" s="38">
        <v>1.82263</v>
      </c>
      <c r="FM88" s="38">
        <v>12.908799999999999</v>
      </c>
      <c r="FN88" s="38">
        <v>53.258800000000001</v>
      </c>
      <c r="FO88" s="38">
        <v>14.089600000000001</v>
      </c>
      <c r="FP88" s="38">
        <v>0</v>
      </c>
      <c r="FQ88" s="38">
        <v>5.5359400000000003E-2</v>
      </c>
      <c r="FR88" s="38">
        <v>0</v>
      </c>
      <c r="FS88" s="38">
        <v>-2.1083799999999999</v>
      </c>
      <c r="FT88" s="38">
        <v>-0.23271600000000001</v>
      </c>
      <c r="FU88" s="38">
        <v>67.403700000000001</v>
      </c>
      <c r="FV88" s="38" t="s">
        <v>273</v>
      </c>
      <c r="FW88" s="38" t="s">
        <v>274</v>
      </c>
      <c r="FX88" s="38" t="s">
        <v>214</v>
      </c>
      <c r="FY88" s="38" t="s">
        <v>275</v>
      </c>
      <c r="FZ88" s="38" t="s">
        <v>215</v>
      </c>
      <c r="GA88" s="38" t="s">
        <v>276</v>
      </c>
      <c r="GB88" s="38" t="s">
        <v>216</v>
      </c>
      <c r="GC88" s="38" t="s">
        <v>277</v>
      </c>
      <c r="GF88" s="38">
        <v>0</v>
      </c>
      <c r="GG88" s="38">
        <v>11.177300000000001</v>
      </c>
      <c r="GH88" s="38">
        <v>14.845499999999999</v>
      </c>
      <c r="GI88" s="38">
        <v>0</v>
      </c>
      <c r="GJ88" s="38">
        <v>0</v>
      </c>
      <c r="GK88" s="38">
        <v>0.624444</v>
      </c>
      <c r="GL88" s="38">
        <v>9.2368900000000007</v>
      </c>
      <c r="GM88" s="38">
        <v>35.89</v>
      </c>
      <c r="GN88" s="38">
        <v>9.7832299999999996</v>
      </c>
      <c r="GO88" s="38">
        <v>0</v>
      </c>
      <c r="GP88" s="38">
        <v>3.9612399999999999E-2</v>
      </c>
      <c r="GQ88" s="38">
        <v>0</v>
      </c>
      <c r="GR88" s="38">
        <v>0</v>
      </c>
      <c r="GS88" s="38">
        <v>0</v>
      </c>
      <c r="GT88" s="38">
        <v>45.71</v>
      </c>
      <c r="GU88" s="38">
        <v>0.78375300000000003</v>
      </c>
      <c r="GV88" s="38">
        <v>0</v>
      </c>
      <c r="GW88" s="38">
        <v>0</v>
      </c>
      <c r="GX88" s="38">
        <v>0</v>
      </c>
      <c r="GY88" s="38">
        <v>0</v>
      </c>
      <c r="GZ88" s="38">
        <v>0</v>
      </c>
      <c r="HA88" s="38">
        <v>0</v>
      </c>
      <c r="HB88" s="38">
        <v>0.78</v>
      </c>
      <c r="HC88" s="38">
        <v>0</v>
      </c>
      <c r="HD88" s="38">
        <v>0</v>
      </c>
      <c r="HE88" s="38">
        <v>0</v>
      </c>
      <c r="HF88" s="38">
        <v>0</v>
      </c>
      <c r="HG88" s="38">
        <v>0.78</v>
      </c>
      <c r="HH88" s="38">
        <v>0.73887800000000003</v>
      </c>
      <c r="HI88" s="38">
        <v>10.223000000000001</v>
      </c>
      <c r="HJ88" s="38">
        <v>5.4049800000000001</v>
      </c>
      <c r="HK88" s="38">
        <v>0</v>
      </c>
      <c r="HL88" s="38">
        <v>0</v>
      </c>
      <c r="HM88" s="38">
        <v>1.68411</v>
      </c>
      <c r="HN88" s="38">
        <v>9.2368900000000007</v>
      </c>
      <c r="HO88" s="38">
        <v>20.100000000000001</v>
      </c>
      <c r="HP88" s="38">
        <v>9.7832299999999996</v>
      </c>
      <c r="HQ88" s="38">
        <v>0</v>
      </c>
      <c r="HR88" s="38">
        <v>3.9612399999999999E-2</v>
      </c>
      <c r="HS88" s="38">
        <v>0</v>
      </c>
      <c r="HT88" s="38">
        <v>-6.4994300000000003</v>
      </c>
      <c r="HU88" s="38">
        <v>-0.679979</v>
      </c>
      <c r="HV88" s="38">
        <v>29.92</v>
      </c>
      <c r="HW88" s="38">
        <v>0</v>
      </c>
      <c r="HX88" s="38">
        <v>0</v>
      </c>
      <c r="HY88" s="38">
        <v>0</v>
      </c>
      <c r="HZ88" s="38">
        <v>0</v>
      </c>
      <c r="IA88" s="38">
        <v>0</v>
      </c>
      <c r="IB88" s="38">
        <v>0</v>
      </c>
      <c r="IC88" s="38">
        <v>0</v>
      </c>
      <c r="ID88" s="38">
        <v>0</v>
      </c>
      <c r="IE88" s="38">
        <v>0</v>
      </c>
      <c r="IF88" s="38">
        <v>0</v>
      </c>
      <c r="IG88" s="38">
        <v>0</v>
      </c>
      <c r="IH88" s="38">
        <v>0</v>
      </c>
      <c r="II88" s="38">
        <v>0</v>
      </c>
      <c r="IJ88" s="38">
        <v>0.52279100000000001</v>
      </c>
      <c r="IK88" s="38">
        <v>7.3868499999999999</v>
      </c>
      <c r="IL88" s="38">
        <v>9.8111999999999995</v>
      </c>
      <c r="IM88" s="38">
        <v>0</v>
      </c>
      <c r="IN88" s="38">
        <v>0</v>
      </c>
      <c r="IO88" s="38">
        <v>0.41268899999999997</v>
      </c>
      <c r="IP88" s="38">
        <v>6.1045699999999998</v>
      </c>
      <c r="IQ88" s="38">
        <v>24.238099999999999</v>
      </c>
      <c r="IR88" s="38">
        <v>6.4656399999999996</v>
      </c>
      <c r="IS88" s="38">
        <v>0</v>
      </c>
      <c r="IT88" s="38">
        <v>2.6179399999999999E-2</v>
      </c>
      <c r="IU88" s="38">
        <v>0</v>
      </c>
      <c r="IV88" s="38">
        <v>0</v>
      </c>
      <c r="IW88" s="38">
        <v>0</v>
      </c>
      <c r="IX88" s="38">
        <v>30.729900000000001</v>
      </c>
      <c r="IY88" s="38">
        <v>0.48831599999999997</v>
      </c>
      <c r="IZ88" s="38">
        <v>6.7561600000000004</v>
      </c>
      <c r="JA88" s="38">
        <v>3.5720800000000001</v>
      </c>
      <c r="JB88" s="38">
        <v>0</v>
      </c>
      <c r="JC88" s="38">
        <v>0</v>
      </c>
      <c r="JD88" s="38">
        <v>1.1130100000000001</v>
      </c>
      <c r="JE88" s="38">
        <v>6.1045699999999998</v>
      </c>
      <c r="JF88" s="38">
        <v>13.289300000000001</v>
      </c>
      <c r="JG88" s="38">
        <v>6.4656399999999996</v>
      </c>
      <c r="JH88" s="38">
        <v>0</v>
      </c>
      <c r="JI88" s="38">
        <v>2.6179399999999999E-2</v>
      </c>
      <c r="JJ88" s="38">
        <v>0</v>
      </c>
      <c r="JK88" s="38">
        <v>-4.2953999999999999</v>
      </c>
      <c r="JL88" s="38">
        <v>-0.44938600000000001</v>
      </c>
      <c r="JM88" s="38">
        <v>19.781199999999998</v>
      </c>
    </row>
    <row r="89" spans="1:273" x14ac:dyDescent="0.3">
      <c r="B89" s="84">
        <v>44855.51321759259</v>
      </c>
      <c r="C89" s="38" t="s">
        <v>120</v>
      </c>
      <c r="D89" s="38" t="s">
        <v>120</v>
      </c>
      <c r="E89" s="38" t="s">
        <v>290</v>
      </c>
      <c r="F89" s="38">
        <v>24563.1</v>
      </c>
      <c r="G89" s="39">
        <v>24692.3</v>
      </c>
      <c r="H89" s="38" t="s">
        <v>86</v>
      </c>
      <c r="I89" s="38">
        <v>4.027777777777778E-2</v>
      </c>
      <c r="J89" s="38" t="s">
        <v>88</v>
      </c>
      <c r="K89" s="38">
        <v>-183.81</v>
      </c>
      <c r="L89" s="38" t="s">
        <v>87</v>
      </c>
      <c r="M89" s="38" t="s">
        <v>87</v>
      </c>
      <c r="N89" s="38" t="s">
        <v>304</v>
      </c>
      <c r="O89" s="38">
        <v>0</v>
      </c>
      <c r="P89" s="38">
        <v>105419</v>
      </c>
      <c r="Q89" s="38">
        <v>106200</v>
      </c>
      <c r="R89" s="38">
        <v>0</v>
      </c>
      <c r="S89" s="38">
        <v>0</v>
      </c>
      <c r="T89" s="38">
        <v>3605.62</v>
      </c>
      <c r="U89" s="38">
        <v>72944.600000000006</v>
      </c>
      <c r="V89" s="38">
        <v>288169</v>
      </c>
      <c r="W89" s="38">
        <v>77659.3</v>
      </c>
      <c r="X89" s="38">
        <v>0</v>
      </c>
      <c r="Y89" s="38">
        <v>312.82299999999998</v>
      </c>
      <c r="Z89" s="38">
        <v>0</v>
      </c>
      <c r="AA89" s="38">
        <v>0</v>
      </c>
      <c r="AB89" s="38">
        <v>0</v>
      </c>
      <c r="AC89" s="38">
        <v>366141</v>
      </c>
      <c r="AD89" s="38">
        <v>139.84899999999999</v>
      </c>
      <c r="AE89" s="38">
        <v>0</v>
      </c>
      <c r="AF89" s="38">
        <v>0</v>
      </c>
      <c r="AG89" s="38">
        <v>0</v>
      </c>
      <c r="AH89" s="38">
        <v>0</v>
      </c>
      <c r="AI89" s="38">
        <v>0</v>
      </c>
      <c r="AJ89" s="38">
        <v>0</v>
      </c>
      <c r="AK89" s="38">
        <v>139.84899999999999</v>
      </c>
      <c r="AL89" s="38">
        <v>0</v>
      </c>
      <c r="AM89" s="38">
        <v>0</v>
      </c>
      <c r="AN89" s="38">
        <v>0</v>
      </c>
      <c r="AO89" s="38">
        <v>0</v>
      </c>
      <c r="AP89" s="38">
        <v>139.84899999999999</v>
      </c>
      <c r="AQ89" s="38">
        <v>0</v>
      </c>
      <c r="AR89" s="38">
        <v>0</v>
      </c>
      <c r="AS89" s="38">
        <v>0</v>
      </c>
      <c r="AT89" s="38">
        <v>0</v>
      </c>
      <c r="AU89" s="38">
        <v>0</v>
      </c>
      <c r="AV89" s="38">
        <v>0</v>
      </c>
      <c r="AW89" s="38">
        <v>0</v>
      </c>
      <c r="AX89" s="38">
        <v>0</v>
      </c>
      <c r="AY89" s="38">
        <v>0</v>
      </c>
      <c r="AZ89" s="38">
        <v>0</v>
      </c>
      <c r="BA89" s="38">
        <v>0</v>
      </c>
      <c r="BB89" s="38">
        <v>0</v>
      </c>
      <c r="BC89" s="38">
        <v>0</v>
      </c>
      <c r="BD89" s="38">
        <v>1.6320699999999999</v>
      </c>
      <c r="BE89" s="38">
        <v>146.41</v>
      </c>
      <c r="BF89" s="38">
        <v>119.34699999999999</v>
      </c>
      <c r="BG89" s="38">
        <v>0</v>
      </c>
      <c r="BH89" s="38">
        <v>0</v>
      </c>
      <c r="BI89" s="38">
        <v>3.9366699999999999</v>
      </c>
      <c r="BJ89" s="38">
        <v>80.660600000000002</v>
      </c>
      <c r="BK89" s="38">
        <v>351.98599999999999</v>
      </c>
      <c r="BL89" s="38">
        <v>85.923900000000003</v>
      </c>
      <c r="BM89" s="38">
        <v>0</v>
      </c>
      <c r="BN89" s="38">
        <v>0.34591300000000003</v>
      </c>
      <c r="BO89" s="38">
        <v>0</v>
      </c>
      <c r="BP89" s="38">
        <v>0</v>
      </c>
      <c r="BQ89" s="38">
        <v>0</v>
      </c>
      <c r="BR89" s="38">
        <v>438.25599999999997</v>
      </c>
      <c r="BS89" s="38">
        <v>436.62400000000002</v>
      </c>
      <c r="BT89" s="38">
        <v>1.6320699999999999</v>
      </c>
      <c r="BU89" s="38">
        <v>0</v>
      </c>
      <c r="BV89" s="38">
        <v>0</v>
      </c>
      <c r="BX89" s="38">
        <v>0</v>
      </c>
      <c r="BY89" s="38">
        <v>0</v>
      </c>
      <c r="CA89" s="38">
        <v>0</v>
      </c>
      <c r="CB89" s="38" t="s">
        <v>87</v>
      </c>
      <c r="CC89" s="38" t="s">
        <v>87</v>
      </c>
      <c r="CD89" s="38" t="s">
        <v>293</v>
      </c>
      <c r="CE89" s="38">
        <v>2591.15</v>
      </c>
      <c r="CF89" s="38">
        <v>95916</v>
      </c>
      <c r="CG89" s="38">
        <v>41191.199999999997</v>
      </c>
      <c r="CH89" s="38">
        <v>0</v>
      </c>
      <c r="CI89" s="38">
        <v>0</v>
      </c>
      <c r="CJ89" s="38">
        <v>11659.2</v>
      </c>
      <c r="CK89" s="38">
        <v>72944.600000000006</v>
      </c>
      <c r="CL89" s="38">
        <v>97186.6</v>
      </c>
      <c r="CM89" s="38">
        <v>77659.3</v>
      </c>
      <c r="CN89" s="38">
        <v>0</v>
      </c>
      <c r="CO89" s="38">
        <v>312.82299999999998</v>
      </c>
      <c r="CP89" s="38">
        <v>0</v>
      </c>
      <c r="CQ89" s="38">
        <v>-127520</v>
      </c>
      <c r="CR89" s="38">
        <v>404.22</v>
      </c>
      <c r="CS89" s="38">
        <v>175159</v>
      </c>
      <c r="CT89" s="38">
        <v>0</v>
      </c>
      <c r="CU89" s="38">
        <v>0</v>
      </c>
      <c r="CV89" s="38">
        <v>0</v>
      </c>
      <c r="CW89" s="38">
        <v>0</v>
      </c>
      <c r="CX89" s="38">
        <v>0</v>
      </c>
      <c r="CY89" s="38">
        <v>0</v>
      </c>
      <c r="CZ89" s="38">
        <v>0</v>
      </c>
      <c r="DA89" s="38">
        <v>0</v>
      </c>
      <c r="DB89" s="38">
        <v>0</v>
      </c>
      <c r="DC89" s="38">
        <v>0</v>
      </c>
      <c r="DD89" s="38">
        <v>0</v>
      </c>
      <c r="DE89" s="38">
        <v>0</v>
      </c>
      <c r="DF89" s="38">
        <v>0</v>
      </c>
      <c r="DG89" s="38">
        <v>0</v>
      </c>
      <c r="DH89" s="38">
        <v>0</v>
      </c>
      <c r="DI89" s="38">
        <v>0</v>
      </c>
      <c r="DJ89" s="38">
        <v>0</v>
      </c>
      <c r="DK89" s="38">
        <v>0</v>
      </c>
      <c r="DL89" s="38">
        <v>0</v>
      </c>
      <c r="DM89" s="38">
        <v>0</v>
      </c>
      <c r="DN89" s="38">
        <v>0</v>
      </c>
      <c r="DO89" s="38">
        <v>0</v>
      </c>
      <c r="DP89" s="38">
        <v>0</v>
      </c>
      <c r="DQ89" s="38">
        <v>0</v>
      </c>
      <c r="DR89" s="38">
        <v>0</v>
      </c>
      <c r="DS89" s="38">
        <v>0</v>
      </c>
      <c r="DT89" s="38">
        <v>3.5994899999999999</v>
      </c>
      <c r="DU89" s="38">
        <v>134.60300000000001</v>
      </c>
      <c r="DV89" s="38">
        <v>46.450800000000001</v>
      </c>
      <c r="DW89" s="38">
        <v>0</v>
      </c>
      <c r="DX89" s="38">
        <v>0</v>
      </c>
      <c r="DY89" s="38">
        <v>13.014900000000001</v>
      </c>
      <c r="DZ89" s="38">
        <v>80.660600000000002</v>
      </c>
      <c r="EA89" s="38">
        <v>168.18100000000001</v>
      </c>
      <c r="EB89" s="38">
        <v>85.923900000000003</v>
      </c>
      <c r="EC89" s="38">
        <v>0</v>
      </c>
      <c r="ED89" s="38">
        <v>0.34591300000000003</v>
      </c>
      <c r="EE89" s="38">
        <v>0</v>
      </c>
      <c r="EF89" s="38">
        <v>-108.414</v>
      </c>
      <c r="EG89" s="38">
        <v>-1.7342500000000001</v>
      </c>
      <c r="EH89" s="38">
        <v>254.45099999999999</v>
      </c>
      <c r="EI89" s="38">
        <v>254.45099999999999</v>
      </c>
      <c r="EJ89" s="38">
        <v>0</v>
      </c>
      <c r="EK89" s="38">
        <v>0</v>
      </c>
      <c r="EL89" s="38">
        <v>0</v>
      </c>
      <c r="EN89" s="38">
        <v>0</v>
      </c>
      <c r="EO89" s="38">
        <v>0</v>
      </c>
      <c r="EQ89" s="38">
        <v>0</v>
      </c>
      <c r="ER89" s="38">
        <v>0</v>
      </c>
      <c r="ES89" s="38">
        <v>34.5989</v>
      </c>
      <c r="ET89" s="38">
        <v>19.586400000000001</v>
      </c>
      <c r="EU89" s="38">
        <v>0</v>
      </c>
      <c r="EV89" s="38">
        <v>0</v>
      </c>
      <c r="EW89" s="38">
        <v>0.427147</v>
      </c>
      <c r="EX89" s="38">
        <v>12.908799999999999</v>
      </c>
      <c r="EY89" s="38">
        <v>67.521199999999993</v>
      </c>
      <c r="EZ89" s="38">
        <v>14.089600000000001</v>
      </c>
      <c r="FA89" s="38">
        <v>0</v>
      </c>
      <c r="FB89" s="38">
        <v>5.5359400000000003E-2</v>
      </c>
      <c r="FC89" s="38">
        <v>0</v>
      </c>
      <c r="FD89" s="38">
        <v>0</v>
      </c>
      <c r="FE89" s="38">
        <v>0</v>
      </c>
      <c r="FF89" s="38">
        <v>81.666200000000003</v>
      </c>
      <c r="FG89" s="38">
        <v>0</v>
      </c>
      <c r="FH89" s="38">
        <v>32.165900000000001</v>
      </c>
      <c r="FI89" s="38">
        <v>8.7025600000000001</v>
      </c>
      <c r="FJ89" s="38">
        <v>0</v>
      </c>
      <c r="FK89" s="38">
        <v>0</v>
      </c>
      <c r="FL89" s="38">
        <v>1.82263</v>
      </c>
      <c r="FM89" s="38">
        <v>12.908799999999999</v>
      </c>
      <c r="FN89" s="38">
        <v>53.258800000000001</v>
      </c>
      <c r="FO89" s="38">
        <v>14.089600000000001</v>
      </c>
      <c r="FP89" s="38">
        <v>0</v>
      </c>
      <c r="FQ89" s="38">
        <v>5.5359400000000003E-2</v>
      </c>
      <c r="FR89" s="38">
        <v>0</v>
      </c>
      <c r="FS89" s="38">
        <v>-2.1083799999999999</v>
      </c>
      <c r="FT89" s="38">
        <v>-0.23271600000000001</v>
      </c>
      <c r="FU89" s="38">
        <v>67.403700000000001</v>
      </c>
      <c r="FV89" s="38" t="s">
        <v>273</v>
      </c>
      <c r="FW89" s="38" t="s">
        <v>274</v>
      </c>
      <c r="FX89" s="38" t="s">
        <v>214</v>
      </c>
      <c r="FY89" s="38" t="s">
        <v>275</v>
      </c>
      <c r="FZ89" s="38" t="s">
        <v>215</v>
      </c>
      <c r="GA89" s="38" t="s">
        <v>276</v>
      </c>
      <c r="GB89" s="38" t="s">
        <v>216</v>
      </c>
      <c r="GC89" s="38" t="s">
        <v>277</v>
      </c>
      <c r="GF89" s="38">
        <v>0</v>
      </c>
      <c r="GG89" s="38">
        <v>11.177300000000001</v>
      </c>
      <c r="GH89" s="38">
        <v>14.845499999999999</v>
      </c>
      <c r="GI89" s="38">
        <v>0</v>
      </c>
      <c r="GJ89" s="38">
        <v>0</v>
      </c>
      <c r="GK89" s="38">
        <v>0.58031600000000005</v>
      </c>
      <c r="GL89" s="38">
        <v>9.2368900000000007</v>
      </c>
      <c r="GM89" s="38">
        <v>35.85</v>
      </c>
      <c r="GN89" s="38">
        <v>9.7832299999999996</v>
      </c>
      <c r="GO89" s="38">
        <v>0</v>
      </c>
      <c r="GP89" s="38">
        <v>3.9612399999999999E-2</v>
      </c>
      <c r="GQ89" s="38">
        <v>0</v>
      </c>
      <c r="GR89" s="38">
        <v>0</v>
      </c>
      <c r="GS89" s="38">
        <v>0</v>
      </c>
      <c r="GT89" s="38">
        <v>45.67</v>
      </c>
      <c r="GU89" s="38">
        <v>0.78375300000000003</v>
      </c>
      <c r="GV89" s="38">
        <v>0</v>
      </c>
      <c r="GW89" s="38">
        <v>0</v>
      </c>
      <c r="GX89" s="38">
        <v>0</v>
      </c>
      <c r="GY89" s="38">
        <v>0</v>
      </c>
      <c r="GZ89" s="38">
        <v>0</v>
      </c>
      <c r="HA89" s="38">
        <v>0</v>
      </c>
      <c r="HB89" s="38">
        <v>0.78</v>
      </c>
      <c r="HC89" s="38">
        <v>0</v>
      </c>
      <c r="HD89" s="38">
        <v>0</v>
      </c>
      <c r="HE89" s="38">
        <v>0</v>
      </c>
      <c r="HF89" s="38">
        <v>0</v>
      </c>
      <c r="HG89" s="38">
        <v>0.78</v>
      </c>
      <c r="HH89" s="38">
        <v>0.73887800000000003</v>
      </c>
      <c r="HI89" s="38">
        <v>10.223000000000001</v>
      </c>
      <c r="HJ89" s="38">
        <v>5.4049800000000001</v>
      </c>
      <c r="HK89" s="38">
        <v>0</v>
      </c>
      <c r="HL89" s="38">
        <v>0</v>
      </c>
      <c r="HM89" s="38">
        <v>1.68411</v>
      </c>
      <c r="HN89" s="38">
        <v>9.2368900000000007</v>
      </c>
      <c r="HO89" s="38">
        <v>20.100000000000001</v>
      </c>
      <c r="HP89" s="38">
        <v>9.7832299999999996</v>
      </c>
      <c r="HQ89" s="38">
        <v>0</v>
      </c>
      <c r="HR89" s="38">
        <v>3.9612399999999999E-2</v>
      </c>
      <c r="HS89" s="38">
        <v>0</v>
      </c>
      <c r="HT89" s="38">
        <v>-6.4994300000000003</v>
      </c>
      <c r="HU89" s="38">
        <v>-0.679979</v>
      </c>
      <c r="HV89" s="38">
        <v>29.92</v>
      </c>
      <c r="HW89" s="38">
        <v>0</v>
      </c>
      <c r="HX89" s="38">
        <v>0</v>
      </c>
      <c r="HY89" s="38">
        <v>0</v>
      </c>
      <c r="HZ89" s="38">
        <v>0</v>
      </c>
      <c r="IA89" s="38">
        <v>0</v>
      </c>
      <c r="IB89" s="38">
        <v>0</v>
      </c>
      <c r="IC89" s="38">
        <v>0</v>
      </c>
      <c r="ID89" s="38">
        <v>0</v>
      </c>
      <c r="IE89" s="38">
        <v>0</v>
      </c>
      <c r="IF89" s="38">
        <v>0</v>
      </c>
      <c r="IG89" s="38">
        <v>0</v>
      </c>
      <c r="IH89" s="38">
        <v>0</v>
      </c>
      <c r="II89" s="38">
        <v>0</v>
      </c>
      <c r="IJ89" s="38">
        <v>0.52279100000000001</v>
      </c>
      <c r="IK89" s="38">
        <v>7.3868499999999999</v>
      </c>
      <c r="IL89" s="38">
        <v>9.8111999999999995</v>
      </c>
      <c r="IM89" s="38">
        <v>0</v>
      </c>
      <c r="IN89" s="38">
        <v>0</v>
      </c>
      <c r="IO89" s="38">
        <v>0.383525</v>
      </c>
      <c r="IP89" s="38">
        <v>6.1045699999999998</v>
      </c>
      <c r="IQ89" s="38">
        <v>24.2089</v>
      </c>
      <c r="IR89" s="38">
        <v>6.4656399999999996</v>
      </c>
      <c r="IS89" s="38">
        <v>0</v>
      </c>
      <c r="IT89" s="38">
        <v>2.6179399999999999E-2</v>
      </c>
      <c r="IU89" s="38">
        <v>0</v>
      </c>
      <c r="IV89" s="38">
        <v>0</v>
      </c>
      <c r="IW89" s="38">
        <v>0</v>
      </c>
      <c r="IX89" s="38">
        <v>30.700700000000001</v>
      </c>
      <c r="IY89" s="38">
        <v>0.48831599999999997</v>
      </c>
      <c r="IZ89" s="38">
        <v>6.7561600000000004</v>
      </c>
      <c r="JA89" s="38">
        <v>3.5720800000000001</v>
      </c>
      <c r="JB89" s="38">
        <v>0</v>
      </c>
      <c r="JC89" s="38">
        <v>0</v>
      </c>
      <c r="JD89" s="38">
        <v>1.1130100000000001</v>
      </c>
      <c r="JE89" s="38">
        <v>6.1045699999999998</v>
      </c>
      <c r="JF89" s="38">
        <v>13.289300000000001</v>
      </c>
      <c r="JG89" s="38">
        <v>6.4656399999999996</v>
      </c>
      <c r="JH89" s="38">
        <v>0</v>
      </c>
      <c r="JI89" s="38">
        <v>2.6179399999999999E-2</v>
      </c>
      <c r="JJ89" s="38">
        <v>0</v>
      </c>
      <c r="JK89" s="38">
        <v>-4.2953999999999999</v>
      </c>
      <c r="JL89" s="38">
        <v>-0.44938600000000001</v>
      </c>
      <c r="JM89" s="38">
        <v>19.781199999999998</v>
      </c>
    </row>
    <row r="90" spans="1:273" x14ac:dyDescent="0.3">
      <c r="B90" s="84">
        <v>44855.513969907406</v>
      </c>
      <c r="C90" s="38" t="s">
        <v>121</v>
      </c>
      <c r="D90" s="38" t="s">
        <v>121</v>
      </c>
      <c r="E90" s="38" t="s">
        <v>290</v>
      </c>
      <c r="F90" s="38">
        <v>24563.1</v>
      </c>
      <c r="G90" s="39">
        <v>24692.3</v>
      </c>
      <c r="H90" s="38" t="s">
        <v>86</v>
      </c>
      <c r="I90" s="38">
        <v>3.9583333333333331E-2</v>
      </c>
      <c r="J90" s="38" t="s">
        <v>88</v>
      </c>
      <c r="K90" s="38">
        <v>-182.77</v>
      </c>
      <c r="L90" s="38" t="s">
        <v>87</v>
      </c>
      <c r="M90" s="38" t="s">
        <v>87</v>
      </c>
      <c r="N90" s="38" t="s">
        <v>305</v>
      </c>
      <c r="O90" s="38">
        <v>0</v>
      </c>
      <c r="P90" s="38">
        <v>103779</v>
      </c>
      <c r="Q90" s="38">
        <v>106207</v>
      </c>
      <c r="R90" s="38">
        <v>0</v>
      </c>
      <c r="S90" s="38">
        <v>0</v>
      </c>
      <c r="T90" s="38">
        <v>3686.58</v>
      </c>
      <c r="U90" s="38">
        <v>72944.600000000006</v>
      </c>
      <c r="V90" s="38">
        <v>286617</v>
      </c>
      <c r="W90" s="38">
        <v>77659.3</v>
      </c>
      <c r="X90" s="38">
        <v>0</v>
      </c>
      <c r="Y90" s="38">
        <v>312.82299999999998</v>
      </c>
      <c r="Z90" s="38">
        <v>0</v>
      </c>
      <c r="AA90" s="38">
        <v>0</v>
      </c>
      <c r="AB90" s="38">
        <v>0</v>
      </c>
      <c r="AC90" s="38">
        <v>364589</v>
      </c>
      <c r="AD90" s="38">
        <v>206.625</v>
      </c>
      <c r="AE90" s="38">
        <v>0</v>
      </c>
      <c r="AF90" s="38">
        <v>0</v>
      </c>
      <c r="AG90" s="38">
        <v>0</v>
      </c>
      <c r="AH90" s="38">
        <v>0</v>
      </c>
      <c r="AI90" s="38">
        <v>0</v>
      </c>
      <c r="AJ90" s="38">
        <v>0</v>
      </c>
      <c r="AK90" s="38">
        <v>206.625</v>
      </c>
      <c r="AL90" s="38">
        <v>0</v>
      </c>
      <c r="AM90" s="38">
        <v>0</v>
      </c>
      <c r="AN90" s="38">
        <v>0</v>
      </c>
      <c r="AO90" s="38">
        <v>0</v>
      </c>
      <c r="AP90" s="38">
        <v>206.625</v>
      </c>
      <c r="AQ90" s="38">
        <v>0</v>
      </c>
      <c r="AR90" s="38">
        <v>0</v>
      </c>
      <c r="AS90" s="38">
        <v>0</v>
      </c>
      <c r="AT90" s="38">
        <v>0</v>
      </c>
      <c r="AU90" s="38">
        <v>0</v>
      </c>
      <c r="AV90" s="38">
        <v>0</v>
      </c>
      <c r="AW90" s="38">
        <v>0</v>
      </c>
      <c r="AX90" s="38">
        <v>0</v>
      </c>
      <c r="AY90" s="38">
        <v>0</v>
      </c>
      <c r="AZ90" s="38">
        <v>0</v>
      </c>
      <c r="BA90" s="38">
        <v>0</v>
      </c>
      <c r="BB90" s="38">
        <v>0</v>
      </c>
      <c r="BC90" s="38">
        <v>0</v>
      </c>
      <c r="BD90" s="38">
        <v>2.4145400000000001</v>
      </c>
      <c r="BE90" s="38">
        <v>144.429</v>
      </c>
      <c r="BF90" s="38">
        <v>119.363</v>
      </c>
      <c r="BG90" s="38">
        <v>0</v>
      </c>
      <c r="BH90" s="38">
        <v>0</v>
      </c>
      <c r="BI90" s="38">
        <v>4.0929700000000002</v>
      </c>
      <c r="BJ90" s="38">
        <v>80.660600000000002</v>
      </c>
      <c r="BK90" s="38">
        <v>350.96</v>
      </c>
      <c r="BL90" s="38">
        <v>85.923900000000003</v>
      </c>
      <c r="BM90" s="38">
        <v>0</v>
      </c>
      <c r="BN90" s="38">
        <v>0.34591300000000003</v>
      </c>
      <c r="BO90" s="38">
        <v>0</v>
      </c>
      <c r="BP90" s="38">
        <v>0</v>
      </c>
      <c r="BQ90" s="38">
        <v>0</v>
      </c>
      <c r="BR90" s="38">
        <v>437.23</v>
      </c>
      <c r="BS90" s="38">
        <v>434.81599999999997</v>
      </c>
      <c r="BT90" s="38">
        <v>2.4145400000000001</v>
      </c>
      <c r="BU90" s="38">
        <v>0</v>
      </c>
      <c r="BV90" s="38">
        <v>0</v>
      </c>
      <c r="BX90" s="38">
        <v>0</v>
      </c>
      <c r="BY90" s="38">
        <v>0</v>
      </c>
      <c r="CA90" s="38">
        <v>0</v>
      </c>
      <c r="CB90" s="38" t="s">
        <v>87</v>
      </c>
      <c r="CC90" s="38" t="s">
        <v>87</v>
      </c>
      <c r="CD90" s="38" t="s">
        <v>293</v>
      </c>
      <c r="CE90" s="38">
        <v>2591.15</v>
      </c>
      <c r="CF90" s="38">
        <v>95916</v>
      </c>
      <c r="CG90" s="38">
        <v>41191.199999999997</v>
      </c>
      <c r="CH90" s="38">
        <v>0</v>
      </c>
      <c r="CI90" s="38">
        <v>0</v>
      </c>
      <c r="CJ90" s="38">
        <v>11659.2</v>
      </c>
      <c r="CK90" s="38">
        <v>72944.600000000006</v>
      </c>
      <c r="CL90" s="38">
        <v>97186.6</v>
      </c>
      <c r="CM90" s="38">
        <v>77659.3</v>
      </c>
      <c r="CN90" s="38">
        <v>0</v>
      </c>
      <c r="CO90" s="38">
        <v>312.82299999999998</v>
      </c>
      <c r="CP90" s="38">
        <v>0</v>
      </c>
      <c r="CQ90" s="38">
        <v>-127520</v>
      </c>
      <c r="CR90" s="38">
        <v>404.22</v>
      </c>
      <c r="CS90" s="38">
        <v>175159</v>
      </c>
      <c r="CT90" s="38">
        <v>0</v>
      </c>
      <c r="CU90" s="38">
        <v>0</v>
      </c>
      <c r="CV90" s="38">
        <v>0</v>
      </c>
      <c r="CW90" s="38">
        <v>0</v>
      </c>
      <c r="CX90" s="38">
        <v>0</v>
      </c>
      <c r="CY90" s="38">
        <v>0</v>
      </c>
      <c r="CZ90" s="38">
        <v>0</v>
      </c>
      <c r="DA90" s="38">
        <v>0</v>
      </c>
      <c r="DB90" s="38">
        <v>0</v>
      </c>
      <c r="DC90" s="38">
        <v>0</v>
      </c>
      <c r="DD90" s="38">
        <v>0</v>
      </c>
      <c r="DE90" s="38">
        <v>0</v>
      </c>
      <c r="DF90" s="38">
        <v>0</v>
      </c>
      <c r="DG90" s="38">
        <v>0</v>
      </c>
      <c r="DH90" s="38">
        <v>0</v>
      </c>
      <c r="DI90" s="38">
        <v>0</v>
      </c>
      <c r="DJ90" s="38">
        <v>0</v>
      </c>
      <c r="DK90" s="38">
        <v>0</v>
      </c>
      <c r="DL90" s="38">
        <v>0</v>
      </c>
      <c r="DM90" s="38">
        <v>0</v>
      </c>
      <c r="DN90" s="38">
        <v>0</v>
      </c>
      <c r="DO90" s="38">
        <v>0</v>
      </c>
      <c r="DP90" s="38">
        <v>0</v>
      </c>
      <c r="DQ90" s="38">
        <v>0</v>
      </c>
      <c r="DR90" s="38">
        <v>0</v>
      </c>
      <c r="DS90" s="38">
        <v>0</v>
      </c>
      <c r="DT90" s="38">
        <v>3.5994899999999999</v>
      </c>
      <c r="DU90" s="38">
        <v>134.60300000000001</v>
      </c>
      <c r="DV90" s="38">
        <v>46.450800000000001</v>
      </c>
      <c r="DW90" s="38">
        <v>0</v>
      </c>
      <c r="DX90" s="38">
        <v>0</v>
      </c>
      <c r="DY90" s="38">
        <v>13.014900000000001</v>
      </c>
      <c r="DZ90" s="38">
        <v>80.660600000000002</v>
      </c>
      <c r="EA90" s="38">
        <v>168.18100000000001</v>
      </c>
      <c r="EB90" s="38">
        <v>85.923900000000003</v>
      </c>
      <c r="EC90" s="38">
        <v>0</v>
      </c>
      <c r="ED90" s="38">
        <v>0.34591300000000003</v>
      </c>
      <c r="EE90" s="38">
        <v>0</v>
      </c>
      <c r="EF90" s="38">
        <v>-108.414</v>
      </c>
      <c r="EG90" s="38">
        <v>-1.7342500000000001</v>
      </c>
      <c r="EH90" s="38">
        <v>254.45099999999999</v>
      </c>
      <c r="EI90" s="38">
        <v>254.45099999999999</v>
      </c>
      <c r="EJ90" s="38">
        <v>0</v>
      </c>
      <c r="EK90" s="38">
        <v>0</v>
      </c>
      <c r="EL90" s="38">
        <v>0</v>
      </c>
      <c r="EN90" s="38">
        <v>0</v>
      </c>
      <c r="EO90" s="38">
        <v>0</v>
      </c>
      <c r="EQ90" s="38">
        <v>0</v>
      </c>
      <c r="ER90" s="38">
        <v>0</v>
      </c>
      <c r="ES90" s="38">
        <v>34.189900000000002</v>
      </c>
      <c r="ET90" s="38">
        <v>19.597200000000001</v>
      </c>
      <c r="EU90" s="38">
        <v>0</v>
      </c>
      <c r="EV90" s="38">
        <v>0</v>
      </c>
      <c r="EW90" s="38">
        <v>0.51975800000000005</v>
      </c>
      <c r="EX90" s="38">
        <v>12.908799999999999</v>
      </c>
      <c r="EY90" s="38">
        <v>67.215599999999995</v>
      </c>
      <c r="EZ90" s="38">
        <v>14.089600000000001</v>
      </c>
      <c r="FA90" s="38">
        <v>0</v>
      </c>
      <c r="FB90" s="38">
        <v>5.5359400000000003E-2</v>
      </c>
      <c r="FC90" s="38">
        <v>0</v>
      </c>
      <c r="FD90" s="38">
        <v>0</v>
      </c>
      <c r="FE90" s="38">
        <v>0</v>
      </c>
      <c r="FF90" s="38">
        <v>81.360600000000005</v>
      </c>
      <c r="FG90" s="38">
        <v>0</v>
      </c>
      <c r="FH90" s="38">
        <v>32.165900000000001</v>
      </c>
      <c r="FI90" s="38">
        <v>8.7025600000000001</v>
      </c>
      <c r="FJ90" s="38">
        <v>0</v>
      </c>
      <c r="FK90" s="38">
        <v>0</v>
      </c>
      <c r="FL90" s="38">
        <v>1.82263</v>
      </c>
      <c r="FM90" s="38">
        <v>12.908799999999999</v>
      </c>
      <c r="FN90" s="38">
        <v>53.258800000000001</v>
      </c>
      <c r="FO90" s="38">
        <v>14.089600000000001</v>
      </c>
      <c r="FP90" s="38">
        <v>0</v>
      </c>
      <c r="FQ90" s="38">
        <v>5.5359400000000003E-2</v>
      </c>
      <c r="FR90" s="38">
        <v>0</v>
      </c>
      <c r="FS90" s="38">
        <v>-2.1083799999999999</v>
      </c>
      <c r="FT90" s="38">
        <v>-0.23271600000000001</v>
      </c>
      <c r="FU90" s="38">
        <v>67.403700000000001</v>
      </c>
      <c r="FV90" s="38" t="s">
        <v>273</v>
      </c>
      <c r="FW90" s="38" t="s">
        <v>274</v>
      </c>
      <c r="FX90" s="38" t="s">
        <v>214</v>
      </c>
      <c r="FY90" s="38" t="s">
        <v>275</v>
      </c>
      <c r="FZ90" s="38" t="s">
        <v>215</v>
      </c>
      <c r="GA90" s="38" t="s">
        <v>276</v>
      </c>
      <c r="GB90" s="38" t="s">
        <v>216</v>
      </c>
      <c r="GC90" s="38" t="s">
        <v>277</v>
      </c>
      <c r="GF90" s="38">
        <v>0</v>
      </c>
      <c r="GG90" s="38">
        <v>11.018599999999999</v>
      </c>
      <c r="GH90" s="38">
        <v>14.8429</v>
      </c>
      <c r="GI90" s="38">
        <v>0</v>
      </c>
      <c r="GJ90" s="38">
        <v>0</v>
      </c>
      <c r="GK90" s="38">
        <v>0.56647099999999995</v>
      </c>
      <c r="GL90" s="38">
        <v>9.2368900000000007</v>
      </c>
      <c r="GM90" s="38">
        <v>35.67</v>
      </c>
      <c r="GN90" s="38">
        <v>9.7832299999999996</v>
      </c>
      <c r="GO90" s="38">
        <v>0</v>
      </c>
      <c r="GP90" s="38">
        <v>3.9612399999999999E-2</v>
      </c>
      <c r="GQ90" s="38">
        <v>0</v>
      </c>
      <c r="GR90" s="38">
        <v>0</v>
      </c>
      <c r="GS90" s="38">
        <v>0</v>
      </c>
      <c r="GT90" s="38">
        <v>45.49</v>
      </c>
      <c r="GU90" s="38">
        <v>1.15798</v>
      </c>
      <c r="GV90" s="38">
        <v>0</v>
      </c>
      <c r="GW90" s="38">
        <v>0</v>
      </c>
      <c r="GX90" s="38">
        <v>0</v>
      </c>
      <c r="GY90" s="38">
        <v>0</v>
      </c>
      <c r="GZ90" s="38">
        <v>0</v>
      </c>
      <c r="HA90" s="38">
        <v>0</v>
      </c>
      <c r="HB90" s="38">
        <v>1.1599999999999999</v>
      </c>
      <c r="HC90" s="38">
        <v>0</v>
      </c>
      <c r="HD90" s="38">
        <v>0</v>
      </c>
      <c r="HE90" s="38">
        <v>0</v>
      </c>
      <c r="HF90" s="38">
        <v>0</v>
      </c>
      <c r="HG90" s="38">
        <v>1.1599999999999999</v>
      </c>
      <c r="HH90" s="38">
        <v>0.73887800000000003</v>
      </c>
      <c r="HI90" s="38">
        <v>10.223000000000001</v>
      </c>
      <c r="HJ90" s="38">
        <v>5.4049800000000001</v>
      </c>
      <c r="HK90" s="38">
        <v>0</v>
      </c>
      <c r="HL90" s="38">
        <v>0</v>
      </c>
      <c r="HM90" s="38">
        <v>1.68411</v>
      </c>
      <c r="HN90" s="38">
        <v>9.2368900000000007</v>
      </c>
      <c r="HO90" s="38">
        <v>20.100000000000001</v>
      </c>
      <c r="HP90" s="38">
        <v>9.7832299999999996</v>
      </c>
      <c r="HQ90" s="38">
        <v>0</v>
      </c>
      <c r="HR90" s="38">
        <v>3.9612399999999999E-2</v>
      </c>
      <c r="HS90" s="38">
        <v>0</v>
      </c>
      <c r="HT90" s="38">
        <v>-6.4994300000000003</v>
      </c>
      <c r="HU90" s="38">
        <v>-0.679979</v>
      </c>
      <c r="HV90" s="38">
        <v>29.92</v>
      </c>
      <c r="HW90" s="38">
        <v>0</v>
      </c>
      <c r="HX90" s="38">
        <v>0</v>
      </c>
      <c r="HY90" s="38">
        <v>0</v>
      </c>
      <c r="HZ90" s="38">
        <v>0</v>
      </c>
      <c r="IA90" s="38">
        <v>0</v>
      </c>
      <c r="IB90" s="38">
        <v>0</v>
      </c>
      <c r="IC90" s="38">
        <v>0</v>
      </c>
      <c r="ID90" s="38">
        <v>0</v>
      </c>
      <c r="IE90" s="38">
        <v>0</v>
      </c>
      <c r="IF90" s="38">
        <v>0</v>
      </c>
      <c r="IG90" s="38">
        <v>0</v>
      </c>
      <c r="IH90" s="38">
        <v>0</v>
      </c>
      <c r="II90" s="38">
        <v>0</v>
      </c>
      <c r="IJ90" s="38">
        <v>0.77241499999999996</v>
      </c>
      <c r="IK90" s="38">
        <v>7.2819799999999999</v>
      </c>
      <c r="IL90" s="38">
        <v>9.8095199999999991</v>
      </c>
      <c r="IM90" s="38">
        <v>0</v>
      </c>
      <c r="IN90" s="38">
        <v>0</v>
      </c>
      <c r="IO90" s="38">
        <v>0.37437500000000001</v>
      </c>
      <c r="IP90" s="38">
        <v>6.1045699999999998</v>
      </c>
      <c r="IQ90" s="38">
        <v>24.3429</v>
      </c>
      <c r="IR90" s="38">
        <v>6.4656399999999996</v>
      </c>
      <c r="IS90" s="38">
        <v>0</v>
      </c>
      <c r="IT90" s="38">
        <v>2.6179399999999999E-2</v>
      </c>
      <c r="IU90" s="38">
        <v>0</v>
      </c>
      <c r="IV90" s="38">
        <v>0</v>
      </c>
      <c r="IW90" s="38">
        <v>0</v>
      </c>
      <c r="IX90" s="38">
        <v>30.834700000000002</v>
      </c>
      <c r="IY90" s="38">
        <v>0.48831599999999997</v>
      </c>
      <c r="IZ90" s="38">
        <v>6.7561600000000004</v>
      </c>
      <c r="JA90" s="38">
        <v>3.5720800000000001</v>
      </c>
      <c r="JB90" s="38">
        <v>0</v>
      </c>
      <c r="JC90" s="38">
        <v>0</v>
      </c>
      <c r="JD90" s="38">
        <v>1.1130100000000001</v>
      </c>
      <c r="JE90" s="38">
        <v>6.1045699999999998</v>
      </c>
      <c r="JF90" s="38">
        <v>13.289300000000001</v>
      </c>
      <c r="JG90" s="38">
        <v>6.4656399999999996</v>
      </c>
      <c r="JH90" s="38">
        <v>0</v>
      </c>
      <c r="JI90" s="38">
        <v>2.6179399999999999E-2</v>
      </c>
      <c r="JJ90" s="38">
        <v>0</v>
      </c>
      <c r="JK90" s="38">
        <v>-4.2953999999999999</v>
      </c>
      <c r="JL90" s="38">
        <v>-0.44938600000000001</v>
      </c>
      <c r="JM90" s="38">
        <v>19.781199999999998</v>
      </c>
    </row>
    <row r="91" spans="1:273" x14ac:dyDescent="0.3">
      <c r="B91" s="84">
        <v>44855.514722222222</v>
      </c>
      <c r="C91" s="38" t="s">
        <v>122</v>
      </c>
      <c r="D91" s="38" t="s">
        <v>122</v>
      </c>
      <c r="E91" s="38" t="s">
        <v>290</v>
      </c>
      <c r="F91" s="38">
        <v>24563.1</v>
      </c>
      <c r="G91" s="39">
        <v>24692.3</v>
      </c>
      <c r="H91" s="38" t="s">
        <v>86</v>
      </c>
      <c r="I91" s="38">
        <v>4.027777777777778E-2</v>
      </c>
      <c r="J91" s="38" t="s">
        <v>88</v>
      </c>
      <c r="K91" s="38">
        <v>-185.88</v>
      </c>
      <c r="L91" s="38" t="s">
        <v>87</v>
      </c>
      <c r="M91" s="38" t="s">
        <v>87</v>
      </c>
      <c r="N91" s="38" t="s">
        <v>292</v>
      </c>
      <c r="O91" s="38">
        <v>0</v>
      </c>
      <c r="P91" s="38">
        <v>105419</v>
      </c>
      <c r="Q91" s="38">
        <v>105930</v>
      </c>
      <c r="R91" s="38">
        <v>0</v>
      </c>
      <c r="S91" s="38">
        <v>0</v>
      </c>
      <c r="T91" s="38">
        <v>0</v>
      </c>
      <c r="U91" s="38">
        <v>72944.600000000006</v>
      </c>
      <c r="V91" s="38">
        <v>284294</v>
      </c>
      <c r="W91" s="38">
        <v>77659.3</v>
      </c>
      <c r="X91" s="38">
        <v>0</v>
      </c>
      <c r="Y91" s="38">
        <v>312.82299999999998</v>
      </c>
      <c r="Z91" s="38">
        <v>0</v>
      </c>
      <c r="AA91" s="38">
        <v>0</v>
      </c>
      <c r="AB91" s="38">
        <v>0</v>
      </c>
      <c r="AC91" s="38">
        <v>362266</v>
      </c>
      <c r="AD91" s="38">
        <v>139.84899999999999</v>
      </c>
      <c r="AE91" s="38">
        <v>0</v>
      </c>
      <c r="AF91" s="38">
        <v>0</v>
      </c>
      <c r="AG91" s="38">
        <v>0</v>
      </c>
      <c r="AH91" s="38">
        <v>0</v>
      </c>
      <c r="AI91" s="38">
        <v>605.34400000000005</v>
      </c>
      <c r="AJ91" s="38">
        <v>0</v>
      </c>
      <c r="AK91" s="38">
        <v>745.19299999999998</v>
      </c>
      <c r="AL91" s="38">
        <v>0</v>
      </c>
      <c r="AM91" s="38">
        <v>0</v>
      </c>
      <c r="AN91" s="38">
        <v>0</v>
      </c>
      <c r="AO91" s="38">
        <v>0</v>
      </c>
      <c r="AP91" s="38">
        <v>745.19299999999998</v>
      </c>
      <c r="AQ91" s="38">
        <v>0</v>
      </c>
      <c r="AR91" s="38">
        <v>0</v>
      </c>
      <c r="AS91" s="38">
        <v>0</v>
      </c>
      <c r="AT91" s="38">
        <v>0</v>
      </c>
      <c r="AU91" s="38">
        <v>0</v>
      </c>
      <c r="AV91" s="38">
        <v>0</v>
      </c>
      <c r="AW91" s="38">
        <v>0</v>
      </c>
      <c r="AX91" s="38">
        <v>0</v>
      </c>
      <c r="AY91" s="38">
        <v>0</v>
      </c>
      <c r="AZ91" s="38">
        <v>0</v>
      </c>
      <c r="BA91" s="38">
        <v>0</v>
      </c>
      <c r="BB91" s="38">
        <v>0</v>
      </c>
      <c r="BC91" s="38">
        <v>0</v>
      </c>
      <c r="BD91" s="38">
        <v>1.6320699999999999</v>
      </c>
      <c r="BE91" s="38">
        <v>146.41</v>
      </c>
      <c r="BF91" s="38">
        <v>119.057</v>
      </c>
      <c r="BG91" s="38">
        <v>0</v>
      </c>
      <c r="BH91" s="38">
        <v>0</v>
      </c>
      <c r="BI91" s="38">
        <v>6.3039300000000003</v>
      </c>
      <c r="BJ91" s="38">
        <v>80.660600000000002</v>
      </c>
      <c r="BK91" s="38">
        <v>354.06299999999999</v>
      </c>
      <c r="BL91" s="38">
        <v>85.923900000000003</v>
      </c>
      <c r="BM91" s="38">
        <v>0</v>
      </c>
      <c r="BN91" s="38">
        <v>0.34591300000000003</v>
      </c>
      <c r="BO91" s="38">
        <v>0</v>
      </c>
      <c r="BP91" s="38">
        <v>0</v>
      </c>
      <c r="BQ91" s="38">
        <v>0</v>
      </c>
      <c r="BR91" s="38">
        <v>440.33300000000003</v>
      </c>
      <c r="BS91" s="38">
        <v>432.39699999999999</v>
      </c>
      <c r="BT91" s="38">
        <v>7.9359999999999999</v>
      </c>
      <c r="BU91" s="38">
        <v>0</v>
      </c>
      <c r="BV91" s="38">
        <v>0</v>
      </c>
      <c r="BX91" s="38">
        <v>0</v>
      </c>
      <c r="BY91" s="38">
        <v>0</v>
      </c>
      <c r="CA91" s="38">
        <v>0</v>
      </c>
      <c r="CB91" s="38" t="s">
        <v>87</v>
      </c>
      <c r="CC91" s="38" t="s">
        <v>87</v>
      </c>
      <c r="CD91" s="38" t="s">
        <v>293</v>
      </c>
      <c r="CE91" s="38">
        <v>2591.15</v>
      </c>
      <c r="CF91" s="38">
        <v>95916</v>
      </c>
      <c r="CG91" s="38">
        <v>41191.199999999997</v>
      </c>
      <c r="CH91" s="38">
        <v>0</v>
      </c>
      <c r="CI91" s="38">
        <v>0</v>
      </c>
      <c r="CJ91" s="38">
        <v>11659.2</v>
      </c>
      <c r="CK91" s="38">
        <v>72944.600000000006</v>
      </c>
      <c r="CL91" s="38">
        <v>97186.6</v>
      </c>
      <c r="CM91" s="38">
        <v>77659.3</v>
      </c>
      <c r="CN91" s="38">
        <v>0</v>
      </c>
      <c r="CO91" s="38">
        <v>312.82299999999998</v>
      </c>
      <c r="CP91" s="38">
        <v>0</v>
      </c>
      <c r="CQ91" s="38">
        <v>-127520</v>
      </c>
      <c r="CR91" s="38">
        <v>404.22</v>
      </c>
      <c r="CS91" s="38">
        <v>175159</v>
      </c>
      <c r="CT91" s="38">
        <v>0</v>
      </c>
      <c r="CU91" s="38">
        <v>0</v>
      </c>
      <c r="CV91" s="38">
        <v>0</v>
      </c>
      <c r="CW91" s="38">
        <v>0</v>
      </c>
      <c r="CX91" s="38">
        <v>0</v>
      </c>
      <c r="CY91" s="38">
        <v>0</v>
      </c>
      <c r="CZ91" s="38">
        <v>0</v>
      </c>
      <c r="DA91" s="38">
        <v>0</v>
      </c>
      <c r="DB91" s="38">
        <v>0</v>
      </c>
      <c r="DC91" s="38">
        <v>0</v>
      </c>
      <c r="DD91" s="38">
        <v>0</v>
      </c>
      <c r="DE91" s="38">
        <v>0</v>
      </c>
      <c r="DF91" s="38">
        <v>0</v>
      </c>
      <c r="DG91" s="38">
        <v>0</v>
      </c>
      <c r="DH91" s="38">
        <v>0</v>
      </c>
      <c r="DI91" s="38">
        <v>0</v>
      </c>
      <c r="DJ91" s="38">
        <v>0</v>
      </c>
      <c r="DK91" s="38">
        <v>0</v>
      </c>
      <c r="DL91" s="38">
        <v>0</v>
      </c>
      <c r="DM91" s="38">
        <v>0</v>
      </c>
      <c r="DN91" s="38">
        <v>0</v>
      </c>
      <c r="DO91" s="38">
        <v>0</v>
      </c>
      <c r="DP91" s="38">
        <v>0</v>
      </c>
      <c r="DQ91" s="38">
        <v>0</v>
      </c>
      <c r="DR91" s="38">
        <v>0</v>
      </c>
      <c r="DS91" s="38">
        <v>0</v>
      </c>
      <c r="DT91" s="38">
        <v>3.5994899999999999</v>
      </c>
      <c r="DU91" s="38">
        <v>134.60300000000001</v>
      </c>
      <c r="DV91" s="38">
        <v>46.450800000000001</v>
      </c>
      <c r="DW91" s="38">
        <v>0</v>
      </c>
      <c r="DX91" s="38">
        <v>0</v>
      </c>
      <c r="DY91" s="38">
        <v>13.014900000000001</v>
      </c>
      <c r="DZ91" s="38">
        <v>80.660600000000002</v>
      </c>
      <c r="EA91" s="38">
        <v>168.18100000000001</v>
      </c>
      <c r="EB91" s="38">
        <v>85.923900000000003</v>
      </c>
      <c r="EC91" s="38">
        <v>0</v>
      </c>
      <c r="ED91" s="38">
        <v>0.34591300000000003</v>
      </c>
      <c r="EE91" s="38">
        <v>0</v>
      </c>
      <c r="EF91" s="38">
        <v>-108.414</v>
      </c>
      <c r="EG91" s="38">
        <v>-1.7342500000000001</v>
      </c>
      <c r="EH91" s="38">
        <v>254.45099999999999</v>
      </c>
      <c r="EI91" s="38">
        <v>254.45099999999999</v>
      </c>
      <c r="EJ91" s="38">
        <v>0</v>
      </c>
      <c r="EK91" s="38">
        <v>0</v>
      </c>
      <c r="EL91" s="38">
        <v>0</v>
      </c>
      <c r="EN91" s="38">
        <v>0</v>
      </c>
      <c r="EO91" s="38">
        <v>0</v>
      </c>
      <c r="EQ91" s="38">
        <v>0</v>
      </c>
      <c r="ER91" s="38">
        <v>0</v>
      </c>
      <c r="ES91" s="38">
        <v>34.5989</v>
      </c>
      <c r="ET91" s="38">
        <v>19.558800000000002</v>
      </c>
      <c r="EU91" s="38">
        <v>0</v>
      </c>
      <c r="EV91" s="38">
        <v>0</v>
      </c>
      <c r="EW91" s="38">
        <v>0</v>
      </c>
      <c r="EX91" s="38">
        <v>12.908799999999999</v>
      </c>
      <c r="EY91" s="38">
        <v>67.066500000000005</v>
      </c>
      <c r="EZ91" s="38">
        <v>14.089600000000001</v>
      </c>
      <c r="FA91" s="38">
        <v>0</v>
      </c>
      <c r="FB91" s="38">
        <v>5.5359400000000003E-2</v>
      </c>
      <c r="FC91" s="38">
        <v>0</v>
      </c>
      <c r="FD91" s="38">
        <v>0</v>
      </c>
      <c r="FE91" s="38">
        <v>0</v>
      </c>
      <c r="FF91" s="38">
        <v>81.211500000000001</v>
      </c>
      <c r="FG91" s="38">
        <v>0</v>
      </c>
      <c r="FH91" s="38">
        <v>32.165900000000001</v>
      </c>
      <c r="FI91" s="38">
        <v>8.7025600000000001</v>
      </c>
      <c r="FJ91" s="38">
        <v>0</v>
      </c>
      <c r="FK91" s="38">
        <v>0</v>
      </c>
      <c r="FL91" s="38">
        <v>1.82263</v>
      </c>
      <c r="FM91" s="38">
        <v>12.908799999999999</v>
      </c>
      <c r="FN91" s="38">
        <v>53.258800000000001</v>
      </c>
      <c r="FO91" s="38">
        <v>14.089600000000001</v>
      </c>
      <c r="FP91" s="38">
        <v>0</v>
      </c>
      <c r="FQ91" s="38">
        <v>5.5359400000000003E-2</v>
      </c>
      <c r="FR91" s="38">
        <v>0</v>
      </c>
      <c r="FS91" s="38">
        <v>-2.1083799999999999</v>
      </c>
      <c r="FT91" s="38">
        <v>-0.23271600000000001</v>
      </c>
      <c r="FU91" s="38">
        <v>67.403700000000001</v>
      </c>
      <c r="FV91" s="38" t="s">
        <v>273</v>
      </c>
      <c r="FW91" s="38" t="s">
        <v>274</v>
      </c>
      <c r="FX91" s="38" t="s">
        <v>214</v>
      </c>
      <c r="FY91" s="38" t="s">
        <v>275</v>
      </c>
      <c r="FZ91" s="38" t="s">
        <v>215</v>
      </c>
      <c r="GA91" s="38" t="s">
        <v>276</v>
      </c>
      <c r="GB91" s="38" t="s">
        <v>216</v>
      </c>
      <c r="GC91" s="38" t="s">
        <v>277</v>
      </c>
      <c r="GF91" s="38">
        <v>0</v>
      </c>
      <c r="GG91" s="38">
        <v>11.177300000000001</v>
      </c>
      <c r="GH91" s="38">
        <v>14.8001</v>
      </c>
      <c r="GI91" s="38">
        <v>0</v>
      </c>
      <c r="GJ91" s="38">
        <v>0</v>
      </c>
      <c r="GK91" s="38">
        <v>0</v>
      </c>
      <c r="GL91" s="38">
        <v>9.2368900000000007</v>
      </c>
      <c r="GM91" s="38">
        <v>35.22</v>
      </c>
      <c r="GN91" s="38">
        <v>9.7832299999999996</v>
      </c>
      <c r="GO91" s="38">
        <v>0</v>
      </c>
      <c r="GP91" s="38">
        <v>3.9612399999999999E-2</v>
      </c>
      <c r="GQ91" s="38">
        <v>0</v>
      </c>
      <c r="GR91" s="38">
        <v>0</v>
      </c>
      <c r="GS91" s="38">
        <v>0</v>
      </c>
      <c r="GT91" s="38">
        <v>45.04</v>
      </c>
      <c r="GU91" s="38">
        <v>0.78375300000000003</v>
      </c>
      <c r="GV91" s="38">
        <v>0</v>
      </c>
      <c r="GW91" s="38">
        <v>0</v>
      </c>
      <c r="GX91" s="38">
        <v>0</v>
      </c>
      <c r="GY91" s="38">
        <v>0</v>
      </c>
      <c r="GZ91" s="38">
        <v>3.3925200000000002</v>
      </c>
      <c r="HA91" s="38">
        <v>0</v>
      </c>
      <c r="HB91" s="38">
        <v>4.17</v>
      </c>
      <c r="HC91" s="38">
        <v>0</v>
      </c>
      <c r="HD91" s="38">
        <v>0</v>
      </c>
      <c r="HE91" s="38">
        <v>0</v>
      </c>
      <c r="HF91" s="38">
        <v>0</v>
      </c>
      <c r="HG91" s="38">
        <v>4.17</v>
      </c>
      <c r="HH91" s="38">
        <v>0.73887800000000003</v>
      </c>
      <c r="HI91" s="38">
        <v>10.223000000000001</v>
      </c>
      <c r="HJ91" s="38">
        <v>5.4049800000000001</v>
      </c>
      <c r="HK91" s="38">
        <v>0</v>
      </c>
      <c r="HL91" s="38">
        <v>0</v>
      </c>
      <c r="HM91" s="38">
        <v>1.68411</v>
      </c>
      <c r="HN91" s="38">
        <v>9.2368900000000007</v>
      </c>
      <c r="HO91" s="38">
        <v>20.100000000000001</v>
      </c>
      <c r="HP91" s="38">
        <v>9.7832299999999996</v>
      </c>
      <c r="HQ91" s="38">
        <v>0</v>
      </c>
      <c r="HR91" s="38">
        <v>3.9612399999999999E-2</v>
      </c>
      <c r="HS91" s="38">
        <v>0</v>
      </c>
      <c r="HT91" s="38">
        <v>-6.4994300000000003</v>
      </c>
      <c r="HU91" s="38">
        <v>-0.679979</v>
      </c>
      <c r="HV91" s="38">
        <v>29.92</v>
      </c>
      <c r="HW91" s="38">
        <v>0</v>
      </c>
      <c r="HX91" s="38">
        <v>0</v>
      </c>
      <c r="HY91" s="38">
        <v>0</v>
      </c>
      <c r="HZ91" s="38">
        <v>0</v>
      </c>
      <c r="IA91" s="38">
        <v>0</v>
      </c>
      <c r="IB91" s="38">
        <v>0</v>
      </c>
      <c r="IC91" s="38">
        <v>0</v>
      </c>
      <c r="ID91" s="38">
        <v>0</v>
      </c>
      <c r="IE91" s="38">
        <v>0</v>
      </c>
      <c r="IF91" s="38">
        <v>0</v>
      </c>
      <c r="IG91" s="38">
        <v>0</v>
      </c>
      <c r="IH91" s="38">
        <v>0</v>
      </c>
      <c r="II91" s="38">
        <v>0</v>
      </c>
      <c r="IJ91" s="38">
        <v>0.52279100000000001</v>
      </c>
      <c r="IK91" s="38">
        <v>7.3868499999999999</v>
      </c>
      <c r="IL91" s="38">
        <v>9.78125</v>
      </c>
      <c r="IM91" s="38">
        <v>0</v>
      </c>
      <c r="IN91" s="38">
        <v>0</v>
      </c>
      <c r="IO91" s="38">
        <v>2.2629299999999999</v>
      </c>
      <c r="IP91" s="38">
        <v>6.1045699999999998</v>
      </c>
      <c r="IQ91" s="38">
        <v>26.058399999999999</v>
      </c>
      <c r="IR91" s="38">
        <v>6.4656399999999996</v>
      </c>
      <c r="IS91" s="38">
        <v>0</v>
      </c>
      <c r="IT91" s="38">
        <v>2.6179399999999999E-2</v>
      </c>
      <c r="IU91" s="38">
        <v>0</v>
      </c>
      <c r="IV91" s="38">
        <v>0</v>
      </c>
      <c r="IW91" s="38">
        <v>0</v>
      </c>
      <c r="IX91" s="38">
        <v>32.550199999999997</v>
      </c>
      <c r="IY91" s="38">
        <v>0.48831599999999997</v>
      </c>
      <c r="IZ91" s="38">
        <v>6.7561600000000004</v>
      </c>
      <c r="JA91" s="38">
        <v>3.5720800000000001</v>
      </c>
      <c r="JB91" s="38">
        <v>0</v>
      </c>
      <c r="JC91" s="38">
        <v>0</v>
      </c>
      <c r="JD91" s="38">
        <v>1.1130100000000001</v>
      </c>
      <c r="JE91" s="38">
        <v>6.1045699999999998</v>
      </c>
      <c r="JF91" s="38">
        <v>13.289300000000001</v>
      </c>
      <c r="JG91" s="38">
        <v>6.4656399999999996</v>
      </c>
      <c r="JH91" s="38">
        <v>0</v>
      </c>
      <c r="JI91" s="38">
        <v>2.6179399999999999E-2</v>
      </c>
      <c r="JJ91" s="38">
        <v>0</v>
      </c>
      <c r="JK91" s="38">
        <v>-4.2953999999999999</v>
      </c>
      <c r="JL91" s="38">
        <v>-0.44938600000000001</v>
      </c>
      <c r="JM91" s="38">
        <v>19.781199999999998</v>
      </c>
    </row>
    <row r="92" spans="1:273" x14ac:dyDescent="0.3">
      <c r="B92" s="84">
        <v>44855.515497685185</v>
      </c>
      <c r="C92" s="38" t="s">
        <v>123</v>
      </c>
      <c r="D92" s="38" t="s">
        <v>123</v>
      </c>
      <c r="E92" s="38" t="s">
        <v>290</v>
      </c>
      <c r="F92" s="38">
        <v>24563.1</v>
      </c>
      <c r="G92" s="39">
        <v>24692.3</v>
      </c>
      <c r="H92" s="38" t="s">
        <v>86</v>
      </c>
      <c r="I92" s="38">
        <v>4.0972222222222222E-2</v>
      </c>
      <c r="J92" s="38" t="s">
        <v>88</v>
      </c>
      <c r="K92" s="38">
        <v>-184.28</v>
      </c>
      <c r="L92" s="38" t="s">
        <v>87</v>
      </c>
      <c r="M92" s="38" t="s">
        <v>87</v>
      </c>
      <c r="N92" s="38" t="s">
        <v>292</v>
      </c>
      <c r="O92" s="38">
        <v>0</v>
      </c>
      <c r="P92" s="38">
        <v>105419</v>
      </c>
      <c r="Q92" s="38">
        <v>105930</v>
      </c>
      <c r="R92" s="38">
        <v>0</v>
      </c>
      <c r="S92" s="38">
        <v>0</v>
      </c>
      <c r="T92" s="38">
        <v>0</v>
      </c>
      <c r="U92" s="38">
        <v>72944.600000000006</v>
      </c>
      <c r="V92" s="38">
        <v>284294</v>
      </c>
      <c r="W92" s="38">
        <v>77659.3</v>
      </c>
      <c r="X92" s="38">
        <v>0</v>
      </c>
      <c r="Y92" s="38">
        <v>312.82299999999998</v>
      </c>
      <c r="Z92" s="38">
        <v>0</v>
      </c>
      <c r="AA92" s="38">
        <v>0</v>
      </c>
      <c r="AB92" s="38">
        <v>0</v>
      </c>
      <c r="AC92" s="38">
        <v>362266</v>
      </c>
      <c r="AD92" s="38">
        <v>139.84899999999999</v>
      </c>
      <c r="AE92" s="38">
        <v>0</v>
      </c>
      <c r="AF92" s="38">
        <v>0</v>
      </c>
      <c r="AG92" s="38">
        <v>0</v>
      </c>
      <c r="AH92" s="38">
        <v>0</v>
      </c>
      <c r="AI92" s="38">
        <v>451.01299999999998</v>
      </c>
      <c r="AJ92" s="38">
        <v>0</v>
      </c>
      <c r="AK92" s="38">
        <v>590.86199999999997</v>
      </c>
      <c r="AL92" s="38">
        <v>0</v>
      </c>
      <c r="AM92" s="38">
        <v>0</v>
      </c>
      <c r="AN92" s="38">
        <v>0</v>
      </c>
      <c r="AO92" s="38">
        <v>0</v>
      </c>
      <c r="AP92" s="38">
        <v>590.86199999999997</v>
      </c>
      <c r="AQ92" s="38">
        <v>0</v>
      </c>
      <c r="AR92" s="38">
        <v>0</v>
      </c>
      <c r="AS92" s="38">
        <v>0</v>
      </c>
      <c r="AT92" s="38">
        <v>0</v>
      </c>
      <c r="AU92" s="38">
        <v>0</v>
      </c>
      <c r="AV92" s="38">
        <v>0</v>
      </c>
      <c r="AW92" s="38">
        <v>0</v>
      </c>
      <c r="AX92" s="38">
        <v>0</v>
      </c>
      <c r="AY92" s="38">
        <v>0</v>
      </c>
      <c r="AZ92" s="38">
        <v>0</v>
      </c>
      <c r="BA92" s="38">
        <v>0</v>
      </c>
      <c r="BB92" s="38">
        <v>0</v>
      </c>
      <c r="BC92" s="38">
        <v>0</v>
      </c>
      <c r="BD92" s="38">
        <v>1.6320699999999999</v>
      </c>
      <c r="BE92" s="38">
        <v>146.41</v>
      </c>
      <c r="BF92" s="38">
        <v>119.057</v>
      </c>
      <c r="BG92" s="38">
        <v>0</v>
      </c>
      <c r="BH92" s="38">
        <v>0</v>
      </c>
      <c r="BI92" s="38">
        <v>4.7037000000000004</v>
      </c>
      <c r="BJ92" s="38">
        <v>80.660600000000002</v>
      </c>
      <c r="BK92" s="38">
        <v>352.46300000000002</v>
      </c>
      <c r="BL92" s="38">
        <v>85.923900000000003</v>
      </c>
      <c r="BM92" s="38">
        <v>0</v>
      </c>
      <c r="BN92" s="38">
        <v>0.34591300000000003</v>
      </c>
      <c r="BO92" s="38">
        <v>0</v>
      </c>
      <c r="BP92" s="38">
        <v>0</v>
      </c>
      <c r="BQ92" s="38">
        <v>0</v>
      </c>
      <c r="BR92" s="38">
        <v>438.733</v>
      </c>
      <c r="BS92" s="38">
        <v>432.39699999999999</v>
      </c>
      <c r="BT92" s="38">
        <v>6.3357599999999996</v>
      </c>
      <c r="BU92" s="38">
        <v>0</v>
      </c>
      <c r="BV92" s="38">
        <v>0</v>
      </c>
      <c r="BX92" s="38">
        <v>0</v>
      </c>
      <c r="BY92" s="38">
        <v>0</v>
      </c>
      <c r="CA92" s="38">
        <v>0</v>
      </c>
      <c r="CB92" s="38" t="s">
        <v>87</v>
      </c>
      <c r="CC92" s="38" t="s">
        <v>87</v>
      </c>
      <c r="CD92" s="38" t="s">
        <v>293</v>
      </c>
      <c r="CE92" s="38">
        <v>2591.15</v>
      </c>
      <c r="CF92" s="38">
        <v>95916</v>
      </c>
      <c r="CG92" s="38">
        <v>41191.199999999997</v>
      </c>
      <c r="CH92" s="38">
        <v>0</v>
      </c>
      <c r="CI92" s="38">
        <v>0</v>
      </c>
      <c r="CJ92" s="38">
        <v>11659.2</v>
      </c>
      <c r="CK92" s="38">
        <v>72944.600000000006</v>
      </c>
      <c r="CL92" s="38">
        <v>97186.6</v>
      </c>
      <c r="CM92" s="38">
        <v>77659.3</v>
      </c>
      <c r="CN92" s="38">
        <v>0</v>
      </c>
      <c r="CO92" s="38">
        <v>312.82299999999998</v>
      </c>
      <c r="CP92" s="38">
        <v>0</v>
      </c>
      <c r="CQ92" s="38">
        <v>-127520</v>
      </c>
      <c r="CR92" s="38">
        <v>404.22</v>
      </c>
      <c r="CS92" s="38">
        <v>175159</v>
      </c>
      <c r="CT92" s="38">
        <v>0</v>
      </c>
      <c r="CU92" s="38">
        <v>0</v>
      </c>
      <c r="CV92" s="38">
        <v>0</v>
      </c>
      <c r="CW92" s="38">
        <v>0</v>
      </c>
      <c r="CX92" s="38">
        <v>0</v>
      </c>
      <c r="CY92" s="38">
        <v>0</v>
      </c>
      <c r="CZ92" s="38">
        <v>0</v>
      </c>
      <c r="DA92" s="38">
        <v>0</v>
      </c>
      <c r="DB92" s="38">
        <v>0</v>
      </c>
      <c r="DC92" s="38">
        <v>0</v>
      </c>
      <c r="DD92" s="38">
        <v>0</v>
      </c>
      <c r="DE92" s="38">
        <v>0</v>
      </c>
      <c r="DF92" s="38">
        <v>0</v>
      </c>
      <c r="DG92" s="38">
        <v>0</v>
      </c>
      <c r="DH92" s="38">
        <v>0</v>
      </c>
      <c r="DI92" s="38">
        <v>0</v>
      </c>
      <c r="DJ92" s="38">
        <v>0</v>
      </c>
      <c r="DK92" s="38">
        <v>0</v>
      </c>
      <c r="DL92" s="38">
        <v>0</v>
      </c>
      <c r="DM92" s="38">
        <v>0</v>
      </c>
      <c r="DN92" s="38">
        <v>0</v>
      </c>
      <c r="DO92" s="38">
        <v>0</v>
      </c>
      <c r="DP92" s="38">
        <v>0</v>
      </c>
      <c r="DQ92" s="38">
        <v>0</v>
      </c>
      <c r="DR92" s="38">
        <v>0</v>
      </c>
      <c r="DS92" s="38">
        <v>0</v>
      </c>
      <c r="DT92" s="38">
        <v>3.5994899999999999</v>
      </c>
      <c r="DU92" s="38">
        <v>134.60300000000001</v>
      </c>
      <c r="DV92" s="38">
        <v>46.450800000000001</v>
      </c>
      <c r="DW92" s="38">
        <v>0</v>
      </c>
      <c r="DX92" s="38">
        <v>0</v>
      </c>
      <c r="DY92" s="38">
        <v>13.014900000000001</v>
      </c>
      <c r="DZ92" s="38">
        <v>80.660600000000002</v>
      </c>
      <c r="EA92" s="38">
        <v>168.18100000000001</v>
      </c>
      <c r="EB92" s="38">
        <v>85.923900000000003</v>
      </c>
      <c r="EC92" s="38">
        <v>0</v>
      </c>
      <c r="ED92" s="38">
        <v>0.34591300000000003</v>
      </c>
      <c r="EE92" s="38">
        <v>0</v>
      </c>
      <c r="EF92" s="38">
        <v>-108.414</v>
      </c>
      <c r="EG92" s="38">
        <v>-1.7342500000000001</v>
      </c>
      <c r="EH92" s="38">
        <v>254.45099999999999</v>
      </c>
      <c r="EI92" s="38">
        <v>254.45099999999999</v>
      </c>
      <c r="EJ92" s="38">
        <v>0</v>
      </c>
      <c r="EK92" s="38">
        <v>0</v>
      </c>
      <c r="EL92" s="38">
        <v>0</v>
      </c>
      <c r="EN92" s="38">
        <v>0</v>
      </c>
      <c r="EO92" s="38">
        <v>0</v>
      </c>
      <c r="EQ92" s="38">
        <v>0</v>
      </c>
      <c r="ER92" s="38">
        <v>0</v>
      </c>
      <c r="ES92" s="38">
        <v>34.5989</v>
      </c>
      <c r="ET92" s="38">
        <v>19.558800000000002</v>
      </c>
      <c r="EU92" s="38">
        <v>0</v>
      </c>
      <c r="EV92" s="38">
        <v>0</v>
      </c>
      <c r="EW92" s="38">
        <v>0</v>
      </c>
      <c r="EX92" s="38">
        <v>12.908799999999999</v>
      </c>
      <c r="EY92" s="38">
        <v>67.066500000000005</v>
      </c>
      <c r="EZ92" s="38">
        <v>14.089600000000001</v>
      </c>
      <c r="FA92" s="38">
        <v>0</v>
      </c>
      <c r="FB92" s="38">
        <v>5.5359400000000003E-2</v>
      </c>
      <c r="FC92" s="38">
        <v>0</v>
      </c>
      <c r="FD92" s="38">
        <v>0</v>
      </c>
      <c r="FE92" s="38">
        <v>0</v>
      </c>
      <c r="FF92" s="38">
        <v>81.211500000000001</v>
      </c>
      <c r="FG92" s="38">
        <v>0</v>
      </c>
      <c r="FH92" s="38">
        <v>32.165900000000001</v>
      </c>
      <c r="FI92" s="38">
        <v>8.7025600000000001</v>
      </c>
      <c r="FJ92" s="38">
        <v>0</v>
      </c>
      <c r="FK92" s="38">
        <v>0</v>
      </c>
      <c r="FL92" s="38">
        <v>1.82263</v>
      </c>
      <c r="FM92" s="38">
        <v>12.908799999999999</v>
      </c>
      <c r="FN92" s="38">
        <v>53.258800000000001</v>
      </c>
      <c r="FO92" s="38">
        <v>14.089600000000001</v>
      </c>
      <c r="FP92" s="38">
        <v>0</v>
      </c>
      <c r="FQ92" s="38">
        <v>5.5359400000000003E-2</v>
      </c>
      <c r="FR92" s="38">
        <v>0</v>
      </c>
      <c r="FS92" s="38">
        <v>-2.1083799999999999</v>
      </c>
      <c r="FT92" s="38">
        <v>-0.23271600000000001</v>
      </c>
      <c r="FU92" s="38">
        <v>67.403700000000001</v>
      </c>
      <c r="FV92" s="38" t="s">
        <v>273</v>
      </c>
      <c r="FW92" s="38" t="s">
        <v>274</v>
      </c>
      <c r="FX92" s="38" t="s">
        <v>214</v>
      </c>
      <c r="FY92" s="38" t="s">
        <v>275</v>
      </c>
      <c r="FZ92" s="38" t="s">
        <v>215</v>
      </c>
      <c r="GA92" s="38" t="s">
        <v>276</v>
      </c>
      <c r="GB92" s="38" t="s">
        <v>216</v>
      </c>
      <c r="GC92" s="38" t="s">
        <v>277</v>
      </c>
      <c r="GF92" s="38">
        <v>0</v>
      </c>
      <c r="GG92" s="38">
        <v>11.177300000000001</v>
      </c>
      <c r="GH92" s="38">
        <v>14.8001</v>
      </c>
      <c r="GI92" s="38">
        <v>0</v>
      </c>
      <c r="GJ92" s="38">
        <v>0</v>
      </c>
      <c r="GK92" s="38">
        <v>0</v>
      </c>
      <c r="GL92" s="38">
        <v>9.2368900000000007</v>
      </c>
      <c r="GM92" s="38">
        <v>35.22</v>
      </c>
      <c r="GN92" s="38">
        <v>9.7832299999999996</v>
      </c>
      <c r="GO92" s="38">
        <v>0</v>
      </c>
      <c r="GP92" s="38">
        <v>3.9612399999999999E-2</v>
      </c>
      <c r="GQ92" s="38">
        <v>0</v>
      </c>
      <c r="GR92" s="38">
        <v>0</v>
      </c>
      <c r="GS92" s="38">
        <v>0</v>
      </c>
      <c r="GT92" s="38">
        <v>45.04</v>
      </c>
      <c r="GU92" s="38">
        <v>0.78375300000000003</v>
      </c>
      <c r="GV92" s="38">
        <v>0</v>
      </c>
      <c r="GW92" s="38">
        <v>0</v>
      </c>
      <c r="GX92" s="38">
        <v>0</v>
      </c>
      <c r="GY92" s="38">
        <v>0</v>
      </c>
      <c r="GZ92" s="38">
        <v>2.5276000000000001</v>
      </c>
      <c r="HA92" s="38">
        <v>0</v>
      </c>
      <c r="HB92" s="38">
        <v>3.31</v>
      </c>
      <c r="HC92" s="38">
        <v>0</v>
      </c>
      <c r="HD92" s="38">
        <v>0</v>
      </c>
      <c r="HE92" s="38">
        <v>0</v>
      </c>
      <c r="HF92" s="38">
        <v>0</v>
      </c>
      <c r="HG92" s="38">
        <v>3.31</v>
      </c>
      <c r="HH92" s="38">
        <v>0.73887800000000003</v>
      </c>
      <c r="HI92" s="38">
        <v>10.223000000000001</v>
      </c>
      <c r="HJ92" s="38">
        <v>5.4049800000000001</v>
      </c>
      <c r="HK92" s="38">
        <v>0</v>
      </c>
      <c r="HL92" s="38">
        <v>0</v>
      </c>
      <c r="HM92" s="38">
        <v>1.68411</v>
      </c>
      <c r="HN92" s="38">
        <v>9.2368900000000007</v>
      </c>
      <c r="HO92" s="38">
        <v>20.100000000000001</v>
      </c>
      <c r="HP92" s="38">
        <v>9.7832299999999996</v>
      </c>
      <c r="HQ92" s="38">
        <v>0</v>
      </c>
      <c r="HR92" s="38">
        <v>3.9612399999999999E-2</v>
      </c>
      <c r="HS92" s="38">
        <v>0</v>
      </c>
      <c r="HT92" s="38">
        <v>-6.4994300000000003</v>
      </c>
      <c r="HU92" s="38">
        <v>-0.679979</v>
      </c>
      <c r="HV92" s="38">
        <v>29.92</v>
      </c>
      <c r="HW92" s="38">
        <v>0</v>
      </c>
      <c r="HX92" s="38">
        <v>0</v>
      </c>
      <c r="HY92" s="38">
        <v>0</v>
      </c>
      <c r="HZ92" s="38">
        <v>0</v>
      </c>
      <c r="IA92" s="38">
        <v>0</v>
      </c>
      <c r="IB92" s="38">
        <v>0</v>
      </c>
      <c r="IC92" s="38">
        <v>0</v>
      </c>
      <c r="ID92" s="38">
        <v>0</v>
      </c>
      <c r="IE92" s="38">
        <v>0</v>
      </c>
      <c r="IF92" s="38">
        <v>0</v>
      </c>
      <c r="IG92" s="38">
        <v>0</v>
      </c>
      <c r="IH92" s="38">
        <v>0</v>
      </c>
      <c r="II92" s="38">
        <v>0</v>
      </c>
      <c r="IJ92" s="38">
        <v>0.52279100000000001</v>
      </c>
      <c r="IK92" s="38">
        <v>7.3868499999999999</v>
      </c>
      <c r="IL92" s="38">
        <v>9.78125</v>
      </c>
      <c r="IM92" s="38">
        <v>0</v>
      </c>
      <c r="IN92" s="38">
        <v>0</v>
      </c>
      <c r="IO92" s="38">
        <v>1.6859999999999999</v>
      </c>
      <c r="IP92" s="38">
        <v>6.1045699999999998</v>
      </c>
      <c r="IQ92" s="38">
        <v>25.4815</v>
      </c>
      <c r="IR92" s="38">
        <v>6.4656399999999996</v>
      </c>
      <c r="IS92" s="38">
        <v>0</v>
      </c>
      <c r="IT92" s="38">
        <v>2.6179399999999999E-2</v>
      </c>
      <c r="IU92" s="38">
        <v>0</v>
      </c>
      <c r="IV92" s="38">
        <v>0</v>
      </c>
      <c r="IW92" s="38">
        <v>0</v>
      </c>
      <c r="IX92" s="38">
        <v>31.973299999999998</v>
      </c>
      <c r="IY92" s="38">
        <v>0.48831599999999997</v>
      </c>
      <c r="IZ92" s="38">
        <v>6.7561600000000004</v>
      </c>
      <c r="JA92" s="38">
        <v>3.5720800000000001</v>
      </c>
      <c r="JB92" s="38">
        <v>0</v>
      </c>
      <c r="JC92" s="38">
        <v>0</v>
      </c>
      <c r="JD92" s="38">
        <v>1.1130100000000001</v>
      </c>
      <c r="JE92" s="38">
        <v>6.1045699999999998</v>
      </c>
      <c r="JF92" s="38">
        <v>13.289300000000001</v>
      </c>
      <c r="JG92" s="38">
        <v>6.4656399999999996</v>
      </c>
      <c r="JH92" s="38">
        <v>0</v>
      </c>
      <c r="JI92" s="38">
        <v>2.6179399999999999E-2</v>
      </c>
      <c r="JJ92" s="38">
        <v>0</v>
      </c>
      <c r="JK92" s="38">
        <v>-4.2953999999999999</v>
      </c>
      <c r="JL92" s="38">
        <v>-0.44938600000000001</v>
      </c>
      <c r="JM92" s="38">
        <v>19.781199999999998</v>
      </c>
    </row>
    <row r="93" spans="1:273" x14ac:dyDescent="0.3">
      <c r="B93" s="84">
        <v>44855.516261574077</v>
      </c>
      <c r="C93" s="38" t="s">
        <v>124</v>
      </c>
      <c r="D93" s="38" t="s">
        <v>124</v>
      </c>
      <c r="E93" s="38" t="s">
        <v>290</v>
      </c>
      <c r="F93" s="38">
        <v>24563.1</v>
      </c>
      <c r="G93" s="39">
        <v>24692.3</v>
      </c>
      <c r="H93" s="38" t="s">
        <v>86</v>
      </c>
      <c r="I93" s="38">
        <v>4.027777777777778E-2</v>
      </c>
      <c r="J93" s="38" t="s">
        <v>88</v>
      </c>
      <c r="K93" s="38">
        <v>-192.74</v>
      </c>
      <c r="L93" s="38" t="s">
        <v>87</v>
      </c>
      <c r="M93" s="38" t="s">
        <v>87</v>
      </c>
      <c r="N93" s="38" t="s">
        <v>292</v>
      </c>
      <c r="O93" s="38">
        <v>0</v>
      </c>
      <c r="P93" s="38">
        <v>105419</v>
      </c>
      <c r="Q93" s="38">
        <v>105930</v>
      </c>
      <c r="R93" s="38">
        <v>0</v>
      </c>
      <c r="S93" s="38">
        <v>0</v>
      </c>
      <c r="T93" s="38">
        <v>11782.5</v>
      </c>
      <c r="U93" s="38">
        <v>72944.600000000006</v>
      </c>
      <c r="V93" s="38">
        <v>296077</v>
      </c>
      <c r="W93" s="38">
        <v>77659.3</v>
      </c>
      <c r="X93" s="38">
        <v>0</v>
      </c>
      <c r="Y93" s="38">
        <v>312.82299999999998</v>
      </c>
      <c r="Z93" s="38">
        <v>0</v>
      </c>
      <c r="AA93" s="38">
        <v>0</v>
      </c>
      <c r="AB93" s="38">
        <v>0</v>
      </c>
      <c r="AC93" s="38">
        <v>374049</v>
      </c>
      <c r="AD93" s="38">
        <v>139.84899999999999</v>
      </c>
      <c r="AE93" s="38">
        <v>0</v>
      </c>
      <c r="AF93" s="38">
        <v>0</v>
      </c>
      <c r="AG93" s="38">
        <v>0</v>
      </c>
      <c r="AH93" s="38">
        <v>0</v>
      </c>
      <c r="AI93" s="38">
        <v>0</v>
      </c>
      <c r="AJ93" s="38">
        <v>0</v>
      </c>
      <c r="AK93" s="38">
        <v>139.84899999999999</v>
      </c>
      <c r="AL93" s="38">
        <v>0</v>
      </c>
      <c r="AM93" s="38">
        <v>0</v>
      </c>
      <c r="AN93" s="38">
        <v>0</v>
      </c>
      <c r="AO93" s="38">
        <v>0</v>
      </c>
      <c r="AP93" s="38">
        <v>139.84899999999999</v>
      </c>
      <c r="AQ93" s="38">
        <v>0</v>
      </c>
      <c r="AR93" s="38">
        <v>0</v>
      </c>
      <c r="AS93" s="38">
        <v>0</v>
      </c>
      <c r="AT93" s="38">
        <v>0</v>
      </c>
      <c r="AU93" s="38">
        <v>0</v>
      </c>
      <c r="AV93" s="38">
        <v>0</v>
      </c>
      <c r="AW93" s="38">
        <v>0</v>
      </c>
      <c r="AX93" s="38">
        <v>0</v>
      </c>
      <c r="AY93" s="38">
        <v>0</v>
      </c>
      <c r="AZ93" s="38">
        <v>0</v>
      </c>
      <c r="BA93" s="38">
        <v>0</v>
      </c>
      <c r="BB93" s="38">
        <v>0</v>
      </c>
      <c r="BC93" s="38">
        <v>0</v>
      </c>
      <c r="BD93" s="38">
        <v>1.6320699999999999</v>
      </c>
      <c r="BE93" s="38">
        <v>146.41</v>
      </c>
      <c r="BF93" s="38">
        <v>119.057</v>
      </c>
      <c r="BG93" s="38">
        <v>0</v>
      </c>
      <c r="BH93" s="38">
        <v>0</v>
      </c>
      <c r="BI93" s="38">
        <v>13.159000000000001</v>
      </c>
      <c r="BJ93" s="38">
        <v>80.660600000000002</v>
      </c>
      <c r="BK93" s="38">
        <v>360.91800000000001</v>
      </c>
      <c r="BL93" s="38">
        <v>85.923900000000003</v>
      </c>
      <c r="BM93" s="38">
        <v>0</v>
      </c>
      <c r="BN93" s="38">
        <v>0.34591300000000003</v>
      </c>
      <c r="BO93" s="38">
        <v>0</v>
      </c>
      <c r="BP93" s="38">
        <v>0</v>
      </c>
      <c r="BQ93" s="38">
        <v>0</v>
      </c>
      <c r="BR93" s="38">
        <v>447.18799999999999</v>
      </c>
      <c r="BS93" s="38">
        <v>445.55599999999998</v>
      </c>
      <c r="BT93" s="38">
        <v>1.6320699999999999</v>
      </c>
      <c r="BU93" s="38">
        <v>0</v>
      </c>
      <c r="BV93" s="38">
        <v>0</v>
      </c>
      <c r="BX93" s="38">
        <v>0</v>
      </c>
      <c r="BY93" s="38">
        <v>0</v>
      </c>
      <c r="CA93" s="38">
        <v>0</v>
      </c>
      <c r="CB93" s="38" t="s">
        <v>87</v>
      </c>
      <c r="CC93" s="38" t="s">
        <v>87</v>
      </c>
      <c r="CD93" s="38" t="s">
        <v>293</v>
      </c>
      <c r="CE93" s="38">
        <v>2591.15</v>
      </c>
      <c r="CF93" s="38">
        <v>95916</v>
      </c>
      <c r="CG93" s="38">
        <v>41191.199999999997</v>
      </c>
      <c r="CH93" s="38">
        <v>0</v>
      </c>
      <c r="CI93" s="38">
        <v>0</v>
      </c>
      <c r="CJ93" s="38">
        <v>11659.2</v>
      </c>
      <c r="CK93" s="38">
        <v>72944.600000000006</v>
      </c>
      <c r="CL93" s="38">
        <v>97186.6</v>
      </c>
      <c r="CM93" s="38">
        <v>77659.3</v>
      </c>
      <c r="CN93" s="38">
        <v>0</v>
      </c>
      <c r="CO93" s="38">
        <v>312.82299999999998</v>
      </c>
      <c r="CP93" s="38">
        <v>0</v>
      </c>
      <c r="CQ93" s="38">
        <v>-127520</v>
      </c>
      <c r="CR93" s="38">
        <v>404.22</v>
      </c>
      <c r="CS93" s="38">
        <v>175159</v>
      </c>
      <c r="CT93" s="38">
        <v>0</v>
      </c>
      <c r="CU93" s="38">
        <v>0</v>
      </c>
      <c r="CV93" s="38">
        <v>0</v>
      </c>
      <c r="CW93" s="38">
        <v>0</v>
      </c>
      <c r="CX93" s="38">
        <v>0</v>
      </c>
      <c r="CY93" s="38">
        <v>0</v>
      </c>
      <c r="CZ93" s="38">
        <v>0</v>
      </c>
      <c r="DA93" s="38">
        <v>0</v>
      </c>
      <c r="DB93" s="38">
        <v>0</v>
      </c>
      <c r="DC93" s="38">
        <v>0</v>
      </c>
      <c r="DD93" s="38">
        <v>0</v>
      </c>
      <c r="DE93" s="38">
        <v>0</v>
      </c>
      <c r="DF93" s="38">
        <v>0</v>
      </c>
      <c r="DG93" s="38">
        <v>0</v>
      </c>
      <c r="DH93" s="38">
        <v>0</v>
      </c>
      <c r="DI93" s="38">
        <v>0</v>
      </c>
      <c r="DJ93" s="38">
        <v>0</v>
      </c>
      <c r="DK93" s="38">
        <v>0</v>
      </c>
      <c r="DL93" s="38">
        <v>0</v>
      </c>
      <c r="DM93" s="38">
        <v>0</v>
      </c>
      <c r="DN93" s="38">
        <v>0</v>
      </c>
      <c r="DO93" s="38">
        <v>0</v>
      </c>
      <c r="DP93" s="38">
        <v>0</v>
      </c>
      <c r="DQ93" s="38">
        <v>0</v>
      </c>
      <c r="DR93" s="38">
        <v>0</v>
      </c>
      <c r="DS93" s="38">
        <v>0</v>
      </c>
      <c r="DT93" s="38">
        <v>3.5994899999999999</v>
      </c>
      <c r="DU93" s="38">
        <v>134.60300000000001</v>
      </c>
      <c r="DV93" s="38">
        <v>46.450800000000001</v>
      </c>
      <c r="DW93" s="38">
        <v>0</v>
      </c>
      <c r="DX93" s="38">
        <v>0</v>
      </c>
      <c r="DY93" s="38">
        <v>13.014900000000001</v>
      </c>
      <c r="DZ93" s="38">
        <v>80.660600000000002</v>
      </c>
      <c r="EA93" s="38">
        <v>168.18100000000001</v>
      </c>
      <c r="EB93" s="38">
        <v>85.923900000000003</v>
      </c>
      <c r="EC93" s="38">
        <v>0</v>
      </c>
      <c r="ED93" s="38">
        <v>0.34591300000000003</v>
      </c>
      <c r="EE93" s="38">
        <v>0</v>
      </c>
      <c r="EF93" s="38">
        <v>-108.414</v>
      </c>
      <c r="EG93" s="38">
        <v>-1.7342500000000001</v>
      </c>
      <c r="EH93" s="38">
        <v>254.45099999999999</v>
      </c>
      <c r="EI93" s="38">
        <v>254.45099999999999</v>
      </c>
      <c r="EJ93" s="38">
        <v>0</v>
      </c>
      <c r="EK93" s="38">
        <v>0</v>
      </c>
      <c r="EL93" s="38">
        <v>0</v>
      </c>
      <c r="EN93" s="38">
        <v>0</v>
      </c>
      <c r="EO93" s="38">
        <v>0</v>
      </c>
      <c r="EQ93" s="38">
        <v>0</v>
      </c>
      <c r="ER93" s="38">
        <v>0</v>
      </c>
      <c r="ES93" s="38">
        <v>34.5989</v>
      </c>
      <c r="ET93" s="38">
        <v>19.558800000000002</v>
      </c>
      <c r="EU93" s="38">
        <v>0</v>
      </c>
      <c r="EV93" s="38">
        <v>0</v>
      </c>
      <c r="EW93" s="38">
        <v>1.83463</v>
      </c>
      <c r="EX93" s="38">
        <v>12.908799999999999</v>
      </c>
      <c r="EY93" s="38">
        <v>68.9011</v>
      </c>
      <c r="EZ93" s="38">
        <v>14.089600000000001</v>
      </c>
      <c r="FA93" s="38">
        <v>0</v>
      </c>
      <c r="FB93" s="38">
        <v>5.5359400000000003E-2</v>
      </c>
      <c r="FC93" s="38">
        <v>0</v>
      </c>
      <c r="FD93" s="38">
        <v>0</v>
      </c>
      <c r="FE93" s="38">
        <v>0</v>
      </c>
      <c r="FF93" s="38">
        <v>83.046099999999996</v>
      </c>
      <c r="FG93" s="38">
        <v>0</v>
      </c>
      <c r="FH93" s="38">
        <v>32.165900000000001</v>
      </c>
      <c r="FI93" s="38">
        <v>8.7025600000000001</v>
      </c>
      <c r="FJ93" s="38">
        <v>0</v>
      </c>
      <c r="FK93" s="38">
        <v>0</v>
      </c>
      <c r="FL93" s="38">
        <v>1.82263</v>
      </c>
      <c r="FM93" s="38">
        <v>12.908799999999999</v>
      </c>
      <c r="FN93" s="38">
        <v>53.258800000000001</v>
      </c>
      <c r="FO93" s="38">
        <v>14.089600000000001</v>
      </c>
      <c r="FP93" s="38">
        <v>0</v>
      </c>
      <c r="FQ93" s="38">
        <v>5.5359400000000003E-2</v>
      </c>
      <c r="FR93" s="38">
        <v>0</v>
      </c>
      <c r="FS93" s="38">
        <v>-2.1083799999999999</v>
      </c>
      <c r="FT93" s="38">
        <v>-0.23271600000000001</v>
      </c>
      <c r="FU93" s="38">
        <v>67.403700000000001</v>
      </c>
      <c r="FV93" s="38" t="s">
        <v>273</v>
      </c>
      <c r="FW93" s="38" t="s">
        <v>274</v>
      </c>
      <c r="FX93" s="38" t="s">
        <v>214</v>
      </c>
      <c r="FY93" s="38" t="s">
        <v>275</v>
      </c>
      <c r="FZ93" s="38" t="s">
        <v>215</v>
      </c>
      <c r="GA93" s="38" t="s">
        <v>276</v>
      </c>
      <c r="GB93" s="38" t="s">
        <v>216</v>
      </c>
      <c r="GC93" s="38" t="s">
        <v>277</v>
      </c>
      <c r="GF93" s="38">
        <v>0</v>
      </c>
      <c r="GG93" s="38">
        <v>11.177300000000001</v>
      </c>
      <c r="GH93" s="38">
        <v>14.8001</v>
      </c>
      <c r="GI93" s="38">
        <v>0</v>
      </c>
      <c r="GJ93" s="38">
        <v>0</v>
      </c>
      <c r="GK93" s="38">
        <v>1.7029700000000001</v>
      </c>
      <c r="GL93" s="38">
        <v>9.2368900000000007</v>
      </c>
      <c r="GM93" s="38">
        <v>36.92</v>
      </c>
      <c r="GN93" s="38">
        <v>9.7832299999999996</v>
      </c>
      <c r="GO93" s="38">
        <v>0</v>
      </c>
      <c r="GP93" s="38">
        <v>3.9612399999999999E-2</v>
      </c>
      <c r="GQ93" s="38">
        <v>0</v>
      </c>
      <c r="GR93" s="38">
        <v>0</v>
      </c>
      <c r="GS93" s="38">
        <v>0</v>
      </c>
      <c r="GT93" s="38">
        <v>46.74</v>
      </c>
      <c r="GU93" s="38">
        <v>0.78375300000000003</v>
      </c>
      <c r="GV93" s="38">
        <v>0</v>
      </c>
      <c r="GW93" s="38">
        <v>0</v>
      </c>
      <c r="GX93" s="38">
        <v>0</v>
      </c>
      <c r="GY93" s="38">
        <v>0</v>
      </c>
      <c r="GZ93" s="38">
        <v>0</v>
      </c>
      <c r="HA93" s="38">
        <v>0</v>
      </c>
      <c r="HB93" s="38">
        <v>0.78</v>
      </c>
      <c r="HC93" s="38">
        <v>0</v>
      </c>
      <c r="HD93" s="38">
        <v>0</v>
      </c>
      <c r="HE93" s="38">
        <v>0</v>
      </c>
      <c r="HF93" s="38">
        <v>0</v>
      </c>
      <c r="HG93" s="38">
        <v>0.78</v>
      </c>
      <c r="HH93" s="38">
        <v>0.73887800000000003</v>
      </c>
      <c r="HI93" s="38">
        <v>10.223000000000001</v>
      </c>
      <c r="HJ93" s="38">
        <v>5.4049800000000001</v>
      </c>
      <c r="HK93" s="38">
        <v>0</v>
      </c>
      <c r="HL93" s="38">
        <v>0</v>
      </c>
      <c r="HM93" s="38">
        <v>1.68411</v>
      </c>
      <c r="HN93" s="38">
        <v>9.2368900000000007</v>
      </c>
      <c r="HO93" s="38">
        <v>20.100000000000001</v>
      </c>
      <c r="HP93" s="38">
        <v>9.7832299999999996</v>
      </c>
      <c r="HQ93" s="38">
        <v>0</v>
      </c>
      <c r="HR93" s="38">
        <v>3.9612399999999999E-2</v>
      </c>
      <c r="HS93" s="38">
        <v>0</v>
      </c>
      <c r="HT93" s="38">
        <v>-6.4994300000000003</v>
      </c>
      <c r="HU93" s="38">
        <v>-0.679979</v>
      </c>
      <c r="HV93" s="38">
        <v>29.92</v>
      </c>
      <c r="HW93" s="38">
        <v>0</v>
      </c>
      <c r="HX93" s="38">
        <v>0</v>
      </c>
      <c r="HY93" s="38">
        <v>0</v>
      </c>
      <c r="HZ93" s="38">
        <v>0</v>
      </c>
      <c r="IA93" s="38">
        <v>0</v>
      </c>
      <c r="IB93" s="38">
        <v>0</v>
      </c>
      <c r="IC93" s="38">
        <v>0</v>
      </c>
      <c r="ID93" s="38">
        <v>0</v>
      </c>
      <c r="IE93" s="38">
        <v>0</v>
      </c>
      <c r="IF93" s="38">
        <v>0</v>
      </c>
      <c r="IG93" s="38">
        <v>0</v>
      </c>
      <c r="IH93" s="38">
        <v>0</v>
      </c>
      <c r="II93" s="38">
        <v>0</v>
      </c>
      <c r="IJ93" s="38">
        <v>0.52279100000000001</v>
      </c>
      <c r="IK93" s="38">
        <v>7.3868499999999999</v>
      </c>
      <c r="IL93" s="38">
        <v>9.78125</v>
      </c>
      <c r="IM93" s="38">
        <v>0</v>
      </c>
      <c r="IN93" s="38">
        <v>0</v>
      </c>
      <c r="IO93" s="38">
        <v>1.12547</v>
      </c>
      <c r="IP93" s="38">
        <v>6.1045699999999998</v>
      </c>
      <c r="IQ93" s="38">
        <v>24.9209</v>
      </c>
      <c r="IR93" s="38">
        <v>6.4656399999999996</v>
      </c>
      <c r="IS93" s="38">
        <v>0</v>
      </c>
      <c r="IT93" s="38">
        <v>2.6179399999999999E-2</v>
      </c>
      <c r="IU93" s="38">
        <v>0</v>
      </c>
      <c r="IV93" s="38">
        <v>0</v>
      </c>
      <c r="IW93" s="38">
        <v>0</v>
      </c>
      <c r="IX93" s="38">
        <v>31.412700000000001</v>
      </c>
      <c r="IY93" s="38">
        <v>0.48831599999999997</v>
      </c>
      <c r="IZ93" s="38">
        <v>6.7561600000000004</v>
      </c>
      <c r="JA93" s="38">
        <v>3.5720800000000001</v>
      </c>
      <c r="JB93" s="38">
        <v>0</v>
      </c>
      <c r="JC93" s="38">
        <v>0</v>
      </c>
      <c r="JD93" s="38">
        <v>1.1130100000000001</v>
      </c>
      <c r="JE93" s="38">
        <v>6.1045699999999998</v>
      </c>
      <c r="JF93" s="38">
        <v>13.289300000000001</v>
      </c>
      <c r="JG93" s="38">
        <v>6.4656399999999996</v>
      </c>
      <c r="JH93" s="38">
        <v>0</v>
      </c>
      <c r="JI93" s="38">
        <v>2.6179399999999999E-2</v>
      </c>
      <c r="JJ93" s="38">
        <v>0</v>
      </c>
      <c r="JK93" s="38">
        <v>-4.2953999999999999</v>
      </c>
      <c r="JL93" s="38">
        <v>-0.44938600000000001</v>
      </c>
      <c r="JM93" s="38">
        <v>19.781199999999998</v>
      </c>
    </row>
    <row r="94" spans="1:273" x14ac:dyDescent="0.3">
      <c r="B94" s="84">
        <v>44855.51703703704</v>
      </c>
      <c r="C94" s="38" t="s">
        <v>125</v>
      </c>
      <c r="D94" s="38" t="s">
        <v>125</v>
      </c>
      <c r="E94" s="38" t="s">
        <v>290</v>
      </c>
      <c r="F94" s="38">
        <v>24563.1</v>
      </c>
      <c r="G94" s="39">
        <v>24692.3</v>
      </c>
      <c r="H94" s="38" t="s">
        <v>86</v>
      </c>
      <c r="I94" s="38">
        <v>4.027777777777778E-2</v>
      </c>
      <c r="J94" s="38" t="s">
        <v>88</v>
      </c>
      <c r="K94" s="38">
        <v>-193.31</v>
      </c>
      <c r="L94" s="38" t="s">
        <v>87</v>
      </c>
      <c r="M94" s="38" t="s">
        <v>87</v>
      </c>
      <c r="N94" s="38" t="s">
        <v>292</v>
      </c>
      <c r="O94" s="38">
        <v>0</v>
      </c>
      <c r="P94" s="38">
        <v>105419</v>
      </c>
      <c r="Q94" s="38">
        <v>105930</v>
      </c>
      <c r="R94" s="38">
        <v>0</v>
      </c>
      <c r="S94" s="38">
        <v>0</v>
      </c>
      <c r="T94" s="38">
        <v>12283.1</v>
      </c>
      <c r="U94" s="38">
        <v>72944.600000000006</v>
      </c>
      <c r="V94" s="38">
        <v>296577</v>
      </c>
      <c r="W94" s="38">
        <v>77659.3</v>
      </c>
      <c r="X94" s="38">
        <v>0</v>
      </c>
      <c r="Y94" s="38">
        <v>312.82299999999998</v>
      </c>
      <c r="Z94" s="38">
        <v>0</v>
      </c>
      <c r="AA94" s="38">
        <v>0</v>
      </c>
      <c r="AB94" s="38">
        <v>0</v>
      </c>
      <c r="AC94" s="38">
        <v>374549</v>
      </c>
      <c r="AD94" s="38">
        <v>139.84899999999999</v>
      </c>
      <c r="AE94" s="38">
        <v>0</v>
      </c>
      <c r="AF94" s="38">
        <v>0</v>
      </c>
      <c r="AG94" s="38">
        <v>0</v>
      </c>
      <c r="AH94" s="38">
        <v>0</v>
      </c>
      <c r="AI94" s="38">
        <v>0</v>
      </c>
      <c r="AJ94" s="38">
        <v>0</v>
      </c>
      <c r="AK94" s="38">
        <v>139.84899999999999</v>
      </c>
      <c r="AL94" s="38">
        <v>0</v>
      </c>
      <c r="AM94" s="38">
        <v>0</v>
      </c>
      <c r="AN94" s="38">
        <v>0</v>
      </c>
      <c r="AO94" s="38">
        <v>0</v>
      </c>
      <c r="AP94" s="38">
        <v>139.84899999999999</v>
      </c>
      <c r="AQ94" s="38">
        <v>0</v>
      </c>
      <c r="AR94" s="38">
        <v>0</v>
      </c>
      <c r="AS94" s="38">
        <v>0</v>
      </c>
      <c r="AT94" s="38">
        <v>0</v>
      </c>
      <c r="AU94" s="38">
        <v>0</v>
      </c>
      <c r="AV94" s="38">
        <v>0</v>
      </c>
      <c r="AW94" s="38">
        <v>0</v>
      </c>
      <c r="AX94" s="38">
        <v>0</v>
      </c>
      <c r="AY94" s="38">
        <v>0</v>
      </c>
      <c r="AZ94" s="38">
        <v>0</v>
      </c>
      <c r="BA94" s="38">
        <v>0</v>
      </c>
      <c r="BB94" s="38">
        <v>0</v>
      </c>
      <c r="BC94" s="38">
        <v>0</v>
      </c>
      <c r="BD94" s="38">
        <v>1.6320699999999999</v>
      </c>
      <c r="BE94" s="38">
        <v>146.41</v>
      </c>
      <c r="BF94" s="38">
        <v>119.057</v>
      </c>
      <c r="BG94" s="38">
        <v>0</v>
      </c>
      <c r="BH94" s="38">
        <v>0</v>
      </c>
      <c r="BI94" s="38">
        <v>13.7156</v>
      </c>
      <c r="BJ94" s="38">
        <v>80.660600000000002</v>
      </c>
      <c r="BK94" s="38">
        <v>361.47500000000002</v>
      </c>
      <c r="BL94" s="38">
        <v>85.923900000000003</v>
      </c>
      <c r="BM94" s="38">
        <v>0</v>
      </c>
      <c r="BN94" s="38">
        <v>0.34591300000000003</v>
      </c>
      <c r="BO94" s="38">
        <v>0</v>
      </c>
      <c r="BP94" s="38">
        <v>0</v>
      </c>
      <c r="BQ94" s="38">
        <v>0</v>
      </c>
      <c r="BR94" s="38">
        <v>447.74400000000003</v>
      </c>
      <c r="BS94" s="38">
        <v>446.11200000000002</v>
      </c>
      <c r="BT94" s="38">
        <v>1.6320699999999999</v>
      </c>
      <c r="BU94" s="38">
        <v>0</v>
      </c>
      <c r="BV94" s="38">
        <v>0</v>
      </c>
      <c r="BX94" s="38">
        <v>0</v>
      </c>
      <c r="BY94" s="38">
        <v>0</v>
      </c>
      <c r="CA94" s="38">
        <v>0</v>
      </c>
      <c r="CB94" s="38" t="s">
        <v>87</v>
      </c>
      <c r="CC94" s="38" t="s">
        <v>87</v>
      </c>
      <c r="CD94" s="38" t="s">
        <v>293</v>
      </c>
      <c r="CE94" s="38">
        <v>2591.15</v>
      </c>
      <c r="CF94" s="38">
        <v>95916</v>
      </c>
      <c r="CG94" s="38">
        <v>41191.199999999997</v>
      </c>
      <c r="CH94" s="38">
        <v>0</v>
      </c>
      <c r="CI94" s="38">
        <v>0</v>
      </c>
      <c r="CJ94" s="38">
        <v>11651.1</v>
      </c>
      <c r="CK94" s="38">
        <v>72944.600000000006</v>
      </c>
      <c r="CL94" s="38">
        <v>97178.6</v>
      </c>
      <c r="CM94" s="38">
        <v>77659.3</v>
      </c>
      <c r="CN94" s="38">
        <v>0</v>
      </c>
      <c r="CO94" s="38">
        <v>312.82299999999998</v>
      </c>
      <c r="CP94" s="38">
        <v>0</v>
      </c>
      <c r="CQ94" s="38">
        <v>-127520</v>
      </c>
      <c r="CR94" s="38">
        <v>404.26600000000002</v>
      </c>
      <c r="CS94" s="38">
        <v>175151</v>
      </c>
      <c r="CT94" s="38">
        <v>0</v>
      </c>
      <c r="CU94" s="38">
        <v>0</v>
      </c>
      <c r="CV94" s="38">
        <v>0</v>
      </c>
      <c r="CW94" s="38">
        <v>0</v>
      </c>
      <c r="CX94" s="38">
        <v>0</v>
      </c>
      <c r="CY94" s="38">
        <v>0</v>
      </c>
      <c r="CZ94" s="38">
        <v>0</v>
      </c>
      <c r="DA94" s="38">
        <v>0</v>
      </c>
      <c r="DB94" s="38">
        <v>0</v>
      </c>
      <c r="DC94" s="38">
        <v>0</v>
      </c>
      <c r="DD94" s="38">
        <v>0</v>
      </c>
      <c r="DE94" s="38">
        <v>0</v>
      </c>
      <c r="DF94" s="38">
        <v>0</v>
      </c>
      <c r="DG94" s="38">
        <v>0</v>
      </c>
      <c r="DH94" s="38">
        <v>0</v>
      </c>
      <c r="DI94" s="38">
        <v>0</v>
      </c>
      <c r="DJ94" s="38">
        <v>0</v>
      </c>
      <c r="DK94" s="38">
        <v>0</v>
      </c>
      <c r="DL94" s="38">
        <v>0</v>
      </c>
      <c r="DM94" s="38">
        <v>0</v>
      </c>
      <c r="DN94" s="38">
        <v>0</v>
      </c>
      <c r="DO94" s="38">
        <v>0</v>
      </c>
      <c r="DP94" s="38">
        <v>0</v>
      </c>
      <c r="DQ94" s="38">
        <v>0</v>
      </c>
      <c r="DR94" s="38">
        <v>0</v>
      </c>
      <c r="DS94" s="38">
        <v>0</v>
      </c>
      <c r="DT94" s="38">
        <v>3.5994899999999999</v>
      </c>
      <c r="DU94" s="38">
        <v>134.60300000000001</v>
      </c>
      <c r="DV94" s="38">
        <v>46.450800000000001</v>
      </c>
      <c r="DW94" s="38">
        <v>0</v>
      </c>
      <c r="DX94" s="38">
        <v>0</v>
      </c>
      <c r="DY94" s="38">
        <v>13.0129</v>
      </c>
      <c r="DZ94" s="38">
        <v>80.660600000000002</v>
      </c>
      <c r="EA94" s="38">
        <v>168.17699999999999</v>
      </c>
      <c r="EB94" s="38">
        <v>85.923900000000003</v>
      </c>
      <c r="EC94" s="38">
        <v>0</v>
      </c>
      <c r="ED94" s="38">
        <v>0.34591300000000003</v>
      </c>
      <c r="EE94" s="38">
        <v>0</v>
      </c>
      <c r="EF94" s="38">
        <v>-108.414</v>
      </c>
      <c r="EG94" s="38">
        <v>-1.73665</v>
      </c>
      <c r="EH94" s="38">
        <v>254.447</v>
      </c>
      <c r="EI94" s="38">
        <v>254.447</v>
      </c>
      <c r="EJ94" s="38">
        <v>0</v>
      </c>
      <c r="EK94" s="38">
        <v>0</v>
      </c>
      <c r="EL94" s="38">
        <v>0</v>
      </c>
      <c r="EN94" s="38">
        <v>0</v>
      </c>
      <c r="EO94" s="38">
        <v>0</v>
      </c>
      <c r="EQ94" s="38">
        <v>0</v>
      </c>
      <c r="ER94" s="38">
        <v>0</v>
      </c>
      <c r="ES94" s="38">
        <v>34.5989</v>
      </c>
      <c r="ET94" s="38">
        <v>19.558800000000002</v>
      </c>
      <c r="EU94" s="38">
        <v>0</v>
      </c>
      <c r="EV94" s="38">
        <v>0</v>
      </c>
      <c r="EW94" s="38">
        <v>1.9302600000000001</v>
      </c>
      <c r="EX94" s="38">
        <v>12.908799999999999</v>
      </c>
      <c r="EY94" s="38">
        <v>68.996799999999993</v>
      </c>
      <c r="EZ94" s="38">
        <v>14.089600000000001</v>
      </c>
      <c r="FA94" s="38">
        <v>0</v>
      </c>
      <c r="FB94" s="38">
        <v>5.5359400000000003E-2</v>
      </c>
      <c r="FC94" s="38">
        <v>0</v>
      </c>
      <c r="FD94" s="38">
        <v>0</v>
      </c>
      <c r="FE94" s="38">
        <v>0</v>
      </c>
      <c r="FF94" s="38">
        <v>83.1417</v>
      </c>
      <c r="FG94" s="38">
        <v>0</v>
      </c>
      <c r="FH94" s="38">
        <v>32.165900000000001</v>
      </c>
      <c r="FI94" s="38">
        <v>8.7025600000000001</v>
      </c>
      <c r="FJ94" s="38">
        <v>0</v>
      </c>
      <c r="FK94" s="38">
        <v>0</v>
      </c>
      <c r="FL94" s="38">
        <v>1.8370299999999999</v>
      </c>
      <c r="FM94" s="38">
        <v>12.908799999999999</v>
      </c>
      <c r="FN94" s="38">
        <v>53.2746</v>
      </c>
      <c r="FO94" s="38">
        <v>14.089600000000001</v>
      </c>
      <c r="FP94" s="38">
        <v>0</v>
      </c>
      <c r="FQ94" s="38">
        <v>5.5359400000000003E-2</v>
      </c>
      <c r="FR94" s="38">
        <v>0</v>
      </c>
      <c r="FS94" s="38">
        <v>-2.1083799999999999</v>
      </c>
      <c r="FT94" s="38">
        <v>-0.231321</v>
      </c>
      <c r="FU94" s="38">
        <v>67.419499999999999</v>
      </c>
      <c r="FV94" s="38" t="s">
        <v>273</v>
      </c>
      <c r="FW94" s="38" t="s">
        <v>274</v>
      </c>
      <c r="FX94" s="38" t="s">
        <v>214</v>
      </c>
      <c r="FY94" s="38" t="s">
        <v>275</v>
      </c>
      <c r="FZ94" s="38" t="s">
        <v>215</v>
      </c>
      <c r="GA94" s="38" t="s">
        <v>276</v>
      </c>
      <c r="GB94" s="38" t="s">
        <v>216</v>
      </c>
      <c r="GC94" s="38" t="s">
        <v>277</v>
      </c>
      <c r="GF94" s="38">
        <v>0</v>
      </c>
      <c r="GG94" s="38">
        <v>11.177300000000001</v>
      </c>
      <c r="GH94" s="38">
        <v>14.8001</v>
      </c>
      <c r="GI94" s="38">
        <v>0</v>
      </c>
      <c r="GJ94" s="38">
        <v>0</v>
      </c>
      <c r="GK94" s="38">
        <v>1.76617</v>
      </c>
      <c r="GL94" s="38">
        <v>9.2368900000000007</v>
      </c>
      <c r="GM94" s="38">
        <v>36.99</v>
      </c>
      <c r="GN94" s="38">
        <v>9.7832299999999996</v>
      </c>
      <c r="GO94" s="38">
        <v>0</v>
      </c>
      <c r="GP94" s="38">
        <v>3.9612399999999999E-2</v>
      </c>
      <c r="GQ94" s="38">
        <v>0</v>
      </c>
      <c r="GR94" s="38">
        <v>0</v>
      </c>
      <c r="GS94" s="38">
        <v>0</v>
      </c>
      <c r="GT94" s="38">
        <v>46.81</v>
      </c>
      <c r="GU94" s="38">
        <v>0.78375300000000003</v>
      </c>
      <c r="GV94" s="38">
        <v>0</v>
      </c>
      <c r="GW94" s="38">
        <v>0</v>
      </c>
      <c r="GX94" s="38">
        <v>0</v>
      </c>
      <c r="GY94" s="38">
        <v>0</v>
      </c>
      <c r="GZ94" s="38">
        <v>0</v>
      </c>
      <c r="HA94" s="38">
        <v>0</v>
      </c>
      <c r="HB94" s="38">
        <v>0.78</v>
      </c>
      <c r="HC94" s="38">
        <v>0</v>
      </c>
      <c r="HD94" s="38">
        <v>0</v>
      </c>
      <c r="HE94" s="38">
        <v>0</v>
      </c>
      <c r="HF94" s="38">
        <v>0</v>
      </c>
      <c r="HG94" s="38">
        <v>0.78</v>
      </c>
      <c r="HH94" s="38">
        <v>0.73887800000000003</v>
      </c>
      <c r="HI94" s="38">
        <v>10.223000000000001</v>
      </c>
      <c r="HJ94" s="38">
        <v>5.4049800000000001</v>
      </c>
      <c r="HK94" s="38">
        <v>0</v>
      </c>
      <c r="HL94" s="38">
        <v>0</v>
      </c>
      <c r="HM94" s="38">
        <v>1.68262</v>
      </c>
      <c r="HN94" s="38">
        <v>9.2368900000000007</v>
      </c>
      <c r="HO94" s="38">
        <v>20.100000000000001</v>
      </c>
      <c r="HP94" s="38">
        <v>9.7832299999999996</v>
      </c>
      <c r="HQ94" s="38">
        <v>0</v>
      </c>
      <c r="HR94" s="38">
        <v>3.9612399999999999E-2</v>
      </c>
      <c r="HS94" s="38">
        <v>0</v>
      </c>
      <c r="HT94" s="38">
        <v>-6.4994300000000003</v>
      </c>
      <c r="HU94" s="38">
        <v>-0.68052900000000005</v>
      </c>
      <c r="HV94" s="38">
        <v>29.92</v>
      </c>
      <c r="HW94" s="38">
        <v>0</v>
      </c>
      <c r="HX94" s="38">
        <v>0</v>
      </c>
      <c r="HY94" s="38">
        <v>0</v>
      </c>
      <c r="HZ94" s="38">
        <v>0</v>
      </c>
      <c r="IA94" s="38">
        <v>0</v>
      </c>
      <c r="IB94" s="38">
        <v>0</v>
      </c>
      <c r="IC94" s="38">
        <v>0</v>
      </c>
      <c r="ID94" s="38">
        <v>0</v>
      </c>
      <c r="IE94" s="38">
        <v>0</v>
      </c>
      <c r="IF94" s="38">
        <v>0</v>
      </c>
      <c r="IG94" s="38">
        <v>0</v>
      </c>
      <c r="IH94" s="38">
        <v>0</v>
      </c>
      <c r="II94" s="38">
        <v>0</v>
      </c>
      <c r="IJ94" s="38">
        <v>0.52279100000000001</v>
      </c>
      <c r="IK94" s="38">
        <v>7.3868499999999999</v>
      </c>
      <c r="IL94" s="38">
        <v>9.78125</v>
      </c>
      <c r="IM94" s="38">
        <v>0</v>
      </c>
      <c r="IN94" s="38">
        <v>0</v>
      </c>
      <c r="IO94" s="38">
        <v>1.1672400000000001</v>
      </c>
      <c r="IP94" s="38">
        <v>6.1045699999999998</v>
      </c>
      <c r="IQ94" s="38">
        <v>24.962700000000002</v>
      </c>
      <c r="IR94" s="38">
        <v>6.4656399999999996</v>
      </c>
      <c r="IS94" s="38">
        <v>0</v>
      </c>
      <c r="IT94" s="38">
        <v>2.6179399999999999E-2</v>
      </c>
      <c r="IU94" s="38">
        <v>0</v>
      </c>
      <c r="IV94" s="38">
        <v>0</v>
      </c>
      <c r="IW94" s="38">
        <v>0</v>
      </c>
      <c r="IX94" s="38">
        <v>31.454499999999999</v>
      </c>
      <c r="IY94" s="38">
        <v>0.48831599999999997</v>
      </c>
      <c r="IZ94" s="38">
        <v>6.7561600000000004</v>
      </c>
      <c r="JA94" s="38">
        <v>3.5720800000000001</v>
      </c>
      <c r="JB94" s="38">
        <v>0</v>
      </c>
      <c r="JC94" s="38">
        <v>0</v>
      </c>
      <c r="JD94" s="38">
        <v>1.11202</v>
      </c>
      <c r="JE94" s="38">
        <v>6.1045699999999998</v>
      </c>
      <c r="JF94" s="38">
        <v>13.288</v>
      </c>
      <c r="JG94" s="38">
        <v>6.4656399999999996</v>
      </c>
      <c r="JH94" s="38">
        <v>0</v>
      </c>
      <c r="JI94" s="38">
        <v>2.6179399999999999E-2</v>
      </c>
      <c r="JJ94" s="38">
        <v>0</v>
      </c>
      <c r="JK94" s="38">
        <v>-4.2953999999999999</v>
      </c>
      <c r="JL94" s="38">
        <v>-0.44974999999999998</v>
      </c>
      <c r="JM94" s="38">
        <v>19.779800000000002</v>
      </c>
    </row>
    <row r="95" spans="1:273" x14ac:dyDescent="0.3">
      <c r="B95" s="84">
        <v>44855.517789351848</v>
      </c>
      <c r="C95" s="38" t="s">
        <v>126</v>
      </c>
      <c r="D95" s="38" t="s">
        <v>126</v>
      </c>
      <c r="E95" s="38" t="s">
        <v>290</v>
      </c>
      <c r="F95" s="38">
        <v>24563.1</v>
      </c>
      <c r="G95" s="39">
        <v>24692.3</v>
      </c>
      <c r="H95" s="38" t="s">
        <v>86</v>
      </c>
      <c r="I95" s="38">
        <v>3.9583333333333331E-2</v>
      </c>
      <c r="J95" s="38" t="s">
        <v>88</v>
      </c>
      <c r="K95" s="38">
        <v>-185.98</v>
      </c>
      <c r="L95" s="38" t="s">
        <v>87</v>
      </c>
      <c r="M95" s="38" t="s">
        <v>87</v>
      </c>
      <c r="N95" s="38" t="s">
        <v>292</v>
      </c>
      <c r="O95" s="38">
        <v>0</v>
      </c>
      <c r="P95" s="38">
        <v>105424</v>
      </c>
      <c r="Q95" s="38">
        <v>105931</v>
      </c>
      <c r="R95" s="38">
        <v>0</v>
      </c>
      <c r="S95" s="38">
        <v>0</v>
      </c>
      <c r="T95" s="38">
        <v>0</v>
      </c>
      <c r="U95" s="38">
        <v>72944.600000000006</v>
      </c>
      <c r="V95" s="38">
        <v>284299</v>
      </c>
      <c r="W95" s="38">
        <v>77659.3</v>
      </c>
      <c r="X95" s="38">
        <v>0</v>
      </c>
      <c r="Y95" s="38">
        <v>312.82299999999998</v>
      </c>
      <c r="Z95" s="38">
        <v>0</v>
      </c>
      <c r="AA95" s="38">
        <v>0</v>
      </c>
      <c r="AB95" s="38">
        <v>0</v>
      </c>
      <c r="AC95" s="38">
        <v>362271</v>
      </c>
      <c r="AD95" s="38">
        <v>139.89400000000001</v>
      </c>
      <c r="AE95" s="38">
        <v>0</v>
      </c>
      <c r="AF95" s="38">
        <v>0</v>
      </c>
      <c r="AG95" s="38">
        <v>0</v>
      </c>
      <c r="AH95" s="38">
        <v>0</v>
      </c>
      <c r="AI95" s="38">
        <v>614.34400000000005</v>
      </c>
      <c r="AJ95" s="38">
        <v>0</v>
      </c>
      <c r="AK95" s="38">
        <v>754.23800000000006</v>
      </c>
      <c r="AL95" s="38">
        <v>0</v>
      </c>
      <c r="AM95" s="38">
        <v>0</v>
      </c>
      <c r="AN95" s="38">
        <v>0</v>
      </c>
      <c r="AO95" s="38">
        <v>0</v>
      </c>
      <c r="AP95" s="38">
        <v>754.23800000000006</v>
      </c>
      <c r="AQ95" s="38">
        <v>0</v>
      </c>
      <c r="AR95" s="38">
        <v>0</v>
      </c>
      <c r="AS95" s="38">
        <v>0</v>
      </c>
      <c r="AT95" s="38">
        <v>0</v>
      </c>
      <c r="AU95" s="38">
        <v>0</v>
      </c>
      <c r="AV95" s="38">
        <v>0</v>
      </c>
      <c r="AW95" s="38">
        <v>0</v>
      </c>
      <c r="AX95" s="38">
        <v>0</v>
      </c>
      <c r="AY95" s="38">
        <v>0</v>
      </c>
      <c r="AZ95" s="38">
        <v>0</v>
      </c>
      <c r="BA95" s="38">
        <v>0</v>
      </c>
      <c r="BB95" s="38">
        <v>0</v>
      </c>
      <c r="BC95" s="38">
        <v>0</v>
      </c>
      <c r="BD95" s="38">
        <v>1.63259</v>
      </c>
      <c r="BE95" s="38">
        <v>146.41</v>
      </c>
      <c r="BF95" s="38">
        <v>119.05800000000001</v>
      </c>
      <c r="BG95" s="38">
        <v>0</v>
      </c>
      <c r="BH95" s="38">
        <v>0</v>
      </c>
      <c r="BI95" s="38">
        <v>6.3979499999999998</v>
      </c>
      <c r="BJ95" s="38">
        <v>80.660600000000002</v>
      </c>
      <c r="BK95" s="38">
        <v>354.15800000000002</v>
      </c>
      <c r="BL95" s="38">
        <v>85.923900000000003</v>
      </c>
      <c r="BM95" s="38">
        <v>0</v>
      </c>
      <c r="BN95" s="38">
        <v>0.34591300000000003</v>
      </c>
      <c r="BO95" s="38">
        <v>0</v>
      </c>
      <c r="BP95" s="38">
        <v>0</v>
      </c>
      <c r="BQ95" s="38">
        <v>0</v>
      </c>
      <c r="BR95" s="38">
        <v>440.428</v>
      </c>
      <c r="BS95" s="38">
        <v>432.39800000000002</v>
      </c>
      <c r="BT95" s="38">
        <v>8.0305400000000002</v>
      </c>
      <c r="BU95" s="38">
        <v>0</v>
      </c>
      <c r="BV95" s="38">
        <v>0</v>
      </c>
      <c r="BX95" s="38">
        <v>0</v>
      </c>
      <c r="BY95" s="38">
        <v>0</v>
      </c>
      <c r="CA95" s="38">
        <v>0</v>
      </c>
      <c r="CB95" s="38" t="s">
        <v>87</v>
      </c>
      <c r="CC95" s="38" t="s">
        <v>87</v>
      </c>
      <c r="CD95" s="38" t="s">
        <v>293</v>
      </c>
      <c r="CE95" s="38">
        <v>2591.15</v>
      </c>
      <c r="CF95" s="38">
        <v>95916</v>
      </c>
      <c r="CG95" s="38">
        <v>41191.199999999997</v>
      </c>
      <c r="CH95" s="38">
        <v>0</v>
      </c>
      <c r="CI95" s="38">
        <v>0</v>
      </c>
      <c r="CJ95" s="38">
        <v>11659.2</v>
      </c>
      <c r="CK95" s="38">
        <v>72944.600000000006</v>
      </c>
      <c r="CL95" s="38">
        <v>97186.6</v>
      </c>
      <c r="CM95" s="38">
        <v>77659.3</v>
      </c>
      <c r="CN95" s="38">
        <v>0</v>
      </c>
      <c r="CO95" s="38">
        <v>312.82299999999998</v>
      </c>
      <c r="CP95" s="38">
        <v>0</v>
      </c>
      <c r="CQ95" s="38">
        <v>-127520</v>
      </c>
      <c r="CR95" s="38">
        <v>404.22</v>
      </c>
      <c r="CS95" s="38">
        <v>175159</v>
      </c>
      <c r="CT95" s="38">
        <v>0</v>
      </c>
      <c r="CU95" s="38">
        <v>0</v>
      </c>
      <c r="CV95" s="38">
        <v>0</v>
      </c>
      <c r="CW95" s="38">
        <v>0</v>
      </c>
      <c r="CX95" s="38">
        <v>0</v>
      </c>
      <c r="CY95" s="38">
        <v>0</v>
      </c>
      <c r="CZ95" s="38">
        <v>0</v>
      </c>
      <c r="DA95" s="38">
        <v>0</v>
      </c>
      <c r="DB95" s="38">
        <v>0</v>
      </c>
      <c r="DC95" s="38">
        <v>0</v>
      </c>
      <c r="DD95" s="38">
        <v>0</v>
      </c>
      <c r="DE95" s="38">
        <v>0</v>
      </c>
      <c r="DF95" s="38">
        <v>0</v>
      </c>
      <c r="DG95" s="38">
        <v>0</v>
      </c>
      <c r="DH95" s="38">
        <v>0</v>
      </c>
      <c r="DI95" s="38">
        <v>0</v>
      </c>
      <c r="DJ95" s="38">
        <v>0</v>
      </c>
      <c r="DK95" s="38">
        <v>0</v>
      </c>
      <c r="DL95" s="38">
        <v>0</v>
      </c>
      <c r="DM95" s="38">
        <v>0</v>
      </c>
      <c r="DN95" s="38">
        <v>0</v>
      </c>
      <c r="DO95" s="38">
        <v>0</v>
      </c>
      <c r="DP95" s="38">
        <v>0</v>
      </c>
      <c r="DQ95" s="38">
        <v>0</v>
      </c>
      <c r="DR95" s="38">
        <v>0</v>
      </c>
      <c r="DS95" s="38">
        <v>0</v>
      </c>
      <c r="DT95" s="38">
        <v>3.5994899999999999</v>
      </c>
      <c r="DU95" s="38">
        <v>134.60300000000001</v>
      </c>
      <c r="DV95" s="38">
        <v>46.450800000000001</v>
      </c>
      <c r="DW95" s="38">
        <v>0</v>
      </c>
      <c r="DX95" s="38">
        <v>0</v>
      </c>
      <c r="DY95" s="38">
        <v>13.014900000000001</v>
      </c>
      <c r="DZ95" s="38">
        <v>80.660600000000002</v>
      </c>
      <c r="EA95" s="38">
        <v>168.18100000000001</v>
      </c>
      <c r="EB95" s="38">
        <v>85.923900000000003</v>
      </c>
      <c r="EC95" s="38">
        <v>0</v>
      </c>
      <c r="ED95" s="38">
        <v>0.34591300000000003</v>
      </c>
      <c r="EE95" s="38">
        <v>0</v>
      </c>
      <c r="EF95" s="38">
        <v>-108.414</v>
      </c>
      <c r="EG95" s="38">
        <v>-1.7342500000000001</v>
      </c>
      <c r="EH95" s="38">
        <v>254.45099999999999</v>
      </c>
      <c r="EI95" s="38">
        <v>254.45099999999999</v>
      </c>
      <c r="EJ95" s="38">
        <v>0</v>
      </c>
      <c r="EK95" s="38">
        <v>0</v>
      </c>
      <c r="EL95" s="38">
        <v>0</v>
      </c>
      <c r="EN95" s="38">
        <v>0</v>
      </c>
      <c r="EO95" s="38">
        <v>0</v>
      </c>
      <c r="EQ95" s="38">
        <v>0</v>
      </c>
      <c r="ER95" s="38">
        <v>0</v>
      </c>
      <c r="ES95" s="38">
        <v>34.595199999999998</v>
      </c>
      <c r="ET95" s="38">
        <v>19.558800000000002</v>
      </c>
      <c r="EU95" s="38">
        <v>0</v>
      </c>
      <c r="EV95" s="38">
        <v>0</v>
      </c>
      <c r="EW95" s="38">
        <v>0</v>
      </c>
      <c r="EX95" s="38">
        <v>12.908799999999999</v>
      </c>
      <c r="EY95" s="38">
        <v>67.062799999999996</v>
      </c>
      <c r="EZ95" s="38">
        <v>14.089600000000001</v>
      </c>
      <c r="FA95" s="38">
        <v>0</v>
      </c>
      <c r="FB95" s="38">
        <v>5.5359400000000003E-2</v>
      </c>
      <c r="FC95" s="38">
        <v>0</v>
      </c>
      <c r="FD95" s="38">
        <v>0</v>
      </c>
      <c r="FE95" s="38">
        <v>0</v>
      </c>
      <c r="FF95" s="38">
        <v>81.207800000000006</v>
      </c>
      <c r="FG95" s="38">
        <v>0</v>
      </c>
      <c r="FH95" s="38">
        <v>32.165900000000001</v>
      </c>
      <c r="FI95" s="38">
        <v>8.7025600000000001</v>
      </c>
      <c r="FJ95" s="38">
        <v>0</v>
      </c>
      <c r="FK95" s="38">
        <v>0</v>
      </c>
      <c r="FL95" s="38">
        <v>1.82263</v>
      </c>
      <c r="FM95" s="38">
        <v>12.908799999999999</v>
      </c>
      <c r="FN95" s="38">
        <v>53.258800000000001</v>
      </c>
      <c r="FO95" s="38">
        <v>14.089600000000001</v>
      </c>
      <c r="FP95" s="38">
        <v>0</v>
      </c>
      <c r="FQ95" s="38">
        <v>5.5359400000000003E-2</v>
      </c>
      <c r="FR95" s="38">
        <v>0</v>
      </c>
      <c r="FS95" s="38">
        <v>-2.1083799999999999</v>
      </c>
      <c r="FT95" s="38">
        <v>-0.23271600000000001</v>
      </c>
      <c r="FU95" s="38">
        <v>67.403700000000001</v>
      </c>
      <c r="FV95" s="38" t="s">
        <v>273</v>
      </c>
      <c r="FW95" s="38" t="s">
        <v>274</v>
      </c>
      <c r="FX95" s="38" t="s">
        <v>214</v>
      </c>
      <c r="FY95" s="38" t="s">
        <v>275</v>
      </c>
      <c r="FZ95" s="38" t="s">
        <v>215</v>
      </c>
      <c r="GA95" s="38" t="s">
        <v>276</v>
      </c>
      <c r="GB95" s="38" t="s">
        <v>216</v>
      </c>
      <c r="GC95" s="38" t="s">
        <v>277</v>
      </c>
      <c r="GF95" s="38">
        <v>0</v>
      </c>
      <c r="GG95" s="38">
        <v>11.1767</v>
      </c>
      <c r="GH95" s="38">
        <v>14.8003</v>
      </c>
      <c r="GI95" s="38">
        <v>0</v>
      </c>
      <c r="GJ95" s="38">
        <v>0</v>
      </c>
      <c r="GK95" s="38">
        <v>0</v>
      </c>
      <c r="GL95" s="38">
        <v>9.2368900000000007</v>
      </c>
      <c r="GM95" s="38">
        <v>35.22</v>
      </c>
      <c r="GN95" s="38">
        <v>9.7832299999999996</v>
      </c>
      <c r="GO95" s="38">
        <v>0</v>
      </c>
      <c r="GP95" s="38">
        <v>3.9612399999999999E-2</v>
      </c>
      <c r="GQ95" s="38">
        <v>0</v>
      </c>
      <c r="GR95" s="38">
        <v>0</v>
      </c>
      <c r="GS95" s="38">
        <v>0</v>
      </c>
      <c r="GT95" s="38">
        <v>45.04</v>
      </c>
      <c r="GU95" s="38">
        <v>0.78400700000000001</v>
      </c>
      <c r="GV95" s="38">
        <v>0</v>
      </c>
      <c r="GW95" s="38">
        <v>0</v>
      </c>
      <c r="GX95" s="38">
        <v>0</v>
      </c>
      <c r="GY95" s="38">
        <v>0</v>
      </c>
      <c r="GZ95" s="38">
        <v>3.4429599999999998</v>
      </c>
      <c r="HA95" s="38">
        <v>0</v>
      </c>
      <c r="HB95" s="38">
        <v>4.22</v>
      </c>
      <c r="HC95" s="38">
        <v>0</v>
      </c>
      <c r="HD95" s="38">
        <v>0</v>
      </c>
      <c r="HE95" s="38">
        <v>0</v>
      </c>
      <c r="HF95" s="38">
        <v>0</v>
      </c>
      <c r="HG95" s="38">
        <v>4.22</v>
      </c>
      <c r="HH95" s="38">
        <v>0.73887800000000003</v>
      </c>
      <c r="HI95" s="38">
        <v>10.223000000000001</v>
      </c>
      <c r="HJ95" s="38">
        <v>5.4049800000000001</v>
      </c>
      <c r="HK95" s="38">
        <v>0</v>
      </c>
      <c r="HL95" s="38">
        <v>0</v>
      </c>
      <c r="HM95" s="38">
        <v>1.68411</v>
      </c>
      <c r="HN95" s="38">
        <v>9.2368900000000007</v>
      </c>
      <c r="HO95" s="38">
        <v>20.100000000000001</v>
      </c>
      <c r="HP95" s="38">
        <v>9.7832299999999996</v>
      </c>
      <c r="HQ95" s="38">
        <v>0</v>
      </c>
      <c r="HR95" s="38">
        <v>3.9612399999999999E-2</v>
      </c>
      <c r="HS95" s="38">
        <v>0</v>
      </c>
      <c r="HT95" s="38">
        <v>-6.4994300000000003</v>
      </c>
      <c r="HU95" s="38">
        <v>-0.679979</v>
      </c>
      <c r="HV95" s="38">
        <v>29.92</v>
      </c>
      <c r="HW95" s="38">
        <v>0</v>
      </c>
      <c r="HX95" s="38">
        <v>0</v>
      </c>
      <c r="HY95" s="38">
        <v>0</v>
      </c>
      <c r="HZ95" s="38">
        <v>0</v>
      </c>
      <c r="IA95" s="38">
        <v>0</v>
      </c>
      <c r="IB95" s="38">
        <v>0</v>
      </c>
      <c r="IC95" s="38">
        <v>0</v>
      </c>
      <c r="ID95" s="38">
        <v>0</v>
      </c>
      <c r="IE95" s="38">
        <v>0</v>
      </c>
      <c r="IF95" s="38">
        <v>0</v>
      </c>
      <c r="IG95" s="38">
        <v>0</v>
      </c>
      <c r="IH95" s="38">
        <v>0</v>
      </c>
      <c r="II95" s="38">
        <v>0</v>
      </c>
      <c r="IJ95" s="38">
        <v>0.52295999999999998</v>
      </c>
      <c r="IK95" s="38">
        <v>7.38645</v>
      </c>
      <c r="IL95" s="38">
        <v>9.7813499999999998</v>
      </c>
      <c r="IM95" s="38">
        <v>0</v>
      </c>
      <c r="IN95" s="38">
        <v>0</v>
      </c>
      <c r="IO95" s="38">
        <v>2.29657</v>
      </c>
      <c r="IP95" s="38">
        <v>6.1045699999999998</v>
      </c>
      <c r="IQ95" s="38">
        <v>26.091899999999999</v>
      </c>
      <c r="IR95" s="38">
        <v>6.4656399999999996</v>
      </c>
      <c r="IS95" s="38">
        <v>0</v>
      </c>
      <c r="IT95" s="38">
        <v>2.6179399999999999E-2</v>
      </c>
      <c r="IU95" s="38">
        <v>0</v>
      </c>
      <c r="IV95" s="38">
        <v>0</v>
      </c>
      <c r="IW95" s="38">
        <v>0</v>
      </c>
      <c r="IX95" s="38">
        <v>32.5837</v>
      </c>
      <c r="IY95" s="38">
        <v>0.48831599999999997</v>
      </c>
      <c r="IZ95" s="38">
        <v>6.7561600000000004</v>
      </c>
      <c r="JA95" s="38">
        <v>3.5720800000000001</v>
      </c>
      <c r="JB95" s="38">
        <v>0</v>
      </c>
      <c r="JC95" s="38">
        <v>0</v>
      </c>
      <c r="JD95" s="38">
        <v>1.1130100000000001</v>
      </c>
      <c r="JE95" s="38">
        <v>6.1045699999999998</v>
      </c>
      <c r="JF95" s="38">
        <v>13.289300000000001</v>
      </c>
      <c r="JG95" s="38">
        <v>6.4656399999999996</v>
      </c>
      <c r="JH95" s="38">
        <v>0</v>
      </c>
      <c r="JI95" s="38">
        <v>2.6179399999999999E-2</v>
      </c>
      <c r="JJ95" s="38">
        <v>0</v>
      </c>
      <c r="JK95" s="38">
        <v>-4.2953999999999999</v>
      </c>
      <c r="JL95" s="38">
        <v>-0.44938600000000001</v>
      </c>
      <c r="JM95" s="38">
        <v>19.781199999999998</v>
      </c>
    </row>
    <row r="96" spans="1:273" x14ac:dyDescent="0.3">
      <c r="B96" s="84">
        <v>44855.518541666665</v>
      </c>
      <c r="C96" s="38" t="s">
        <v>127</v>
      </c>
      <c r="D96" s="38" t="s">
        <v>127</v>
      </c>
      <c r="E96" s="38" t="s">
        <v>290</v>
      </c>
      <c r="F96" s="38">
        <v>24563.1</v>
      </c>
      <c r="G96" s="39">
        <v>24692.3</v>
      </c>
      <c r="H96" s="38" t="s">
        <v>86</v>
      </c>
      <c r="I96" s="38">
        <v>3.9583333333333331E-2</v>
      </c>
      <c r="J96" s="38" t="s">
        <v>88</v>
      </c>
      <c r="K96" s="38">
        <v>-185.88</v>
      </c>
      <c r="L96" s="38" t="s">
        <v>87</v>
      </c>
      <c r="M96" s="38" t="s">
        <v>87</v>
      </c>
      <c r="N96" s="38" t="s">
        <v>292</v>
      </c>
      <c r="O96" s="38">
        <v>0</v>
      </c>
      <c r="P96" s="38">
        <v>105365</v>
      </c>
      <c r="Q96" s="38">
        <v>105931</v>
      </c>
      <c r="R96" s="38">
        <v>0</v>
      </c>
      <c r="S96" s="38">
        <v>0</v>
      </c>
      <c r="T96" s="38">
        <v>0</v>
      </c>
      <c r="U96" s="38">
        <v>72944.600000000006</v>
      </c>
      <c r="V96" s="38">
        <v>284241</v>
      </c>
      <c r="W96" s="38">
        <v>77659.3</v>
      </c>
      <c r="X96" s="38">
        <v>0</v>
      </c>
      <c r="Y96" s="38">
        <v>312.82299999999998</v>
      </c>
      <c r="Z96" s="38">
        <v>0</v>
      </c>
      <c r="AA96" s="38">
        <v>0</v>
      </c>
      <c r="AB96" s="38">
        <v>0</v>
      </c>
      <c r="AC96" s="38">
        <v>362213</v>
      </c>
      <c r="AD96" s="38">
        <v>138.99100000000001</v>
      </c>
      <c r="AE96" s="38">
        <v>0</v>
      </c>
      <c r="AF96" s="38">
        <v>0</v>
      </c>
      <c r="AG96" s="38">
        <v>0</v>
      </c>
      <c r="AH96" s="38">
        <v>0</v>
      </c>
      <c r="AI96" s="38">
        <v>614.34400000000005</v>
      </c>
      <c r="AJ96" s="38">
        <v>0</v>
      </c>
      <c r="AK96" s="38">
        <v>753.33399999999995</v>
      </c>
      <c r="AL96" s="38">
        <v>0</v>
      </c>
      <c r="AM96" s="38">
        <v>0</v>
      </c>
      <c r="AN96" s="38">
        <v>0</v>
      </c>
      <c r="AO96" s="38">
        <v>0</v>
      </c>
      <c r="AP96" s="38">
        <v>753.33399999999995</v>
      </c>
      <c r="AQ96" s="38">
        <v>0</v>
      </c>
      <c r="AR96" s="38">
        <v>0</v>
      </c>
      <c r="AS96" s="38">
        <v>0</v>
      </c>
      <c r="AT96" s="38">
        <v>0</v>
      </c>
      <c r="AU96" s="38">
        <v>0</v>
      </c>
      <c r="AV96" s="38">
        <v>0</v>
      </c>
      <c r="AW96" s="38">
        <v>0</v>
      </c>
      <c r="AX96" s="38">
        <v>0</v>
      </c>
      <c r="AY96" s="38">
        <v>0</v>
      </c>
      <c r="AZ96" s="38">
        <v>0</v>
      </c>
      <c r="BA96" s="38">
        <v>0</v>
      </c>
      <c r="BB96" s="38">
        <v>0</v>
      </c>
      <c r="BC96" s="38">
        <v>0</v>
      </c>
      <c r="BD96" s="38">
        <v>1.6219699999999999</v>
      </c>
      <c r="BE96" s="38">
        <v>146.321</v>
      </c>
      <c r="BF96" s="38">
        <v>119.05800000000001</v>
      </c>
      <c r="BG96" s="38">
        <v>0</v>
      </c>
      <c r="BH96" s="38">
        <v>0</v>
      </c>
      <c r="BI96" s="38">
        <v>6.3979499999999998</v>
      </c>
      <c r="BJ96" s="38">
        <v>80.660600000000002</v>
      </c>
      <c r="BK96" s="38">
        <v>354.06</v>
      </c>
      <c r="BL96" s="38">
        <v>85.923900000000003</v>
      </c>
      <c r="BM96" s="38">
        <v>0</v>
      </c>
      <c r="BN96" s="38">
        <v>0.34591300000000003</v>
      </c>
      <c r="BO96" s="38">
        <v>0</v>
      </c>
      <c r="BP96" s="38">
        <v>0</v>
      </c>
      <c r="BQ96" s="38">
        <v>0</v>
      </c>
      <c r="BR96" s="38">
        <v>440.33</v>
      </c>
      <c r="BS96" s="38">
        <v>432.31</v>
      </c>
      <c r="BT96" s="38">
        <v>8.0199200000000008</v>
      </c>
      <c r="BU96" s="38">
        <v>0</v>
      </c>
      <c r="BV96" s="38">
        <v>0</v>
      </c>
      <c r="BX96" s="38">
        <v>0</v>
      </c>
      <c r="BY96" s="38">
        <v>0</v>
      </c>
      <c r="CA96" s="38">
        <v>0</v>
      </c>
      <c r="CB96" s="38" t="s">
        <v>87</v>
      </c>
      <c r="CC96" s="38" t="s">
        <v>87</v>
      </c>
      <c r="CD96" s="38" t="s">
        <v>293</v>
      </c>
      <c r="CE96" s="38">
        <v>2591.15</v>
      </c>
      <c r="CF96" s="38">
        <v>95916</v>
      </c>
      <c r="CG96" s="38">
        <v>41191.199999999997</v>
      </c>
      <c r="CH96" s="38">
        <v>0</v>
      </c>
      <c r="CI96" s="38">
        <v>0</v>
      </c>
      <c r="CJ96" s="38">
        <v>11659.2</v>
      </c>
      <c r="CK96" s="38">
        <v>72944.600000000006</v>
      </c>
      <c r="CL96" s="38">
        <v>97186.6</v>
      </c>
      <c r="CM96" s="38">
        <v>77659.3</v>
      </c>
      <c r="CN96" s="38">
        <v>0</v>
      </c>
      <c r="CO96" s="38">
        <v>312.82299999999998</v>
      </c>
      <c r="CP96" s="38">
        <v>0</v>
      </c>
      <c r="CQ96" s="38">
        <v>-127520</v>
      </c>
      <c r="CR96" s="38">
        <v>404.22</v>
      </c>
      <c r="CS96" s="38">
        <v>175159</v>
      </c>
      <c r="CT96" s="38">
        <v>0</v>
      </c>
      <c r="CU96" s="38">
        <v>0</v>
      </c>
      <c r="CV96" s="38">
        <v>0</v>
      </c>
      <c r="CW96" s="38">
        <v>0</v>
      </c>
      <c r="CX96" s="38">
        <v>0</v>
      </c>
      <c r="CY96" s="38">
        <v>0</v>
      </c>
      <c r="CZ96" s="38">
        <v>0</v>
      </c>
      <c r="DA96" s="38">
        <v>0</v>
      </c>
      <c r="DB96" s="38">
        <v>0</v>
      </c>
      <c r="DC96" s="38">
        <v>0</v>
      </c>
      <c r="DD96" s="38">
        <v>0</v>
      </c>
      <c r="DE96" s="38">
        <v>0</v>
      </c>
      <c r="DF96" s="38">
        <v>0</v>
      </c>
      <c r="DG96" s="38">
        <v>0</v>
      </c>
      <c r="DH96" s="38">
        <v>0</v>
      </c>
      <c r="DI96" s="38">
        <v>0</v>
      </c>
      <c r="DJ96" s="38">
        <v>0</v>
      </c>
      <c r="DK96" s="38">
        <v>0</v>
      </c>
      <c r="DL96" s="38">
        <v>0</v>
      </c>
      <c r="DM96" s="38">
        <v>0</v>
      </c>
      <c r="DN96" s="38">
        <v>0</v>
      </c>
      <c r="DO96" s="38">
        <v>0</v>
      </c>
      <c r="DP96" s="38">
        <v>0</v>
      </c>
      <c r="DQ96" s="38">
        <v>0</v>
      </c>
      <c r="DR96" s="38">
        <v>0</v>
      </c>
      <c r="DS96" s="38">
        <v>0</v>
      </c>
      <c r="DT96" s="38">
        <v>3.5994899999999999</v>
      </c>
      <c r="DU96" s="38">
        <v>134.60300000000001</v>
      </c>
      <c r="DV96" s="38">
        <v>46.450800000000001</v>
      </c>
      <c r="DW96" s="38">
        <v>0</v>
      </c>
      <c r="DX96" s="38">
        <v>0</v>
      </c>
      <c r="DY96" s="38">
        <v>13.014900000000001</v>
      </c>
      <c r="DZ96" s="38">
        <v>80.660600000000002</v>
      </c>
      <c r="EA96" s="38">
        <v>168.18100000000001</v>
      </c>
      <c r="EB96" s="38">
        <v>85.923900000000003</v>
      </c>
      <c r="EC96" s="38">
        <v>0</v>
      </c>
      <c r="ED96" s="38">
        <v>0.34591300000000003</v>
      </c>
      <c r="EE96" s="38">
        <v>0</v>
      </c>
      <c r="EF96" s="38">
        <v>-108.414</v>
      </c>
      <c r="EG96" s="38">
        <v>-1.7342500000000001</v>
      </c>
      <c r="EH96" s="38">
        <v>254.45099999999999</v>
      </c>
      <c r="EI96" s="38">
        <v>254.45099999999999</v>
      </c>
      <c r="EJ96" s="38">
        <v>0</v>
      </c>
      <c r="EK96" s="38">
        <v>0</v>
      </c>
      <c r="EL96" s="38">
        <v>0</v>
      </c>
      <c r="EN96" s="38">
        <v>0</v>
      </c>
      <c r="EO96" s="38">
        <v>0</v>
      </c>
      <c r="EQ96" s="38">
        <v>0</v>
      </c>
      <c r="ER96" s="38">
        <v>0</v>
      </c>
      <c r="ES96" s="38">
        <v>34.575499999999998</v>
      </c>
      <c r="ET96" s="38">
        <v>19.558800000000002</v>
      </c>
      <c r="EU96" s="38">
        <v>0</v>
      </c>
      <c r="EV96" s="38">
        <v>0</v>
      </c>
      <c r="EW96" s="38">
        <v>0</v>
      </c>
      <c r="EX96" s="38">
        <v>12.908799999999999</v>
      </c>
      <c r="EY96" s="38">
        <v>67.043199999999999</v>
      </c>
      <c r="EZ96" s="38">
        <v>14.089600000000001</v>
      </c>
      <c r="FA96" s="38">
        <v>0</v>
      </c>
      <c r="FB96" s="38">
        <v>5.5359400000000003E-2</v>
      </c>
      <c r="FC96" s="38">
        <v>0</v>
      </c>
      <c r="FD96" s="38">
        <v>0</v>
      </c>
      <c r="FE96" s="38">
        <v>0</v>
      </c>
      <c r="FF96" s="38">
        <v>81.188100000000006</v>
      </c>
      <c r="FG96" s="38">
        <v>0</v>
      </c>
      <c r="FH96" s="38">
        <v>32.165900000000001</v>
      </c>
      <c r="FI96" s="38">
        <v>8.7025600000000001</v>
      </c>
      <c r="FJ96" s="38">
        <v>0</v>
      </c>
      <c r="FK96" s="38">
        <v>0</v>
      </c>
      <c r="FL96" s="38">
        <v>1.82263</v>
      </c>
      <c r="FM96" s="38">
        <v>12.908799999999999</v>
      </c>
      <c r="FN96" s="38">
        <v>53.258800000000001</v>
      </c>
      <c r="FO96" s="38">
        <v>14.089600000000001</v>
      </c>
      <c r="FP96" s="38">
        <v>0</v>
      </c>
      <c r="FQ96" s="38">
        <v>5.5359400000000003E-2</v>
      </c>
      <c r="FR96" s="38">
        <v>0</v>
      </c>
      <c r="FS96" s="38">
        <v>-2.1083799999999999</v>
      </c>
      <c r="FT96" s="38">
        <v>-0.23271600000000001</v>
      </c>
      <c r="FU96" s="38">
        <v>67.403700000000001</v>
      </c>
      <c r="FV96" s="38" t="s">
        <v>273</v>
      </c>
      <c r="FW96" s="38" t="s">
        <v>274</v>
      </c>
      <c r="FX96" s="38" t="s">
        <v>214</v>
      </c>
      <c r="FY96" s="38" t="s">
        <v>275</v>
      </c>
      <c r="FZ96" s="38" t="s">
        <v>215</v>
      </c>
      <c r="GA96" s="38" t="s">
        <v>276</v>
      </c>
      <c r="GB96" s="38" t="s">
        <v>216</v>
      </c>
      <c r="GC96" s="38" t="s">
        <v>277</v>
      </c>
      <c r="GF96" s="38">
        <v>0</v>
      </c>
      <c r="GG96" s="38">
        <v>11.1706</v>
      </c>
      <c r="GH96" s="38">
        <v>14.8005</v>
      </c>
      <c r="GI96" s="38">
        <v>0</v>
      </c>
      <c r="GJ96" s="38">
        <v>0</v>
      </c>
      <c r="GK96" s="38">
        <v>0</v>
      </c>
      <c r="GL96" s="38">
        <v>9.2368900000000007</v>
      </c>
      <c r="GM96" s="38">
        <v>35.21</v>
      </c>
      <c r="GN96" s="38">
        <v>9.7832299999999996</v>
      </c>
      <c r="GO96" s="38">
        <v>0</v>
      </c>
      <c r="GP96" s="38">
        <v>3.9612399999999999E-2</v>
      </c>
      <c r="GQ96" s="38">
        <v>0</v>
      </c>
      <c r="GR96" s="38">
        <v>0</v>
      </c>
      <c r="GS96" s="38">
        <v>0</v>
      </c>
      <c r="GT96" s="38">
        <v>45.03</v>
      </c>
      <c r="GU96" s="38">
        <v>0.77894300000000005</v>
      </c>
      <c r="GV96" s="38">
        <v>0</v>
      </c>
      <c r="GW96" s="38">
        <v>0</v>
      </c>
      <c r="GX96" s="38">
        <v>0</v>
      </c>
      <c r="GY96" s="38">
        <v>0</v>
      </c>
      <c r="GZ96" s="38">
        <v>3.4429599999999998</v>
      </c>
      <c r="HA96" s="38">
        <v>0</v>
      </c>
      <c r="HB96" s="38">
        <v>4.22</v>
      </c>
      <c r="HC96" s="38">
        <v>0</v>
      </c>
      <c r="HD96" s="38">
        <v>0</v>
      </c>
      <c r="HE96" s="38">
        <v>0</v>
      </c>
      <c r="HF96" s="38">
        <v>0</v>
      </c>
      <c r="HG96" s="38">
        <v>4.22</v>
      </c>
      <c r="HH96" s="38">
        <v>0.73887800000000003</v>
      </c>
      <c r="HI96" s="38">
        <v>10.223000000000001</v>
      </c>
      <c r="HJ96" s="38">
        <v>5.4049800000000001</v>
      </c>
      <c r="HK96" s="38">
        <v>0</v>
      </c>
      <c r="HL96" s="38">
        <v>0</v>
      </c>
      <c r="HM96" s="38">
        <v>1.68411</v>
      </c>
      <c r="HN96" s="38">
        <v>9.2368900000000007</v>
      </c>
      <c r="HO96" s="38">
        <v>20.100000000000001</v>
      </c>
      <c r="HP96" s="38">
        <v>9.7832299999999996</v>
      </c>
      <c r="HQ96" s="38">
        <v>0</v>
      </c>
      <c r="HR96" s="38">
        <v>3.9612399999999999E-2</v>
      </c>
      <c r="HS96" s="38">
        <v>0</v>
      </c>
      <c r="HT96" s="38">
        <v>-6.4994300000000003</v>
      </c>
      <c r="HU96" s="38">
        <v>-0.679979</v>
      </c>
      <c r="HV96" s="38">
        <v>29.92</v>
      </c>
      <c r="HW96" s="38">
        <v>0</v>
      </c>
      <c r="HX96" s="38">
        <v>0</v>
      </c>
      <c r="HY96" s="38">
        <v>0</v>
      </c>
      <c r="HZ96" s="38">
        <v>0</v>
      </c>
      <c r="IA96" s="38">
        <v>0</v>
      </c>
      <c r="IB96" s="38">
        <v>0</v>
      </c>
      <c r="IC96" s="38">
        <v>0</v>
      </c>
      <c r="ID96" s="38">
        <v>0</v>
      </c>
      <c r="IE96" s="38">
        <v>0</v>
      </c>
      <c r="IF96" s="38">
        <v>0</v>
      </c>
      <c r="IG96" s="38">
        <v>0</v>
      </c>
      <c r="IH96" s="38">
        <v>0</v>
      </c>
      <c r="II96" s="38">
        <v>0</v>
      </c>
      <c r="IJ96" s="38">
        <v>0.51958300000000002</v>
      </c>
      <c r="IK96" s="38">
        <v>7.3823999999999996</v>
      </c>
      <c r="IL96" s="38">
        <v>9.7815100000000008</v>
      </c>
      <c r="IM96" s="38">
        <v>0</v>
      </c>
      <c r="IN96" s="38">
        <v>0</v>
      </c>
      <c r="IO96" s="38">
        <v>2.29657</v>
      </c>
      <c r="IP96" s="38">
        <v>6.1045699999999998</v>
      </c>
      <c r="IQ96" s="38">
        <v>26.084599999999998</v>
      </c>
      <c r="IR96" s="38">
        <v>6.4656399999999996</v>
      </c>
      <c r="IS96" s="38">
        <v>0</v>
      </c>
      <c r="IT96" s="38">
        <v>2.6179399999999999E-2</v>
      </c>
      <c r="IU96" s="38">
        <v>0</v>
      </c>
      <c r="IV96" s="38">
        <v>0</v>
      </c>
      <c r="IW96" s="38">
        <v>0</v>
      </c>
      <c r="IX96" s="38">
        <v>32.5764</v>
      </c>
      <c r="IY96" s="38">
        <v>0.48831599999999997</v>
      </c>
      <c r="IZ96" s="38">
        <v>6.7561600000000004</v>
      </c>
      <c r="JA96" s="38">
        <v>3.5720800000000001</v>
      </c>
      <c r="JB96" s="38">
        <v>0</v>
      </c>
      <c r="JC96" s="38">
        <v>0</v>
      </c>
      <c r="JD96" s="38">
        <v>1.1130100000000001</v>
      </c>
      <c r="JE96" s="38">
        <v>6.1045699999999998</v>
      </c>
      <c r="JF96" s="38">
        <v>13.289300000000001</v>
      </c>
      <c r="JG96" s="38">
        <v>6.4656399999999996</v>
      </c>
      <c r="JH96" s="38">
        <v>0</v>
      </c>
      <c r="JI96" s="38">
        <v>2.6179399999999999E-2</v>
      </c>
      <c r="JJ96" s="38">
        <v>0</v>
      </c>
      <c r="JK96" s="38">
        <v>-4.2953999999999999</v>
      </c>
      <c r="JL96" s="38">
        <v>-0.44938600000000001</v>
      </c>
      <c r="JM96" s="38">
        <v>19.781199999999998</v>
      </c>
    </row>
    <row r="97" spans="2:273" x14ac:dyDescent="0.3">
      <c r="B97" s="84">
        <v>44855.519305555557</v>
      </c>
      <c r="C97" s="38" t="s">
        <v>128</v>
      </c>
      <c r="D97" s="38" t="s">
        <v>128</v>
      </c>
      <c r="E97" s="38" t="s">
        <v>290</v>
      </c>
      <c r="F97" s="38">
        <v>24563.1</v>
      </c>
      <c r="G97" s="39">
        <v>24692.3</v>
      </c>
      <c r="H97" s="38" t="s">
        <v>86</v>
      </c>
      <c r="I97" s="38">
        <v>4.027777777777778E-2</v>
      </c>
      <c r="J97" s="38" t="s">
        <v>88</v>
      </c>
      <c r="K97" s="38">
        <v>-183.81</v>
      </c>
      <c r="L97" s="38" t="s">
        <v>87</v>
      </c>
      <c r="M97" s="38" t="s">
        <v>87</v>
      </c>
      <c r="N97" s="38" t="s">
        <v>292</v>
      </c>
      <c r="O97" s="38">
        <v>0</v>
      </c>
      <c r="P97" s="38">
        <v>104168</v>
      </c>
      <c r="Q97" s="38">
        <v>105909</v>
      </c>
      <c r="R97" s="38">
        <v>0</v>
      </c>
      <c r="S97" s="38">
        <v>0</v>
      </c>
      <c r="T97" s="38">
        <v>0</v>
      </c>
      <c r="U97" s="38">
        <v>72944.600000000006</v>
      </c>
      <c r="V97" s="38">
        <v>283021</v>
      </c>
      <c r="W97" s="38">
        <v>77659.3</v>
      </c>
      <c r="X97" s="38">
        <v>0</v>
      </c>
      <c r="Y97" s="38">
        <v>312.82299999999998</v>
      </c>
      <c r="Z97" s="38">
        <v>0</v>
      </c>
      <c r="AA97" s="38">
        <v>0</v>
      </c>
      <c r="AB97" s="38">
        <v>0</v>
      </c>
      <c r="AC97" s="38">
        <v>360994</v>
      </c>
      <c r="AD97" s="38">
        <v>120.902</v>
      </c>
      <c r="AE97" s="38">
        <v>0</v>
      </c>
      <c r="AF97" s="38">
        <v>0</v>
      </c>
      <c r="AG97" s="38">
        <v>0</v>
      </c>
      <c r="AH97" s="38">
        <v>0</v>
      </c>
      <c r="AI97" s="38">
        <v>614.34299999999996</v>
      </c>
      <c r="AJ97" s="38">
        <v>0</v>
      </c>
      <c r="AK97" s="38">
        <v>735.245</v>
      </c>
      <c r="AL97" s="38">
        <v>0</v>
      </c>
      <c r="AM97" s="38">
        <v>0</v>
      </c>
      <c r="AN97" s="38">
        <v>0</v>
      </c>
      <c r="AO97" s="38">
        <v>0</v>
      </c>
      <c r="AP97" s="38">
        <v>735.245</v>
      </c>
      <c r="AQ97" s="38">
        <v>0</v>
      </c>
      <c r="AR97" s="38">
        <v>0</v>
      </c>
      <c r="AS97" s="38">
        <v>0</v>
      </c>
      <c r="AT97" s="38">
        <v>0</v>
      </c>
      <c r="AU97" s="38">
        <v>0</v>
      </c>
      <c r="AV97" s="38">
        <v>0</v>
      </c>
      <c r="AW97" s="38">
        <v>0</v>
      </c>
      <c r="AX97" s="38">
        <v>0</v>
      </c>
      <c r="AY97" s="38">
        <v>0</v>
      </c>
      <c r="AZ97" s="38">
        <v>0</v>
      </c>
      <c r="BA97" s="38">
        <v>0</v>
      </c>
      <c r="BB97" s="38">
        <v>0</v>
      </c>
      <c r="BC97" s="38">
        <v>0</v>
      </c>
      <c r="BD97" s="38">
        <v>1.40991</v>
      </c>
      <c r="BE97" s="38">
        <v>144.48599999999999</v>
      </c>
      <c r="BF97" s="38">
        <v>119.02800000000001</v>
      </c>
      <c r="BG97" s="38">
        <v>0</v>
      </c>
      <c r="BH97" s="38">
        <v>0</v>
      </c>
      <c r="BI97" s="38">
        <v>6.3979400000000002</v>
      </c>
      <c r="BJ97" s="38">
        <v>80.660600000000002</v>
      </c>
      <c r="BK97" s="38">
        <v>351.983</v>
      </c>
      <c r="BL97" s="38">
        <v>85.923900000000003</v>
      </c>
      <c r="BM97" s="38">
        <v>0</v>
      </c>
      <c r="BN97" s="38">
        <v>0.34591300000000003</v>
      </c>
      <c r="BO97" s="38">
        <v>0</v>
      </c>
      <c r="BP97" s="38">
        <v>0</v>
      </c>
      <c r="BQ97" s="38">
        <v>0</v>
      </c>
      <c r="BR97" s="38">
        <v>438.25299999999999</v>
      </c>
      <c r="BS97" s="38">
        <v>430.44499999999999</v>
      </c>
      <c r="BT97" s="38">
        <v>7.8078500000000002</v>
      </c>
      <c r="BU97" s="38">
        <v>0</v>
      </c>
      <c r="BV97" s="38">
        <v>0</v>
      </c>
      <c r="BX97" s="38">
        <v>0</v>
      </c>
      <c r="BY97" s="38">
        <v>0</v>
      </c>
      <c r="CA97" s="38">
        <v>0</v>
      </c>
      <c r="CB97" s="38" t="s">
        <v>87</v>
      </c>
      <c r="CC97" s="38" t="s">
        <v>87</v>
      </c>
      <c r="CD97" s="38" t="s">
        <v>293</v>
      </c>
      <c r="CE97" s="38">
        <v>2591.15</v>
      </c>
      <c r="CF97" s="38">
        <v>95916</v>
      </c>
      <c r="CG97" s="38">
        <v>41191.199999999997</v>
      </c>
      <c r="CH97" s="38">
        <v>0</v>
      </c>
      <c r="CI97" s="38">
        <v>0</v>
      </c>
      <c r="CJ97" s="38">
        <v>11659.2</v>
      </c>
      <c r="CK97" s="38">
        <v>72944.600000000006</v>
      </c>
      <c r="CL97" s="38">
        <v>97186.6</v>
      </c>
      <c r="CM97" s="38">
        <v>77659.3</v>
      </c>
      <c r="CN97" s="38">
        <v>0</v>
      </c>
      <c r="CO97" s="38">
        <v>312.82299999999998</v>
      </c>
      <c r="CP97" s="38">
        <v>0</v>
      </c>
      <c r="CQ97" s="38">
        <v>-127520</v>
      </c>
      <c r="CR97" s="38">
        <v>404.22</v>
      </c>
      <c r="CS97" s="38">
        <v>175159</v>
      </c>
      <c r="CT97" s="38">
        <v>0</v>
      </c>
      <c r="CU97" s="38">
        <v>0</v>
      </c>
      <c r="CV97" s="38">
        <v>0</v>
      </c>
      <c r="CW97" s="38">
        <v>0</v>
      </c>
      <c r="CX97" s="38">
        <v>0</v>
      </c>
      <c r="CY97" s="38">
        <v>0</v>
      </c>
      <c r="CZ97" s="38">
        <v>0</v>
      </c>
      <c r="DA97" s="38">
        <v>0</v>
      </c>
      <c r="DB97" s="38">
        <v>0</v>
      </c>
      <c r="DC97" s="38">
        <v>0</v>
      </c>
      <c r="DD97" s="38">
        <v>0</v>
      </c>
      <c r="DE97" s="38">
        <v>0</v>
      </c>
      <c r="DF97" s="38">
        <v>0</v>
      </c>
      <c r="DG97" s="38">
        <v>0</v>
      </c>
      <c r="DH97" s="38">
        <v>0</v>
      </c>
      <c r="DI97" s="38">
        <v>0</v>
      </c>
      <c r="DJ97" s="38">
        <v>0</v>
      </c>
      <c r="DK97" s="38">
        <v>0</v>
      </c>
      <c r="DL97" s="38">
        <v>0</v>
      </c>
      <c r="DM97" s="38">
        <v>0</v>
      </c>
      <c r="DN97" s="38">
        <v>0</v>
      </c>
      <c r="DO97" s="38">
        <v>0</v>
      </c>
      <c r="DP97" s="38">
        <v>0</v>
      </c>
      <c r="DQ97" s="38">
        <v>0</v>
      </c>
      <c r="DR97" s="38">
        <v>0</v>
      </c>
      <c r="DS97" s="38">
        <v>0</v>
      </c>
      <c r="DT97" s="38">
        <v>3.5994899999999999</v>
      </c>
      <c r="DU97" s="38">
        <v>134.60300000000001</v>
      </c>
      <c r="DV97" s="38">
        <v>46.450800000000001</v>
      </c>
      <c r="DW97" s="38">
        <v>0</v>
      </c>
      <c r="DX97" s="38">
        <v>0</v>
      </c>
      <c r="DY97" s="38">
        <v>13.014900000000001</v>
      </c>
      <c r="DZ97" s="38">
        <v>80.660600000000002</v>
      </c>
      <c r="EA97" s="38">
        <v>168.18100000000001</v>
      </c>
      <c r="EB97" s="38">
        <v>85.923900000000003</v>
      </c>
      <c r="EC97" s="38">
        <v>0</v>
      </c>
      <c r="ED97" s="38">
        <v>0.34591300000000003</v>
      </c>
      <c r="EE97" s="38">
        <v>0</v>
      </c>
      <c r="EF97" s="38">
        <v>-108.414</v>
      </c>
      <c r="EG97" s="38">
        <v>-1.7342500000000001</v>
      </c>
      <c r="EH97" s="38">
        <v>254.45099999999999</v>
      </c>
      <c r="EI97" s="38">
        <v>254.45099999999999</v>
      </c>
      <c r="EJ97" s="38">
        <v>0</v>
      </c>
      <c r="EK97" s="38">
        <v>0</v>
      </c>
      <c r="EL97" s="38">
        <v>0</v>
      </c>
      <c r="EN97" s="38">
        <v>0</v>
      </c>
      <c r="EO97" s="38">
        <v>0</v>
      </c>
      <c r="EQ97" s="38">
        <v>0</v>
      </c>
      <c r="ER97" s="38">
        <v>0</v>
      </c>
      <c r="ES97" s="38">
        <v>34.1614</v>
      </c>
      <c r="ET97" s="38">
        <v>19.558800000000002</v>
      </c>
      <c r="EU97" s="38">
        <v>0</v>
      </c>
      <c r="EV97" s="38">
        <v>0</v>
      </c>
      <c r="EW97" s="38">
        <v>0</v>
      </c>
      <c r="EX97" s="38">
        <v>12.908799999999999</v>
      </c>
      <c r="EY97" s="38">
        <v>66.629000000000005</v>
      </c>
      <c r="EZ97" s="38">
        <v>14.089600000000001</v>
      </c>
      <c r="FA97" s="38">
        <v>0</v>
      </c>
      <c r="FB97" s="38">
        <v>5.5359400000000003E-2</v>
      </c>
      <c r="FC97" s="38">
        <v>0</v>
      </c>
      <c r="FD97" s="38">
        <v>0</v>
      </c>
      <c r="FE97" s="38">
        <v>0</v>
      </c>
      <c r="FF97" s="38">
        <v>80.773899999999998</v>
      </c>
      <c r="FG97" s="38">
        <v>0</v>
      </c>
      <c r="FH97" s="38">
        <v>32.165900000000001</v>
      </c>
      <c r="FI97" s="38">
        <v>8.7025600000000001</v>
      </c>
      <c r="FJ97" s="38">
        <v>0</v>
      </c>
      <c r="FK97" s="38">
        <v>0</v>
      </c>
      <c r="FL97" s="38">
        <v>1.82263</v>
      </c>
      <c r="FM97" s="38">
        <v>12.908799999999999</v>
      </c>
      <c r="FN97" s="38">
        <v>53.258800000000001</v>
      </c>
      <c r="FO97" s="38">
        <v>14.089600000000001</v>
      </c>
      <c r="FP97" s="38">
        <v>0</v>
      </c>
      <c r="FQ97" s="38">
        <v>5.5359400000000003E-2</v>
      </c>
      <c r="FR97" s="38">
        <v>0</v>
      </c>
      <c r="FS97" s="38">
        <v>-2.1083799999999999</v>
      </c>
      <c r="FT97" s="38">
        <v>-0.23271600000000001</v>
      </c>
      <c r="FU97" s="38">
        <v>67.403700000000001</v>
      </c>
      <c r="FV97" s="38" t="s">
        <v>273</v>
      </c>
      <c r="FW97" s="38" t="s">
        <v>274</v>
      </c>
      <c r="FX97" s="38" t="s">
        <v>214</v>
      </c>
      <c r="FY97" s="38" t="s">
        <v>275</v>
      </c>
      <c r="FZ97" s="38" t="s">
        <v>215</v>
      </c>
      <c r="GA97" s="38" t="s">
        <v>276</v>
      </c>
      <c r="GB97" s="38" t="s">
        <v>216</v>
      </c>
      <c r="GC97" s="38" t="s">
        <v>277</v>
      </c>
      <c r="GF97" s="38">
        <v>0</v>
      </c>
      <c r="GG97" s="38">
        <v>11.0402</v>
      </c>
      <c r="GH97" s="38">
        <v>14.7933</v>
      </c>
      <c r="GI97" s="38">
        <v>0</v>
      </c>
      <c r="GJ97" s="38">
        <v>0</v>
      </c>
      <c r="GK97" s="38">
        <v>0</v>
      </c>
      <c r="GL97" s="38">
        <v>9.2368900000000007</v>
      </c>
      <c r="GM97" s="38">
        <v>35.07</v>
      </c>
      <c r="GN97" s="38">
        <v>9.7832299999999996</v>
      </c>
      <c r="GO97" s="38">
        <v>0</v>
      </c>
      <c r="GP97" s="38">
        <v>3.9612399999999999E-2</v>
      </c>
      <c r="GQ97" s="38">
        <v>0</v>
      </c>
      <c r="GR97" s="38">
        <v>0</v>
      </c>
      <c r="GS97" s="38">
        <v>0</v>
      </c>
      <c r="GT97" s="38">
        <v>44.89</v>
      </c>
      <c r="GU97" s="38">
        <v>0.67757100000000003</v>
      </c>
      <c r="GV97" s="38">
        <v>0</v>
      </c>
      <c r="GW97" s="38">
        <v>0</v>
      </c>
      <c r="GX97" s="38">
        <v>0</v>
      </c>
      <c r="GY97" s="38">
        <v>0</v>
      </c>
      <c r="GZ97" s="38">
        <v>3.4429500000000002</v>
      </c>
      <c r="HA97" s="38">
        <v>0</v>
      </c>
      <c r="HB97" s="38">
        <v>4.12</v>
      </c>
      <c r="HC97" s="38">
        <v>0</v>
      </c>
      <c r="HD97" s="38">
        <v>0</v>
      </c>
      <c r="HE97" s="38">
        <v>0</v>
      </c>
      <c r="HF97" s="38">
        <v>0</v>
      </c>
      <c r="HG97" s="38">
        <v>4.12</v>
      </c>
      <c r="HH97" s="38">
        <v>0.73887800000000003</v>
      </c>
      <c r="HI97" s="38">
        <v>10.223000000000001</v>
      </c>
      <c r="HJ97" s="38">
        <v>5.4049800000000001</v>
      </c>
      <c r="HK97" s="38">
        <v>0</v>
      </c>
      <c r="HL97" s="38">
        <v>0</v>
      </c>
      <c r="HM97" s="38">
        <v>1.68411</v>
      </c>
      <c r="HN97" s="38">
        <v>9.2368900000000007</v>
      </c>
      <c r="HO97" s="38">
        <v>20.100000000000001</v>
      </c>
      <c r="HP97" s="38">
        <v>9.7832299999999996</v>
      </c>
      <c r="HQ97" s="38">
        <v>0</v>
      </c>
      <c r="HR97" s="38">
        <v>3.9612399999999999E-2</v>
      </c>
      <c r="HS97" s="38">
        <v>0</v>
      </c>
      <c r="HT97" s="38">
        <v>-6.4994300000000003</v>
      </c>
      <c r="HU97" s="38">
        <v>-0.679979</v>
      </c>
      <c r="HV97" s="38">
        <v>29.92</v>
      </c>
      <c r="HW97" s="38">
        <v>0</v>
      </c>
      <c r="HX97" s="38">
        <v>0</v>
      </c>
      <c r="HY97" s="38">
        <v>0</v>
      </c>
      <c r="HZ97" s="38">
        <v>0</v>
      </c>
      <c r="IA97" s="38">
        <v>0</v>
      </c>
      <c r="IB97" s="38">
        <v>0</v>
      </c>
      <c r="IC97" s="38">
        <v>0</v>
      </c>
      <c r="ID97" s="38">
        <v>0</v>
      </c>
      <c r="IE97" s="38">
        <v>0</v>
      </c>
      <c r="IF97" s="38">
        <v>0</v>
      </c>
      <c r="IG97" s="38">
        <v>0</v>
      </c>
      <c r="IH97" s="38">
        <v>0</v>
      </c>
      <c r="II97" s="38">
        <v>0</v>
      </c>
      <c r="IJ97" s="38">
        <v>0.45196399999999998</v>
      </c>
      <c r="IK97" s="38">
        <v>7.2962699999999998</v>
      </c>
      <c r="IL97" s="38">
        <v>9.7767099999999996</v>
      </c>
      <c r="IM97" s="38">
        <v>0</v>
      </c>
      <c r="IN97" s="38">
        <v>0</v>
      </c>
      <c r="IO97" s="38">
        <v>2.29657</v>
      </c>
      <c r="IP97" s="38">
        <v>6.1045699999999998</v>
      </c>
      <c r="IQ97" s="38">
        <v>25.926100000000002</v>
      </c>
      <c r="IR97" s="38">
        <v>6.4656399999999996</v>
      </c>
      <c r="IS97" s="38">
        <v>0</v>
      </c>
      <c r="IT97" s="38">
        <v>2.6179399999999999E-2</v>
      </c>
      <c r="IU97" s="38">
        <v>0</v>
      </c>
      <c r="IV97" s="38">
        <v>0</v>
      </c>
      <c r="IW97" s="38">
        <v>0</v>
      </c>
      <c r="IX97" s="38">
        <v>32.417900000000003</v>
      </c>
      <c r="IY97" s="38">
        <v>0.48831599999999997</v>
      </c>
      <c r="IZ97" s="38">
        <v>6.7561600000000004</v>
      </c>
      <c r="JA97" s="38">
        <v>3.5720800000000001</v>
      </c>
      <c r="JB97" s="38">
        <v>0</v>
      </c>
      <c r="JC97" s="38">
        <v>0</v>
      </c>
      <c r="JD97" s="38">
        <v>1.1130100000000001</v>
      </c>
      <c r="JE97" s="38">
        <v>6.1045699999999998</v>
      </c>
      <c r="JF97" s="38">
        <v>13.289300000000001</v>
      </c>
      <c r="JG97" s="38">
        <v>6.4656399999999996</v>
      </c>
      <c r="JH97" s="38">
        <v>0</v>
      </c>
      <c r="JI97" s="38">
        <v>2.6179399999999999E-2</v>
      </c>
      <c r="JJ97" s="38">
        <v>0</v>
      </c>
      <c r="JK97" s="38">
        <v>-4.2953999999999999</v>
      </c>
      <c r="JL97" s="38">
        <v>-0.44938600000000001</v>
      </c>
      <c r="JM97" s="38">
        <v>19.781199999999998</v>
      </c>
    </row>
    <row r="98" spans="2:273" x14ac:dyDescent="0.3">
      <c r="B98" s="84">
        <v>44855.52008101852</v>
      </c>
      <c r="C98" s="38" t="s">
        <v>129</v>
      </c>
      <c r="D98" s="38" t="s">
        <v>129</v>
      </c>
      <c r="E98" s="38" t="s">
        <v>290</v>
      </c>
      <c r="F98" s="38">
        <v>24563.1</v>
      </c>
      <c r="G98" s="39">
        <v>24692.3</v>
      </c>
      <c r="H98" s="38" t="s">
        <v>86</v>
      </c>
      <c r="I98" s="38">
        <v>4.0972222222222222E-2</v>
      </c>
      <c r="J98" s="38" t="s">
        <v>88</v>
      </c>
      <c r="K98" s="38">
        <v>-181.97</v>
      </c>
      <c r="L98" s="38" t="s">
        <v>87</v>
      </c>
      <c r="M98" s="38" t="s">
        <v>87</v>
      </c>
      <c r="N98" s="38" t="s">
        <v>292</v>
      </c>
      <c r="O98" s="38">
        <v>0</v>
      </c>
      <c r="P98" s="38">
        <v>103106</v>
      </c>
      <c r="Q98" s="38">
        <v>105900</v>
      </c>
      <c r="R98" s="38">
        <v>0</v>
      </c>
      <c r="S98" s="38">
        <v>0</v>
      </c>
      <c r="T98" s="38">
        <v>0</v>
      </c>
      <c r="U98" s="38">
        <v>72944.600000000006</v>
      </c>
      <c r="V98" s="38">
        <v>281951</v>
      </c>
      <c r="W98" s="38">
        <v>77659.3</v>
      </c>
      <c r="X98" s="38">
        <v>0</v>
      </c>
      <c r="Y98" s="38">
        <v>312.82299999999998</v>
      </c>
      <c r="Z98" s="38">
        <v>0</v>
      </c>
      <c r="AA98" s="38">
        <v>0</v>
      </c>
      <c r="AB98" s="38">
        <v>0</v>
      </c>
      <c r="AC98" s="38">
        <v>359923</v>
      </c>
      <c r="AD98" s="38">
        <v>104.90600000000001</v>
      </c>
      <c r="AE98" s="38">
        <v>0</v>
      </c>
      <c r="AF98" s="38">
        <v>0</v>
      </c>
      <c r="AG98" s="38">
        <v>0</v>
      </c>
      <c r="AH98" s="38">
        <v>0</v>
      </c>
      <c r="AI98" s="38">
        <v>614.34199999999998</v>
      </c>
      <c r="AJ98" s="38">
        <v>0</v>
      </c>
      <c r="AK98" s="38">
        <v>719.24800000000005</v>
      </c>
      <c r="AL98" s="38">
        <v>0</v>
      </c>
      <c r="AM98" s="38">
        <v>0</v>
      </c>
      <c r="AN98" s="38">
        <v>0</v>
      </c>
      <c r="AO98" s="38">
        <v>0</v>
      </c>
      <c r="AP98" s="38">
        <v>719.24800000000005</v>
      </c>
      <c r="AQ98" s="38">
        <v>0</v>
      </c>
      <c r="AR98" s="38">
        <v>0</v>
      </c>
      <c r="AS98" s="38">
        <v>0</v>
      </c>
      <c r="AT98" s="38">
        <v>0</v>
      </c>
      <c r="AU98" s="38">
        <v>0</v>
      </c>
      <c r="AV98" s="38">
        <v>0</v>
      </c>
      <c r="AW98" s="38">
        <v>0</v>
      </c>
      <c r="AX98" s="38">
        <v>0</v>
      </c>
      <c r="AY98" s="38">
        <v>0</v>
      </c>
      <c r="AZ98" s="38">
        <v>0</v>
      </c>
      <c r="BA98" s="38">
        <v>0</v>
      </c>
      <c r="BB98" s="38">
        <v>0</v>
      </c>
      <c r="BC98" s="38">
        <v>0</v>
      </c>
      <c r="BD98" s="38">
        <v>1.2218800000000001</v>
      </c>
      <c r="BE98" s="38">
        <v>142.84700000000001</v>
      </c>
      <c r="BF98" s="38">
        <v>119.018</v>
      </c>
      <c r="BG98" s="38">
        <v>0</v>
      </c>
      <c r="BH98" s="38">
        <v>0</v>
      </c>
      <c r="BI98" s="38">
        <v>6.3979299999999997</v>
      </c>
      <c r="BJ98" s="38">
        <v>80.660600000000002</v>
      </c>
      <c r="BK98" s="38">
        <v>350.14499999999998</v>
      </c>
      <c r="BL98" s="38">
        <v>85.923900000000003</v>
      </c>
      <c r="BM98" s="38">
        <v>0</v>
      </c>
      <c r="BN98" s="38">
        <v>0.34591300000000003</v>
      </c>
      <c r="BO98" s="38">
        <v>0</v>
      </c>
      <c r="BP98" s="38">
        <v>0</v>
      </c>
      <c r="BQ98" s="38">
        <v>0</v>
      </c>
      <c r="BR98" s="38">
        <v>436.41500000000002</v>
      </c>
      <c r="BS98" s="38">
        <v>428.79500000000002</v>
      </c>
      <c r="BT98" s="38">
        <v>7.6198100000000002</v>
      </c>
      <c r="BU98" s="38">
        <v>0</v>
      </c>
      <c r="BV98" s="38">
        <v>0</v>
      </c>
      <c r="BX98" s="38">
        <v>0</v>
      </c>
      <c r="BY98" s="38">
        <v>0</v>
      </c>
      <c r="CA98" s="38">
        <v>0</v>
      </c>
      <c r="CB98" s="38" t="s">
        <v>87</v>
      </c>
      <c r="CC98" s="38" t="s">
        <v>87</v>
      </c>
      <c r="CD98" s="38" t="s">
        <v>293</v>
      </c>
      <c r="CE98" s="38">
        <v>2591.15</v>
      </c>
      <c r="CF98" s="38">
        <v>95916</v>
      </c>
      <c r="CG98" s="38">
        <v>41191.199999999997</v>
      </c>
      <c r="CH98" s="38">
        <v>0</v>
      </c>
      <c r="CI98" s="38">
        <v>0</v>
      </c>
      <c r="CJ98" s="38">
        <v>11659.2</v>
      </c>
      <c r="CK98" s="38">
        <v>72944.600000000006</v>
      </c>
      <c r="CL98" s="38">
        <v>97186.6</v>
      </c>
      <c r="CM98" s="38">
        <v>77659.3</v>
      </c>
      <c r="CN98" s="38">
        <v>0</v>
      </c>
      <c r="CO98" s="38">
        <v>312.82299999999998</v>
      </c>
      <c r="CP98" s="38">
        <v>0</v>
      </c>
      <c r="CQ98" s="38">
        <v>-127520</v>
      </c>
      <c r="CR98" s="38">
        <v>404.22</v>
      </c>
      <c r="CS98" s="38">
        <v>175159</v>
      </c>
      <c r="CT98" s="38">
        <v>0</v>
      </c>
      <c r="CU98" s="38">
        <v>0</v>
      </c>
      <c r="CV98" s="38">
        <v>0</v>
      </c>
      <c r="CW98" s="38">
        <v>0</v>
      </c>
      <c r="CX98" s="38">
        <v>0</v>
      </c>
      <c r="CY98" s="38">
        <v>0</v>
      </c>
      <c r="CZ98" s="38">
        <v>0</v>
      </c>
      <c r="DA98" s="38">
        <v>0</v>
      </c>
      <c r="DB98" s="38">
        <v>0</v>
      </c>
      <c r="DC98" s="38">
        <v>0</v>
      </c>
      <c r="DD98" s="38">
        <v>0</v>
      </c>
      <c r="DE98" s="38">
        <v>0</v>
      </c>
      <c r="DF98" s="38">
        <v>0</v>
      </c>
      <c r="DG98" s="38">
        <v>0</v>
      </c>
      <c r="DH98" s="38">
        <v>0</v>
      </c>
      <c r="DI98" s="38">
        <v>0</v>
      </c>
      <c r="DJ98" s="38">
        <v>0</v>
      </c>
      <c r="DK98" s="38">
        <v>0</v>
      </c>
      <c r="DL98" s="38">
        <v>0</v>
      </c>
      <c r="DM98" s="38">
        <v>0</v>
      </c>
      <c r="DN98" s="38">
        <v>0</v>
      </c>
      <c r="DO98" s="38">
        <v>0</v>
      </c>
      <c r="DP98" s="38">
        <v>0</v>
      </c>
      <c r="DQ98" s="38">
        <v>0</v>
      </c>
      <c r="DR98" s="38">
        <v>0</v>
      </c>
      <c r="DS98" s="38">
        <v>0</v>
      </c>
      <c r="DT98" s="38">
        <v>3.5994899999999999</v>
      </c>
      <c r="DU98" s="38">
        <v>134.60300000000001</v>
      </c>
      <c r="DV98" s="38">
        <v>46.450800000000001</v>
      </c>
      <c r="DW98" s="38">
        <v>0</v>
      </c>
      <c r="DX98" s="38">
        <v>0</v>
      </c>
      <c r="DY98" s="38">
        <v>13.014900000000001</v>
      </c>
      <c r="DZ98" s="38">
        <v>80.660600000000002</v>
      </c>
      <c r="EA98" s="38">
        <v>168.18100000000001</v>
      </c>
      <c r="EB98" s="38">
        <v>85.923900000000003</v>
      </c>
      <c r="EC98" s="38">
        <v>0</v>
      </c>
      <c r="ED98" s="38">
        <v>0.34591300000000003</v>
      </c>
      <c r="EE98" s="38">
        <v>0</v>
      </c>
      <c r="EF98" s="38">
        <v>-108.414</v>
      </c>
      <c r="EG98" s="38">
        <v>-1.7342500000000001</v>
      </c>
      <c r="EH98" s="38">
        <v>254.45099999999999</v>
      </c>
      <c r="EI98" s="38">
        <v>254.45099999999999</v>
      </c>
      <c r="EJ98" s="38">
        <v>0</v>
      </c>
      <c r="EK98" s="38">
        <v>0</v>
      </c>
      <c r="EL98" s="38">
        <v>0</v>
      </c>
      <c r="EN98" s="38">
        <v>0</v>
      </c>
      <c r="EO98" s="38">
        <v>0</v>
      </c>
      <c r="EQ98" s="38">
        <v>0</v>
      </c>
      <c r="ER98" s="38">
        <v>0</v>
      </c>
      <c r="ES98" s="38">
        <v>33.780299999999997</v>
      </c>
      <c r="ET98" s="38">
        <v>19.558800000000002</v>
      </c>
      <c r="EU98" s="38">
        <v>0</v>
      </c>
      <c r="EV98" s="38">
        <v>0</v>
      </c>
      <c r="EW98" s="38">
        <v>0</v>
      </c>
      <c r="EX98" s="38">
        <v>12.908799999999999</v>
      </c>
      <c r="EY98" s="38">
        <v>66.247900000000001</v>
      </c>
      <c r="EZ98" s="38">
        <v>14.089600000000001</v>
      </c>
      <c r="FA98" s="38">
        <v>0</v>
      </c>
      <c r="FB98" s="38">
        <v>5.5359400000000003E-2</v>
      </c>
      <c r="FC98" s="38">
        <v>0</v>
      </c>
      <c r="FD98" s="38">
        <v>0</v>
      </c>
      <c r="FE98" s="38">
        <v>0</v>
      </c>
      <c r="FF98" s="38">
        <v>80.392899999999997</v>
      </c>
      <c r="FG98" s="38">
        <v>0</v>
      </c>
      <c r="FH98" s="38">
        <v>32.165900000000001</v>
      </c>
      <c r="FI98" s="38">
        <v>8.7025600000000001</v>
      </c>
      <c r="FJ98" s="38">
        <v>0</v>
      </c>
      <c r="FK98" s="38">
        <v>0</v>
      </c>
      <c r="FL98" s="38">
        <v>1.82263</v>
      </c>
      <c r="FM98" s="38">
        <v>12.908799999999999</v>
      </c>
      <c r="FN98" s="38">
        <v>53.258800000000001</v>
      </c>
      <c r="FO98" s="38">
        <v>14.089600000000001</v>
      </c>
      <c r="FP98" s="38">
        <v>0</v>
      </c>
      <c r="FQ98" s="38">
        <v>5.5359400000000003E-2</v>
      </c>
      <c r="FR98" s="38">
        <v>0</v>
      </c>
      <c r="FS98" s="38">
        <v>-2.1083799999999999</v>
      </c>
      <c r="FT98" s="38">
        <v>-0.23271600000000001</v>
      </c>
      <c r="FU98" s="38">
        <v>67.403700000000001</v>
      </c>
      <c r="FV98" s="38" t="s">
        <v>273</v>
      </c>
      <c r="FW98" s="38" t="s">
        <v>274</v>
      </c>
      <c r="FX98" s="38" t="s">
        <v>214</v>
      </c>
      <c r="FY98" s="38" t="s">
        <v>275</v>
      </c>
      <c r="FZ98" s="38" t="s">
        <v>215</v>
      </c>
      <c r="GA98" s="38" t="s">
        <v>276</v>
      </c>
      <c r="GB98" s="38" t="s">
        <v>216</v>
      </c>
      <c r="GC98" s="38" t="s">
        <v>277</v>
      </c>
      <c r="GF98" s="38">
        <v>0</v>
      </c>
      <c r="GG98" s="38">
        <v>10.923</v>
      </c>
      <c r="GH98" s="38">
        <v>14.7905</v>
      </c>
      <c r="GI98" s="38">
        <v>0</v>
      </c>
      <c r="GJ98" s="38">
        <v>0</v>
      </c>
      <c r="GK98" s="38">
        <v>0</v>
      </c>
      <c r="GL98" s="38">
        <v>9.2368900000000007</v>
      </c>
      <c r="GM98" s="38">
        <v>34.950000000000003</v>
      </c>
      <c r="GN98" s="38">
        <v>9.7832299999999996</v>
      </c>
      <c r="GO98" s="38">
        <v>0</v>
      </c>
      <c r="GP98" s="38">
        <v>3.9612399999999999E-2</v>
      </c>
      <c r="GQ98" s="38">
        <v>0</v>
      </c>
      <c r="GR98" s="38">
        <v>0</v>
      </c>
      <c r="GS98" s="38">
        <v>0</v>
      </c>
      <c r="GT98" s="38">
        <v>44.77</v>
      </c>
      <c r="GU98" s="38">
        <v>0.58792500000000003</v>
      </c>
      <c r="GV98" s="38">
        <v>0</v>
      </c>
      <c r="GW98" s="38">
        <v>0</v>
      </c>
      <c r="GX98" s="38">
        <v>0</v>
      </c>
      <c r="GY98" s="38">
        <v>0</v>
      </c>
      <c r="GZ98" s="38">
        <v>3.4429500000000002</v>
      </c>
      <c r="HA98" s="38">
        <v>0</v>
      </c>
      <c r="HB98" s="38">
        <v>4.03</v>
      </c>
      <c r="HC98" s="38">
        <v>0</v>
      </c>
      <c r="HD98" s="38">
        <v>0</v>
      </c>
      <c r="HE98" s="38">
        <v>0</v>
      </c>
      <c r="HF98" s="38">
        <v>0</v>
      </c>
      <c r="HG98" s="38">
        <v>4.03</v>
      </c>
      <c r="HH98" s="38">
        <v>0.73887800000000003</v>
      </c>
      <c r="HI98" s="38">
        <v>10.223000000000001</v>
      </c>
      <c r="HJ98" s="38">
        <v>5.4049800000000001</v>
      </c>
      <c r="HK98" s="38">
        <v>0</v>
      </c>
      <c r="HL98" s="38">
        <v>0</v>
      </c>
      <c r="HM98" s="38">
        <v>1.68411</v>
      </c>
      <c r="HN98" s="38">
        <v>9.2368900000000007</v>
      </c>
      <c r="HO98" s="38">
        <v>20.100000000000001</v>
      </c>
      <c r="HP98" s="38">
        <v>9.7832299999999996</v>
      </c>
      <c r="HQ98" s="38">
        <v>0</v>
      </c>
      <c r="HR98" s="38">
        <v>3.9612399999999999E-2</v>
      </c>
      <c r="HS98" s="38">
        <v>0</v>
      </c>
      <c r="HT98" s="38">
        <v>-6.4994300000000003</v>
      </c>
      <c r="HU98" s="38">
        <v>-0.679979</v>
      </c>
      <c r="HV98" s="38">
        <v>29.92</v>
      </c>
      <c r="HW98" s="38">
        <v>0</v>
      </c>
      <c r="HX98" s="38">
        <v>0</v>
      </c>
      <c r="HY98" s="38">
        <v>0</v>
      </c>
      <c r="HZ98" s="38">
        <v>0</v>
      </c>
      <c r="IA98" s="38">
        <v>0</v>
      </c>
      <c r="IB98" s="38">
        <v>0</v>
      </c>
      <c r="IC98" s="38">
        <v>0</v>
      </c>
      <c r="ID98" s="38">
        <v>0</v>
      </c>
      <c r="IE98" s="38">
        <v>0</v>
      </c>
      <c r="IF98" s="38">
        <v>0</v>
      </c>
      <c r="IG98" s="38">
        <v>0</v>
      </c>
      <c r="IH98" s="38">
        <v>0</v>
      </c>
      <c r="II98" s="38">
        <v>0</v>
      </c>
      <c r="IJ98" s="38">
        <v>0.39216699999999999</v>
      </c>
      <c r="IK98" s="38">
        <v>7.2187900000000003</v>
      </c>
      <c r="IL98" s="38">
        <v>9.7748500000000007</v>
      </c>
      <c r="IM98" s="38">
        <v>0</v>
      </c>
      <c r="IN98" s="38">
        <v>0</v>
      </c>
      <c r="IO98" s="38">
        <v>2.29657</v>
      </c>
      <c r="IP98" s="38">
        <v>6.1045699999999998</v>
      </c>
      <c r="IQ98" s="38">
        <v>25.786899999999999</v>
      </c>
      <c r="IR98" s="38">
        <v>6.4656399999999996</v>
      </c>
      <c r="IS98" s="38">
        <v>0</v>
      </c>
      <c r="IT98" s="38">
        <v>2.6179399999999999E-2</v>
      </c>
      <c r="IU98" s="38">
        <v>0</v>
      </c>
      <c r="IV98" s="38">
        <v>0</v>
      </c>
      <c r="IW98" s="38">
        <v>0</v>
      </c>
      <c r="IX98" s="38">
        <v>32.278799999999997</v>
      </c>
      <c r="IY98" s="38">
        <v>0.48831599999999997</v>
      </c>
      <c r="IZ98" s="38">
        <v>6.7561600000000004</v>
      </c>
      <c r="JA98" s="38">
        <v>3.5720800000000001</v>
      </c>
      <c r="JB98" s="38">
        <v>0</v>
      </c>
      <c r="JC98" s="38">
        <v>0</v>
      </c>
      <c r="JD98" s="38">
        <v>1.1130100000000001</v>
      </c>
      <c r="JE98" s="38">
        <v>6.1045699999999998</v>
      </c>
      <c r="JF98" s="38">
        <v>13.289300000000001</v>
      </c>
      <c r="JG98" s="38">
        <v>6.4656399999999996</v>
      </c>
      <c r="JH98" s="38">
        <v>0</v>
      </c>
      <c r="JI98" s="38">
        <v>2.6179399999999999E-2</v>
      </c>
      <c r="JJ98" s="38">
        <v>0</v>
      </c>
      <c r="JK98" s="38">
        <v>-4.2953999999999999</v>
      </c>
      <c r="JL98" s="38">
        <v>-0.44938600000000001</v>
      </c>
      <c r="JM98" s="38">
        <v>19.781199999999998</v>
      </c>
    </row>
    <row r="99" spans="2:273" x14ac:dyDescent="0.3">
      <c r="B99" s="84">
        <v>44855.521157407406</v>
      </c>
      <c r="C99" s="38" t="s">
        <v>130</v>
      </c>
      <c r="D99" s="38" t="s">
        <v>130</v>
      </c>
      <c r="E99" s="38" t="s">
        <v>290</v>
      </c>
      <c r="F99" s="38">
        <v>24563.1</v>
      </c>
      <c r="G99" s="39">
        <v>24692.3</v>
      </c>
      <c r="H99" s="38" t="s">
        <v>86</v>
      </c>
      <c r="I99" s="38">
        <v>5.9027777777777783E-2</v>
      </c>
      <c r="J99" s="38" t="s">
        <v>88</v>
      </c>
      <c r="K99" s="38">
        <v>-171.02</v>
      </c>
      <c r="L99" s="38" t="s">
        <v>87</v>
      </c>
      <c r="M99" s="38" t="s">
        <v>87</v>
      </c>
      <c r="N99" s="38" t="s">
        <v>306</v>
      </c>
      <c r="O99" s="38">
        <v>121.33499999999999</v>
      </c>
      <c r="P99" s="38">
        <v>102260</v>
      </c>
      <c r="Q99" s="38">
        <v>96323</v>
      </c>
      <c r="R99" s="38">
        <v>0</v>
      </c>
      <c r="S99" s="38">
        <v>0</v>
      </c>
      <c r="T99" s="38">
        <v>0</v>
      </c>
      <c r="U99" s="38">
        <v>72944.600000000006</v>
      </c>
      <c r="V99" s="38">
        <v>271649</v>
      </c>
      <c r="W99" s="38">
        <v>77659.3</v>
      </c>
      <c r="X99" s="38">
        <v>0</v>
      </c>
      <c r="Y99" s="38">
        <v>312.82299999999998</v>
      </c>
      <c r="Z99" s="38">
        <v>0</v>
      </c>
      <c r="AA99" s="38">
        <v>0</v>
      </c>
      <c r="AB99" s="38">
        <v>0</v>
      </c>
      <c r="AC99" s="38">
        <v>349621</v>
      </c>
      <c r="AD99" s="38">
        <v>109.426</v>
      </c>
      <c r="AE99" s="38">
        <v>0</v>
      </c>
      <c r="AF99" s="38">
        <v>0</v>
      </c>
      <c r="AG99" s="38">
        <v>0</v>
      </c>
      <c r="AH99" s="38">
        <v>0</v>
      </c>
      <c r="AI99" s="38">
        <v>614.34400000000005</v>
      </c>
      <c r="AJ99" s="38">
        <v>0</v>
      </c>
      <c r="AK99" s="38">
        <v>723.76900000000001</v>
      </c>
      <c r="AL99" s="38">
        <v>0</v>
      </c>
      <c r="AM99" s="38">
        <v>0</v>
      </c>
      <c r="AN99" s="38">
        <v>0</v>
      </c>
      <c r="AO99" s="38">
        <v>0</v>
      </c>
      <c r="AP99" s="38">
        <v>723.76900000000001</v>
      </c>
      <c r="AQ99" s="38">
        <v>0</v>
      </c>
      <c r="AR99" s="38">
        <v>0</v>
      </c>
      <c r="AS99" s="38">
        <v>0</v>
      </c>
      <c r="AT99" s="38">
        <v>0</v>
      </c>
      <c r="AU99" s="38">
        <v>0</v>
      </c>
      <c r="AV99" s="38">
        <v>0</v>
      </c>
      <c r="AW99" s="38">
        <v>0</v>
      </c>
      <c r="AX99" s="38">
        <v>0</v>
      </c>
      <c r="AY99" s="38">
        <v>0</v>
      </c>
      <c r="AZ99" s="38">
        <v>0</v>
      </c>
      <c r="BA99" s="38">
        <v>0</v>
      </c>
      <c r="BB99" s="38">
        <v>0</v>
      </c>
      <c r="BC99" s="38">
        <v>0</v>
      </c>
      <c r="BD99" s="38">
        <v>1.48603</v>
      </c>
      <c r="BE99" s="38">
        <v>140.66</v>
      </c>
      <c r="BF99" s="38">
        <v>108.57</v>
      </c>
      <c r="BG99" s="38">
        <v>0</v>
      </c>
      <c r="BH99" s="38">
        <v>0</v>
      </c>
      <c r="BI99" s="38">
        <v>6.3979499999999998</v>
      </c>
      <c r="BJ99" s="38">
        <v>80.660600000000002</v>
      </c>
      <c r="BK99" s="38">
        <v>337.77499999999998</v>
      </c>
      <c r="BL99" s="38">
        <v>85.923900000000003</v>
      </c>
      <c r="BM99" s="38">
        <v>0</v>
      </c>
      <c r="BN99" s="38">
        <v>0.34591300000000003</v>
      </c>
      <c r="BO99" s="38">
        <v>0</v>
      </c>
      <c r="BP99" s="38">
        <v>0</v>
      </c>
      <c r="BQ99" s="38">
        <v>0</v>
      </c>
      <c r="BR99" s="38">
        <v>424.04399999999998</v>
      </c>
      <c r="BS99" s="38">
        <v>416.363</v>
      </c>
      <c r="BT99" s="38">
        <v>7.6816399999999998</v>
      </c>
      <c r="BU99" s="38">
        <v>0</v>
      </c>
      <c r="BV99" s="38">
        <v>0</v>
      </c>
      <c r="BX99" s="38">
        <v>0</v>
      </c>
      <c r="BY99" s="38">
        <v>0</v>
      </c>
      <c r="CA99" s="38">
        <v>0</v>
      </c>
      <c r="CB99" s="38" t="s">
        <v>87</v>
      </c>
      <c r="CC99" s="38" t="s">
        <v>87</v>
      </c>
      <c r="CD99" s="38" t="s">
        <v>307</v>
      </c>
      <c r="CE99" s="38">
        <v>3485.42</v>
      </c>
      <c r="CF99" s="38">
        <v>95778.2</v>
      </c>
      <c r="CG99" s="38">
        <v>38617.599999999999</v>
      </c>
      <c r="CH99" s="38">
        <v>0</v>
      </c>
      <c r="CI99" s="38">
        <v>0</v>
      </c>
      <c r="CJ99" s="38">
        <v>11660</v>
      </c>
      <c r="CK99" s="38">
        <v>72944.600000000006</v>
      </c>
      <c r="CL99" s="38">
        <v>95391.7</v>
      </c>
      <c r="CM99" s="38">
        <v>77659.3</v>
      </c>
      <c r="CN99" s="38">
        <v>0</v>
      </c>
      <c r="CO99" s="38">
        <v>312.82299999999998</v>
      </c>
      <c r="CP99" s="38">
        <v>0</v>
      </c>
      <c r="CQ99" s="38">
        <v>-127520</v>
      </c>
      <c r="CR99" s="38">
        <v>425.64400000000001</v>
      </c>
      <c r="CS99" s="38">
        <v>173364</v>
      </c>
      <c r="CT99" s="38">
        <v>0</v>
      </c>
      <c r="CU99" s="38">
        <v>0</v>
      </c>
      <c r="CV99" s="38">
        <v>0</v>
      </c>
      <c r="CW99" s="38">
        <v>0</v>
      </c>
      <c r="CX99" s="38">
        <v>0</v>
      </c>
      <c r="CY99" s="38">
        <v>0</v>
      </c>
      <c r="CZ99" s="38">
        <v>0</v>
      </c>
      <c r="DA99" s="38">
        <v>0</v>
      </c>
      <c r="DB99" s="38">
        <v>0</v>
      </c>
      <c r="DC99" s="38">
        <v>0</v>
      </c>
      <c r="DD99" s="38">
        <v>0</v>
      </c>
      <c r="DE99" s="38">
        <v>0</v>
      </c>
      <c r="DF99" s="38">
        <v>0</v>
      </c>
      <c r="DG99" s="38">
        <v>0</v>
      </c>
      <c r="DH99" s="38">
        <v>0</v>
      </c>
      <c r="DI99" s="38">
        <v>0</v>
      </c>
      <c r="DJ99" s="38">
        <v>0</v>
      </c>
      <c r="DK99" s="38">
        <v>0</v>
      </c>
      <c r="DL99" s="38">
        <v>0</v>
      </c>
      <c r="DM99" s="38">
        <v>0</v>
      </c>
      <c r="DN99" s="38">
        <v>0</v>
      </c>
      <c r="DO99" s="38">
        <v>0</v>
      </c>
      <c r="DP99" s="38">
        <v>0</v>
      </c>
      <c r="DQ99" s="38">
        <v>0</v>
      </c>
      <c r="DR99" s="38">
        <v>0</v>
      </c>
      <c r="DS99" s="38">
        <v>0</v>
      </c>
      <c r="DT99" s="38">
        <v>4.57707</v>
      </c>
      <c r="DU99" s="38">
        <v>134.375</v>
      </c>
      <c r="DV99" s="38">
        <v>44.291499999999999</v>
      </c>
      <c r="DW99" s="38">
        <v>0</v>
      </c>
      <c r="DX99" s="38">
        <v>0</v>
      </c>
      <c r="DY99" s="38">
        <v>13.0222</v>
      </c>
      <c r="DZ99" s="38">
        <v>80.660600000000002</v>
      </c>
      <c r="EA99" s="38">
        <v>166.761</v>
      </c>
      <c r="EB99" s="38">
        <v>85.923900000000003</v>
      </c>
      <c r="EC99" s="38">
        <v>0</v>
      </c>
      <c r="ED99" s="38">
        <v>0.34591300000000003</v>
      </c>
      <c r="EE99" s="38">
        <v>0</v>
      </c>
      <c r="EF99" s="38">
        <v>-108.414</v>
      </c>
      <c r="EG99" s="38">
        <v>-1.75224</v>
      </c>
      <c r="EH99" s="38">
        <v>253.03</v>
      </c>
      <c r="EI99" s="38">
        <v>253.03</v>
      </c>
      <c r="EJ99" s="38">
        <v>0</v>
      </c>
      <c r="EK99" s="38">
        <v>0</v>
      </c>
      <c r="EL99" s="38">
        <v>13</v>
      </c>
      <c r="EM99" s="38" t="s">
        <v>250</v>
      </c>
      <c r="EN99" s="38">
        <v>0</v>
      </c>
      <c r="EO99" s="38">
        <v>0</v>
      </c>
      <c r="EQ99" s="38">
        <v>0</v>
      </c>
      <c r="ER99" s="38">
        <v>0</v>
      </c>
      <c r="ES99" s="38">
        <v>32.7759</v>
      </c>
      <c r="ET99" s="38">
        <v>17.998799999999999</v>
      </c>
      <c r="EU99" s="38">
        <v>0</v>
      </c>
      <c r="EV99" s="38">
        <v>0</v>
      </c>
      <c r="EW99" s="38">
        <v>0</v>
      </c>
      <c r="EX99" s="38">
        <v>12.908799999999999</v>
      </c>
      <c r="EY99" s="38">
        <v>63.683500000000002</v>
      </c>
      <c r="EZ99" s="38">
        <v>14.089600000000001</v>
      </c>
      <c r="FA99" s="38">
        <v>0</v>
      </c>
      <c r="FB99" s="38">
        <v>5.5359400000000003E-2</v>
      </c>
      <c r="FC99" s="38">
        <v>0</v>
      </c>
      <c r="FD99" s="38">
        <v>0</v>
      </c>
      <c r="FE99" s="38">
        <v>0</v>
      </c>
      <c r="FF99" s="38">
        <v>77.828400000000002</v>
      </c>
      <c r="FG99" s="38">
        <v>1.3557699999999999E-15</v>
      </c>
      <c r="FH99" s="38">
        <v>31.9481</v>
      </c>
      <c r="FI99" s="38">
        <v>9.0829199999999997</v>
      </c>
      <c r="FJ99" s="38">
        <v>0</v>
      </c>
      <c r="FK99" s="38">
        <v>0</v>
      </c>
      <c r="FL99" s="38">
        <v>1.8273200000000001</v>
      </c>
      <c r="FM99" s="38">
        <v>12.908799999999999</v>
      </c>
      <c r="FN99" s="38">
        <v>53.472000000000001</v>
      </c>
      <c r="FO99" s="38">
        <v>14.089600000000001</v>
      </c>
      <c r="FP99" s="38">
        <v>0</v>
      </c>
      <c r="FQ99" s="38">
        <v>5.5359400000000003E-2</v>
      </c>
      <c r="FR99" s="38">
        <v>0</v>
      </c>
      <c r="FS99" s="38">
        <v>-2.1083799999999999</v>
      </c>
      <c r="FT99" s="38">
        <v>-0.18679699999999999</v>
      </c>
      <c r="FU99" s="38">
        <v>67.616900000000001</v>
      </c>
      <c r="FV99" s="38" t="s">
        <v>273</v>
      </c>
      <c r="FW99" s="38" t="s">
        <v>274</v>
      </c>
      <c r="FX99" s="38" t="s">
        <v>214</v>
      </c>
      <c r="FY99" s="38" t="s">
        <v>275</v>
      </c>
      <c r="FZ99" s="38" t="s">
        <v>215</v>
      </c>
      <c r="GA99" s="38" t="s">
        <v>276</v>
      </c>
      <c r="GB99" s="38" t="s">
        <v>216</v>
      </c>
      <c r="GC99" s="38" t="s">
        <v>277</v>
      </c>
      <c r="GF99" s="38">
        <v>3.8367499999999999E-2</v>
      </c>
      <c r="GG99" s="38">
        <v>10.8576</v>
      </c>
      <c r="GH99" s="38">
        <v>13.2896</v>
      </c>
      <c r="GI99" s="38">
        <v>0</v>
      </c>
      <c r="GJ99" s="38">
        <v>0</v>
      </c>
      <c r="GK99" s="38">
        <v>0</v>
      </c>
      <c r="GL99" s="38">
        <v>9.2368900000000007</v>
      </c>
      <c r="GM99" s="38">
        <v>33.43</v>
      </c>
      <c r="GN99" s="38">
        <v>9.7832299999999996</v>
      </c>
      <c r="GO99" s="38">
        <v>0</v>
      </c>
      <c r="GP99" s="38">
        <v>3.9612399999999999E-2</v>
      </c>
      <c r="GQ99" s="38">
        <v>0</v>
      </c>
      <c r="GR99" s="38">
        <v>0</v>
      </c>
      <c r="GS99" s="38">
        <v>0</v>
      </c>
      <c r="GT99" s="38">
        <v>43.25</v>
      </c>
      <c r="GU99" s="38">
        <v>0.61325300000000005</v>
      </c>
      <c r="GV99" s="38">
        <v>0</v>
      </c>
      <c r="GW99" s="38">
        <v>0</v>
      </c>
      <c r="GX99" s="38">
        <v>0</v>
      </c>
      <c r="GY99" s="38">
        <v>0</v>
      </c>
      <c r="GZ99" s="38">
        <v>3.4429599999999998</v>
      </c>
      <c r="HA99" s="38">
        <v>0</v>
      </c>
      <c r="HB99" s="38">
        <v>4.05</v>
      </c>
      <c r="HC99" s="38">
        <v>0</v>
      </c>
      <c r="HD99" s="38">
        <v>0</v>
      </c>
      <c r="HE99" s="38">
        <v>0</v>
      </c>
      <c r="HF99" s="38">
        <v>0</v>
      </c>
      <c r="HG99" s="38">
        <v>4.05</v>
      </c>
      <c r="HH99" s="38">
        <v>0.94854000000000005</v>
      </c>
      <c r="HI99" s="38">
        <v>10.209300000000001</v>
      </c>
      <c r="HJ99" s="38">
        <v>4.8878399999999997</v>
      </c>
      <c r="HK99" s="38">
        <v>0</v>
      </c>
      <c r="HL99" s="38">
        <v>0</v>
      </c>
      <c r="HM99" s="38">
        <v>1.6842699999999999</v>
      </c>
      <c r="HN99" s="38">
        <v>9.2368900000000007</v>
      </c>
      <c r="HO99" s="38">
        <v>19.78</v>
      </c>
      <c r="HP99" s="38">
        <v>9.7832299999999996</v>
      </c>
      <c r="HQ99" s="38">
        <v>0</v>
      </c>
      <c r="HR99" s="38">
        <v>3.9612399999999999E-2</v>
      </c>
      <c r="HS99" s="38">
        <v>0</v>
      </c>
      <c r="HT99" s="38">
        <v>-6.4994300000000003</v>
      </c>
      <c r="HU99" s="38">
        <v>-0.69338299999999997</v>
      </c>
      <c r="HV99" s="38">
        <v>29.6</v>
      </c>
      <c r="HW99" s="38">
        <v>0</v>
      </c>
      <c r="HX99" s="38">
        <v>0</v>
      </c>
      <c r="HY99" s="38">
        <v>0</v>
      </c>
      <c r="HZ99" s="38">
        <v>0</v>
      </c>
      <c r="IA99" s="38">
        <v>0</v>
      </c>
      <c r="IB99" s="38">
        <v>0</v>
      </c>
      <c r="IC99" s="38">
        <v>0</v>
      </c>
      <c r="ID99" s="38">
        <v>0</v>
      </c>
      <c r="IE99" s="38">
        <v>0</v>
      </c>
      <c r="IF99" s="38">
        <v>0</v>
      </c>
      <c r="IG99" s="38">
        <v>0</v>
      </c>
      <c r="IH99" s="38">
        <v>0</v>
      </c>
      <c r="II99" s="38">
        <v>0</v>
      </c>
      <c r="IJ99" s="38">
        <v>0.43441800000000003</v>
      </c>
      <c r="IK99" s="38">
        <v>7.1756000000000002</v>
      </c>
      <c r="IL99" s="38">
        <v>8.7829700000000006</v>
      </c>
      <c r="IM99" s="38">
        <v>0</v>
      </c>
      <c r="IN99" s="38">
        <v>0</v>
      </c>
      <c r="IO99" s="38">
        <v>2.29657</v>
      </c>
      <c r="IP99" s="38">
        <v>6.1045699999999998</v>
      </c>
      <c r="IQ99" s="38">
        <v>24.7941</v>
      </c>
      <c r="IR99" s="38">
        <v>6.4656399999999996</v>
      </c>
      <c r="IS99" s="38">
        <v>0</v>
      </c>
      <c r="IT99" s="38">
        <v>2.6179399999999999E-2</v>
      </c>
      <c r="IU99" s="38">
        <v>0</v>
      </c>
      <c r="IV99" s="38">
        <v>0</v>
      </c>
      <c r="IW99" s="38">
        <v>0</v>
      </c>
      <c r="IX99" s="38">
        <v>31.285900000000002</v>
      </c>
      <c r="IY99" s="38">
        <v>0.62687899999999996</v>
      </c>
      <c r="IZ99" s="38">
        <v>6.7470999999999997</v>
      </c>
      <c r="JA99" s="38">
        <v>3.2303000000000002</v>
      </c>
      <c r="JB99" s="38">
        <v>0</v>
      </c>
      <c r="JC99" s="38">
        <v>0</v>
      </c>
      <c r="JD99" s="38">
        <v>1.1131200000000001</v>
      </c>
      <c r="JE99" s="38">
        <v>6.1045699999999998</v>
      </c>
      <c r="JF99" s="38">
        <v>13.068300000000001</v>
      </c>
      <c r="JG99" s="38">
        <v>6.4656399999999996</v>
      </c>
      <c r="JH99" s="38">
        <v>0</v>
      </c>
      <c r="JI99" s="38">
        <v>2.6179399999999999E-2</v>
      </c>
      <c r="JJ99" s="38">
        <v>0</v>
      </c>
      <c r="JK99" s="38">
        <v>-4.2953999999999999</v>
      </c>
      <c r="JL99" s="38">
        <v>-0.45824799999999999</v>
      </c>
      <c r="JM99" s="38">
        <v>19.560099999999998</v>
      </c>
    </row>
    <row r="100" spans="2:273" x14ac:dyDescent="0.3">
      <c r="B100" s="84">
        <v>44855.522280092591</v>
      </c>
      <c r="C100" s="38" t="s">
        <v>131</v>
      </c>
      <c r="D100" s="38" t="s">
        <v>131</v>
      </c>
      <c r="E100" s="38" t="s">
        <v>290</v>
      </c>
      <c r="F100" s="38">
        <v>24563.1</v>
      </c>
      <c r="G100" s="39">
        <v>24692.3</v>
      </c>
      <c r="H100" s="38" t="s">
        <v>86</v>
      </c>
      <c r="I100" s="38">
        <v>6.1805555555555558E-2</v>
      </c>
      <c r="J100" s="38" t="s">
        <v>88</v>
      </c>
      <c r="K100" s="38">
        <v>-171.35</v>
      </c>
      <c r="L100" s="38" t="s">
        <v>87</v>
      </c>
      <c r="M100" s="38" t="s">
        <v>87</v>
      </c>
      <c r="N100" s="38" t="s">
        <v>294</v>
      </c>
      <c r="O100" s="38">
        <v>55.213700000000003</v>
      </c>
      <c r="P100" s="38">
        <v>102613</v>
      </c>
      <c r="Q100" s="38">
        <v>96321.600000000006</v>
      </c>
      <c r="R100" s="38">
        <v>0</v>
      </c>
      <c r="S100" s="38">
        <v>0</v>
      </c>
      <c r="T100" s="38">
        <v>0</v>
      </c>
      <c r="U100" s="38">
        <v>72944.600000000006</v>
      </c>
      <c r="V100" s="38">
        <v>271935</v>
      </c>
      <c r="W100" s="38">
        <v>77659.3</v>
      </c>
      <c r="X100" s="38">
        <v>0</v>
      </c>
      <c r="Y100" s="38">
        <v>312.82299999999998</v>
      </c>
      <c r="Z100" s="38">
        <v>0</v>
      </c>
      <c r="AA100" s="38">
        <v>0</v>
      </c>
      <c r="AB100" s="38">
        <v>0</v>
      </c>
      <c r="AC100" s="38">
        <v>349907</v>
      </c>
      <c r="AD100" s="38">
        <v>109.36499999999999</v>
      </c>
      <c r="AE100" s="38">
        <v>0</v>
      </c>
      <c r="AF100" s="38">
        <v>0</v>
      </c>
      <c r="AG100" s="38">
        <v>0</v>
      </c>
      <c r="AH100" s="38">
        <v>0</v>
      </c>
      <c r="AI100" s="38">
        <v>614.34400000000005</v>
      </c>
      <c r="AJ100" s="38">
        <v>0</v>
      </c>
      <c r="AK100" s="38">
        <v>723.70899999999995</v>
      </c>
      <c r="AL100" s="38">
        <v>0</v>
      </c>
      <c r="AM100" s="38">
        <v>0</v>
      </c>
      <c r="AN100" s="38">
        <v>0</v>
      </c>
      <c r="AO100" s="38">
        <v>0</v>
      </c>
      <c r="AP100" s="38">
        <v>723.70899999999995</v>
      </c>
      <c r="AQ100" s="38">
        <v>0</v>
      </c>
      <c r="AR100" s="38">
        <v>0</v>
      </c>
      <c r="AS100" s="38">
        <v>0</v>
      </c>
      <c r="AT100" s="38">
        <v>0</v>
      </c>
      <c r="AU100" s="38">
        <v>0</v>
      </c>
      <c r="AV100" s="38">
        <v>0</v>
      </c>
      <c r="AW100" s="38">
        <v>0</v>
      </c>
      <c r="AX100" s="38">
        <v>0</v>
      </c>
      <c r="AY100" s="38">
        <v>0</v>
      </c>
      <c r="AZ100" s="38">
        <v>0</v>
      </c>
      <c r="BA100" s="38">
        <v>0</v>
      </c>
      <c r="BB100" s="38">
        <v>0</v>
      </c>
      <c r="BC100" s="38">
        <v>0</v>
      </c>
      <c r="BD100" s="38">
        <v>1.3751599999999999</v>
      </c>
      <c r="BE100" s="38">
        <v>141.10300000000001</v>
      </c>
      <c r="BF100" s="38">
        <v>108.56699999999999</v>
      </c>
      <c r="BG100" s="38">
        <v>0</v>
      </c>
      <c r="BH100" s="38">
        <v>0</v>
      </c>
      <c r="BI100" s="38">
        <v>6.3979499999999998</v>
      </c>
      <c r="BJ100" s="38">
        <v>80.660600000000002</v>
      </c>
      <c r="BK100" s="38">
        <v>338.10399999999998</v>
      </c>
      <c r="BL100" s="38">
        <v>85.923900000000003</v>
      </c>
      <c r="BM100" s="38">
        <v>0</v>
      </c>
      <c r="BN100" s="38">
        <v>0.34591300000000003</v>
      </c>
      <c r="BO100" s="38">
        <v>0</v>
      </c>
      <c r="BP100" s="38">
        <v>0</v>
      </c>
      <c r="BQ100" s="38">
        <v>0</v>
      </c>
      <c r="BR100" s="38">
        <v>424.37400000000002</v>
      </c>
      <c r="BS100" s="38">
        <v>416.69299999999998</v>
      </c>
      <c r="BT100" s="38">
        <v>7.68093</v>
      </c>
      <c r="BU100" s="38">
        <v>0</v>
      </c>
      <c r="BV100" s="38">
        <v>0</v>
      </c>
      <c r="BX100" s="38">
        <v>0</v>
      </c>
      <c r="BY100" s="38">
        <v>0</v>
      </c>
      <c r="CA100" s="38">
        <v>0</v>
      </c>
      <c r="CB100" s="38" t="s">
        <v>87</v>
      </c>
      <c r="CC100" s="38" t="s">
        <v>87</v>
      </c>
      <c r="CD100" s="38" t="s">
        <v>307</v>
      </c>
      <c r="CE100" s="38">
        <v>3485.42</v>
      </c>
      <c r="CF100" s="38">
        <v>95778.2</v>
      </c>
      <c r="CG100" s="38">
        <v>38617.599999999999</v>
      </c>
      <c r="CH100" s="38">
        <v>0</v>
      </c>
      <c r="CI100" s="38">
        <v>0</v>
      </c>
      <c r="CJ100" s="38">
        <v>11660</v>
      </c>
      <c r="CK100" s="38">
        <v>72944.600000000006</v>
      </c>
      <c r="CL100" s="38">
        <v>95391.7</v>
      </c>
      <c r="CM100" s="38">
        <v>77659.3</v>
      </c>
      <c r="CN100" s="38">
        <v>0</v>
      </c>
      <c r="CO100" s="38">
        <v>312.82299999999998</v>
      </c>
      <c r="CP100" s="38">
        <v>0</v>
      </c>
      <c r="CQ100" s="38">
        <v>-127520</v>
      </c>
      <c r="CR100" s="38">
        <v>425.64400000000001</v>
      </c>
      <c r="CS100" s="38">
        <v>173364</v>
      </c>
      <c r="CT100" s="38">
        <v>0</v>
      </c>
      <c r="CU100" s="38">
        <v>0</v>
      </c>
      <c r="CV100" s="38">
        <v>0</v>
      </c>
      <c r="CW100" s="38">
        <v>0</v>
      </c>
      <c r="CX100" s="38">
        <v>0</v>
      </c>
      <c r="CY100" s="38">
        <v>0</v>
      </c>
      <c r="CZ100" s="38">
        <v>0</v>
      </c>
      <c r="DA100" s="38">
        <v>0</v>
      </c>
      <c r="DB100" s="38">
        <v>0</v>
      </c>
      <c r="DC100" s="38">
        <v>0</v>
      </c>
      <c r="DD100" s="38">
        <v>0</v>
      </c>
      <c r="DE100" s="38">
        <v>0</v>
      </c>
      <c r="DF100" s="38">
        <v>0</v>
      </c>
      <c r="DG100" s="38">
        <v>0</v>
      </c>
      <c r="DH100" s="38">
        <v>0</v>
      </c>
      <c r="DI100" s="38">
        <v>0</v>
      </c>
      <c r="DJ100" s="38">
        <v>0</v>
      </c>
      <c r="DK100" s="38">
        <v>0</v>
      </c>
      <c r="DL100" s="38">
        <v>0</v>
      </c>
      <c r="DM100" s="38">
        <v>0</v>
      </c>
      <c r="DN100" s="38">
        <v>0</v>
      </c>
      <c r="DO100" s="38">
        <v>0</v>
      </c>
      <c r="DP100" s="38">
        <v>0</v>
      </c>
      <c r="DQ100" s="38">
        <v>0</v>
      </c>
      <c r="DR100" s="38">
        <v>0</v>
      </c>
      <c r="DS100" s="38">
        <v>0</v>
      </c>
      <c r="DT100" s="38">
        <v>4.57707</v>
      </c>
      <c r="DU100" s="38">
        <v>134.375</v>
      </c>
      <c r="DV100" s="38">
        <v>44.291499999999999</v>
      </c>
      <c r="DW100" s="38">
        <v>0</v>
      </c>
      <c r="DX100" s="38">
        <v>0</v>
      </c>
      <c r="DY100" s="38">
        <v>13.0222</v>
      </c>
      <c r="DZ100" s="38">
        <v>80.660600000000002</v>
      </c>
      <c r="EA100" s="38">
        <v>166.761</v>
      </c>
      <c r="EB100" s="38">
        <v>85.923900000000003</v>
      </c>
      <c r="EC100" s="38">
        <v>0</v>
      </c>
      <c r="ED100" s="38">
        <v>0.34591300000000003</v>
      </c>
      <c r="EE100" s="38">
        <v>0</v>
      </c>
      <c r="EF100" s="38">
        <v>-108.414</v>
      </c>
      <c r="EG100" s="38">
        <v>-1.75224</v>
      </c>
      <c r="EH100" s="38">
        <v>253.03</v>
      </c>
      <c r="EI100" s="38">
        <v>253.03</v>
      </c>
      <c r="EJ100" s="38">
        <v>0</v>
      </c>
      <c r="EK100" s="38">
        <v>0</v>
      </c>
      <c r="EL100" s="38">
        <v>13</v>
      </c>
      <c r="EM100" s="38" t="s">
        <v>250</v>
      </c>
      <c r="EN100" s="38">
        <v>0</v>
      </c>
      <c r="EO100" s="38">
        <v>0</v>
      </c>
      <c r="EQ100" s="38">
        <v>0</v>
      </c>
      <c r="ER100" s="38">
        <v>0</v>
      </c>
      <c r="ES100" s="38">
        <v>32.863300000000002</v>
      </c>
      <c r="ET100" s="38">
        <v>17.998799999999999</v>
      </c>
      <c r="EU100" s="38">
        <v>0</v>
      </c>
      <c r="EV100" s="38">
        <v>0</v>
      </c>
      <c r="EW100" s="38">
        <v>0</v>
      </c>
      <c r="EX100" s="38">
        <v>12.908799999999999</v>
      </c>
      <c r="EY100" s="38">
        <v>63.770899999999997</v>
      </c>
      <c r="EZ100" s="38">
        <v>14.089600000000001</v>
      </c>
      <c r="FA100" s="38">
        <v>0</v>
      </c>
      <c r="FB100" s="38">
        <v>5.5359400000000003E-2</v>
      </c>
      <c r="FC100" s="38">
        <v>0</v>
      </c>
      <c r="FD100" s="38">
        <v>0</v>
      </c>
      <c r="FE100" s="38">
        <v>0</v>
      </c>
      <c r="FF100" s="38">
        <v>77.915800000000004</v>
      </c>
      <c r="FG100" s="38">
        <v>1.3557699999999999E-15</v>
      </c>
      <c r="FH100" s="38">
        <v>31.9481</v>
      </c>
      <c r="FI100" s="38">
        <v>9.0829199999999997</v>
      </c>
      <c r="FJ100" s="38">
        <v>0</v>
      </c>
      <c r="FK100" s="38">
        <v>0</v>
      </c>
      <c r="FL100" s="38">
        <v>1.8273200000000001</v>
      </c>
      <c r="FM100" s="38">
        <v>12.908799999999999</v>
      </c>
      <c r="FN100" s="38">
        <v>53.472000000000001</v>
      </c>
      <c r="FO100" s="38">
        <v>14.089600000000001</v>
      </c>
      <c r="FP100" s="38">
        <v>0</v>
      </c>
      <c r="FQ100" s="38">
        <v>5.5359400000000003E-2</v>
      </c>
      <c r="FR100" s="38">
        <v>0</v>
      </c>
      <c r="FS100" s="38">
        <v>-2.1083799999999999</v>
      </c>
      <c r="FT100" s="38">
        <v>-0.18679699999999999</v>
      </c>
      <c r="FU100" s="38">
        <v>67.616900000000001</v>
      </c>
      <c r="FV100" s="38" t="s">
        <v>273</v>
      </c>
      <c r="FW100" s="38" t="s">
        <v>274</v>
      </c>
      <c r="FX100" s="38" t="s">
        <v>214</v>
      </c>
      <c r="FY100" s="38" t="s">
        <v>275</v>
      </c>
      <c r="FZ100" s="38" t="s">
        <v>215</v>
      </c>
      <c r="GA100" s="38" t="s">
        <v>276</v>
      </c>
      <c r="GB100" s="38" t="s">
        <v>216</v>
      </c>
      <c r="GC100" s="38" t="s">
        <v>277</v>
      </c>
      <c r="GF100" s="38">
        <v>1.75137E-2</v>
      </c>
      <c r="GG100" s="38">
        <v>10.8942</v>
      </c>
      <c r="GH100" s="38">
        <v>13.289199999999999</v>
      </c>
      <c r="GI100" s="38">
        <v>0</v>
      </c>
      <c r="GJ100" s="38">
        <v>0</v>
      </c>
      <c r="GK100" s="38">
        <v>0</v>
      </c>
      <c r="GL100" s="38">
        <v>9.2368900000000007</v>
      </c>
      <c r="GM100" s="38">
        <v>33.44</v>
      </c>
      <c r="GN100" s="38">
        <v>9.7832299999999996</v>
      </c>
      <c r="GO100" s="38">
        <v>0</v>
      </c>
      <c r="GP100" s="38">
        <v>3.9612399999999999E-2</v>
      </c>
      <c r="GQ100" s="38">
        <v>0</v>
      </c>
      <c r="GR100" s="38">
        <v>0</v>
      </c>
      <c r="GS100" s="38">
        <v>0</v>
      </c>
      <c r="GT100" s="38">
        <v>43.26</v>
      </c>
      <c r="GU100" s="38">
        <v>0.61291399999999996</v>
      </c>
      <c r="GV100" s="38">
        <v>0</v>
      </c>
      <c r="GW100" s="38">
        <v>0</v>
      </c>
      <c r="GX100" s="38">
        <v>0</v>
      </c>
      <c r="GY100" s="38">
        <v>0</v>
      </c>
      <c r="GZ100" s="38">
        <v>3.4429599999999998</v>
      </c>
      <c r="HA100" s="38">
        <v>0</v>
      </c>
      <c r="HB100" s="38">
        <v>4.05</v>
      </c>
      <c r="HC100" s="38">
        <v>0</v>
      </c>
      <c r="HD100" s="38">
        <v>0</v>
      </c>
      <c r="HE100" s="38">
        <v>0</v>
      </c>
      <c r="HF100" s="38">
        <v>0</v>
      </c>
      <c r="HG100" s="38">
        <v>4.05</v>
      </c>
      <c r="HH100" s="38">
        <v>0.94854000000000005</v>
      </c>
      <c r="HI100" s="38">
        <v>10.209300000000001</v>
      </c>
      <c r="HJ100" s="38">
        <v>4.8878399999999997</v>
      </c>
      <c r="HK100" s="38">
        <v>0</v>
      </c>
      <c r="HL100" s="38">
        <v>0</v>
      </c>
      <c r="HM100" s="38">
        <v>1.6842699999999999</v>
      </c>
      <c r="HN100" s="38">
        <v>9.2368900000000007</v>
      </c>
      <c r="HO100" s="38">
        <v>19.78</v>
      </c>
      <c r="HP100" s="38">
        <v>9.7832299999999996</v>
      </c>
      <c r="HQ100" s="38">
        <v>0</v>
      </c>
      <c r="HR100" s="38">
        <v>3.9612399999999999E-2</v>
      </c>
      <c r="HS100" s="38">
        <v>0</v>
      </c>
      <c r="HT100" s="38">
        <v>-6.4994300000000003</v>
      </c>
      <c r="HU100" s="38">
        <v>-0.69338299999999997</v>
      </c>
      <c r="HV100" s="38">
        <v>29.6</v>
      </c>
      <c r="HW100" s="38">
        <v>0</v>
      </c>
      <c r="HX100" s="38">
        <v>0</v>
      </c>
      <c r="HY100" s="38">
        <v>0</v>
      </c>
      <c r="HZ100" s="38">
        <v>0</v>
      </c>
      <c r="IA100" s="38">
        <v>0</v>
      </c>
      <c r="IB100" s="38">
        <v>0</v>
      </c>
      <c r="IC100" s="38">
        <v>0</v>
      </c>
      <c r="ID100" s="38">
        <v>0</v>
      </c>
      <c r="IE100" s="38">
        <v>0</v>
      </c>
      <c r="IF100" s="38">
        <v>0</v>
      </c>
      <c r="IG100" s="38">
        <v>0</v>
      </c>
      <c r="IH100" s="38">
        <v>0</v>
      </c>
      <c r="II100" s="38">
        <v>0</v>
      </c>
      <c r="IJ100" s="38">
        <v>0.42041000000000001</v>
      </c>
      <c r="IK100" s="38">
        <v>7.1997499999999999</v>
      </c>
      <c r="IL100" s="38">
        <v>8.7826699999999995</v>
      </c>
      <c r="IM100" s="38">
        <v>0</v>
      </c>
      <c r="IN100" s="38">
        <v>0</v>
      </c>
      <c r="IO100" s="38">
        <v>2.29657</v>
      </c>
      <c r="IP100" s="38">
        <v>6.1045699999999998</v>
      </c>
      <c r="IQ100" s="38">
        <v>24.803999999999998</v>
      </c>
      <c r="IR100" s="38">
        <v>6.4656399999999996</v>
      </c>
      <c r="IS100" s="38">
        <v>0</v>
      </c>
      <c r="IT100" s="38">
        <v>2.6179399999999999E-2</v>
      </c>
      <c r="IU100" s="38">
        <v>0</v>
      </c>
      <c r="IV100" s="38">
        <v>0</v>
      </c>
      <c r="IW100" s="38">
        <v>0</v>
      </c>
      <c r="IX100" s="38">
        <v>31.2958</v>
      </c>
      <c r="IY100" s="38">
        <v>0.62687899999999996</v>
      </c>
      <c r="IZ100" s="38">
        <v>6.7470999999999997</v>
      </c>
      <c r="JA100" s="38">
        <v>3.2303000000000002</v>
      </c>
      <c r="JB100" s="38">
        <v>0</v>
      </c>
      <c r="JC100" s="38">
        <v>0</v>
      </c>
      <c r="JD100" s="38">
        <v>1.1131200000000001</v>
      </c>
      <c r="JE100" s="38">
        <v>6.1045699999999998</v>
      </c>
      <c r="JF100" s="38">
        <v>13.068300000000001</v>
      </c>
      <c r="JG100" s="38">
        <v>6.4656399999999996</v>
      </c>
      <c r="JH100" s="38">
        <v>0</v>
      </c>
      <c r="JI100" s="38">
        <v>2.6179399999999999E-2</v>
      </c>
      <c r="JJ100" s="38">
        <v>0</v>
      </c>
      <c r="JK100" s="38">
        <v>-4.2953999999999999</v>
      </c>
      <c r="JL100" s="38">
        <v>-0.45824799999999999</v>
      </c>
      <c r="JM100" s="38">
        <v>19.560099999999998</v>
      </c>
    </row>
    <row r="101" spans="2:273" s="89" customFormat="1" x14ac:dyDescent="0.3">
      <c r="B101" s="88">
        <v>44853.88008101852</v>
      </c>
      <c r="C101" s="89" t="s">
        <v>259</v>
      </c>
      <c r="D101" s="89" t="s">
        <v>260</v>
      </c>
      <c r="E101" s="89" t="s">
        <v>308</v>
      </c>
      <c r="F101" s="89">
        <v>39264</v>
      </c>
      <c r="G101" s="89">
        <v>39372</v>
      </c>
      <c r="H101" s="89" t="s">
        <v>86</v>
      </c>
      <c r="I101" s="90">
        <v>0.21458333333333335</v>
      </c>
      <c r="J101" s="89" t="s">
        <v>263</v>
      </c>
      <c r="K101" s="89">
        <v>7.0000000000000007E-2</v>
      </c>
      <c r="L101" s="89" t="s">
        <v>87</v>
      </c>
      <c r="M101" s="89" t="s">
        <v>87</v>
      </c>
      <c r="N101" s="89" t="s">
        <v>261</v>
      </c>
      <c r="O101" s="89">
        <v>6929.16</v>
      </c>
      <c r="P101" s="89">
        <v>13128.6</v>
      </c>
      <c r="Q101" s="89">
        <v>25795.9</v>
      </c>
      <c r="R101" s="89">
        <v>0</v>
      </c>
      <c r="S101" s="89">
        <v>3039.02</v>
      </c>
      <c r="T101" s="89">
        <v>424.76400000000001</v>
      </c>
      <c r="U101" s="89">
        <v>22939</v>
      </c>
      <c r="V101" s="89">
        <v>-38149.9</v>
      </c>
      <c r="W101" s="89">
        <v>59786.2</v>
      </c>
      <c r="X101" s="89">
        <v>25854.7</v>
      </c>
      <c r="Y101" s="89">
        <v>9447.57</v>
      </c>
      <c r="Z101" s="89">
        <v>0</v>
      </c>
      <c r="AA101" s="89">
        <v>-110406</v>
      </c>
      <c r="AB101" s="89">
        <v>0</v>
      </c>
      <c r="AC101" s="89">
        <v>56938.5</v>
      </c>
      <c r="AD101" s="89">
        <v>0</v>
      </c>
      <c r="AE101" s="89">
        <v>0</v>
      </c>
      <c r="AF101" s="89">
        <v>0</v>
      </c>
      <c r="AG101" s="89">
        <v>0</v>
      </c>
      <c r="AH101" s="89">
        <v>0</v>
      </c>
      <c r="AI101" s="89">
        <v>3352.58</v>
      </c>
      <c r="AJ101" s="89">
        <v>0</v>
      </c>
      <c r="AK101" s="89">
        <v>3352.58</v>
      </c>
      <c r="AL101" s="89">
        <v>0</v>
      </c>
      <c r="AM101" s="89">
        <v>1349.87</v>
      </c>
      <c r="AN101" s="89">
        <v>0</v>
      </c>
      <c r="AO101" s="89">
        <v>0</v>
      </c>
      <c r="AP101" s="89">
        <v>4702.46</v>
      </c>
      <c r="AQ101" s="89">
        <v>0</v>
      </c>
      <c r="AR101" s="89">
        <v>0</v>
      </c>
      <c r="AS101" s="89">
        <v>0</v>
      </c>
      <c r="AT101" s="89">
        <v>0</v>
      </c>
      <c r="AU101" s="89">
        <v>0</v>
      </c>
      <c r="AV101" s="89">
        <v>0</v>
      </c>
      <c r="AW101" s="89">
        <v>0</v>
      </c>
      <c r="AX101" s="89">
        <v>0</v>
      </c>
      <c r="AY101" s="89">
        <v>0</v>
      </c>
      <c r="AZ101" s="89">
        <v>0</v>
      </c>
      <c r="BA101" s="89">
        <v>0</v>
      </c>
      <c r="BB101" s="89">
        <v>0</v>
      </c>
      <c r="BC101" s="89">
        <v>0</v>
      </c>
      <c r="BD101" s="89">
        <v>5.2622799999999996</v>
      </c>
      <c r="BE101" s="89">
        <v>19.351500000000001</v>
      </c>
      <c r="BF101" s="89">
        <v>19.301400000000001</v>
      </c>
      <c r="BG101" s="89">
        <v>0</v>
      </c>
      <c r="BH101" s="89">
        <v>2.2347000000000001</v>
      </c>
      <c r="BI101" s="89">
        <v>30.656600000000001</v>
      </c>
      <c r="BJ101" s="89">
        <v>15.7133</v>
      </c>
      <c r="BK101" s="89">
        <v>37.7072</v>
      </c>
      <c r="BL101" s="89">
        <v>42.522399999999998</v>
      </c>
      <c r="BM101" s="89">
        <v>30.085699999999999</v>
      </c>
      <c r="BN101" s="89">
        <v>7.4308500000000004</v>
      </c>
      <c r="BO101" s="89">
        <v>0</v>
      </c>
      <c r="BP101" s="89">
        <v>-54.812600000000003</v>
      </c>
      <c r="BQ101" s="89">
        <v>0</v>
      </c>
      <c r="BR101" s="89">
        <v>117.746</v>
      </c>
      <c r="BS101" s="89">
        <v>75.262900000000002</v>
      </c>
      <c r="BT101" s="89">
        <v>42.4831</v>
      </c>
      <c r="BU101" s="89">
        <v>0</v>
      </c>
      <c r="BV101" s="89">
        <v>0</v>
      </c>
      <c r="BX101" s="89">
        <v>0</v>
      </c>
      <c r="BY101" s="89">
        <v>0</v>
      </c>
      <c r="CA101" s="89">
        <v>0</v>
      </c>
      <c r="CB101" s="89" t="s">
        <v>87</v>
      </c>
      <c r="CC101" s="89" t="s">
        <v>87</v>
      </c>
      <c r="CD101" s="89" t="s">
        <v>261</v>
      </c>
      <c r="CE101" s="89">
        <v>6981.16</v>
      </c>
      <c r="CF101" s="89">
        <v>13154.9</v>
      </c>
      <c r="CG101" s="89">
        <v>25801.9</v>
      </c>
      <c r="CH101" s="89">
        <v>0</v>
      </c>
      <c r="CI101" s="89">
        <v>3038.57</v>
      </c>
      <c r="CJ101" s="89">
        <v>424.76400000000001</v>
      </c>
      <c r="CK101" s="89">
        <v>22939</v>
      </c>
      <c r="CL101" s="89">
        <v>-38099.9</v>
      </c>
      <c r="CM101" s="89">
        <v>59786.2</v>
      </c>
      <c r="CN101" s="89">
        <v>25853.7</v>
      </c>
      <c r="CO101" s="89">
        <v>9447.57</v>
      </c>
      <c r="CP101" s="89">
        <v>0</v>
      </c>
      <c r="CQ101" s="89">
        <v>-110440</v>
      </c>
      <c r="CR101" s="89">
        <v>0</v>
      </c>
      <c r="CS101" s="89">
        <v>56987.5</v>
      </c>
      <c r="CT101" s="89">
        <v>0</v>
      </c>
      <c r="CU101" s="89">
        <v>0</v>
      </c>
      <c r="CV101" s="89">
        <v>0</v>
      </c>
      <c r="CW101" s="89">
        <v>0</v>
      </c>
      <c r="CX101" s="89">
        <v>0</v>
      </c>
      <c r="CY101" s="89">
        <v>3352.57</v>
      </c>
      <c r="CZ101" s="89">
        <v>0</v>
      </c>
      <c r="DA101" s="89">
        <v>3352.57</v>
      </c>
      <c r="DB101" s="89">
        <v>0</v>
      </c>
      <c r="DC101" s="89">
        <v>1349.87</v>
      </c>
      <c r="DD101" s="89">
        <v>0</v>
      </c>
      <c r="DE101" s="89">
        <v>0</v>
      </c>
      <c r="DF101" s="89">
        <v>4702.45</v>
      </c>
      <c r="DG101" s="89">
        <v>0</v>
      </c>
      <c r="DH101" s="89">
        <v>0</v>
      </c>
      <c r="DI101" s="89">
        <v>0</v>
      </c>
      <c r="DJ101" s="89">
        <v>0</v>
      </c>
      <c r="DK101" s="89">
        <v>0</v>
      </c>
      <c r="DL101" s="89">
        <v>0</v>
      </c>
      <c r="DM101" s="89">
        <v>0</v>
      </c>
      <c r="DN101" s="89">
        <v>0</v>
      </c>
      <c r="DO101" s="89">
        <v>0</v>
      </c>
      <c r="DP101" s="89">
        <v>0</v>
      </c>
      <c r="DQ101" s="89">
        <v>0</v>
      </c>
      <c r="DR101" s="89">
        <v>0</v>
      </c>
      <c r="DS101" s="89">
        <v>0</v>
      </c>
      <c r="DT101" s="89">
        <v>5.3022400000000003</v>
      </c>
      <c r="DU101" s="89">
        <v>19.391200000000001</v>
      </c>
      <c r="DV101" s="89">
        <v>19.308800000000002</v>
      </c>
      <c r="DW101" s="89">
        <v>0</v>
      </c>
      <c r="DX101" s="89">
        <v>2.2343299999999999</v>
      </c>
      <c r="DY101" s="89">
        <v>30.656500000000001</v>
      </c>
      <c r="DZ101" s="89">
        <v>15.7133</v>
      </c>
      <c r="EA101" s="89">
        <v>37.776899999999998</v>
      </c>
      <c r="EB101" s="89">
        <v>42.522399999999998</v>
      </c>
      <c r="EC101" s="89">
        <v>30.085000000000001</v>
      </c>
      <c r="ED101" s="89">
        <v>7.4308500000000004</v>
      </c>
      <c r="EE101" s="89">
        <v>0</v>
      </c>
      <c r="EF101" s="89">
        <v>-54.8294</v>
      </c>
      <c r="EG101" s="89">
        <v>0</v>
      </c>
      <c r="EH101" s="89">
        <v>117.815</v>
      </c>
      <c r="EI101" s="89">
        <v>75.3322</v>
      </c>
      <c r="EJ101" s="89">
        <v>42.482999999999997</v>
      </c>
      <c r="EK101" s="89">
        <v>0</v>
      </c>
      <c r="EL101" s="89">
        <v>0</v>
      </c>
      <c r="EN101" s="89">
        <v>0</v>
      </c>
      <c r="EO101" s="89">
        <v>0</v>
      </c>
      <c r="EQ101" s="89">
        <v>0</v>
      </c>
      <c r="ER101" s="89">
        <v>0</v>
      </c>
      <c r="ES101" s="89">
        <v>7.66479</v>
      </c>
      <c r="ET101" s="89">
        <v>3.8925800000000002</v>
      </c>
      <c r="EU101" s="89">
        <v>0</v>
      </c>
      <c r="EV101" s="89">
        <v>0</v>
      </c>
      <c r="EW101" s="89">
        <v>2.9054E-2</v>
      </c>
      <c r="EX101" s="89">
        <v>2.69984</v>
      </c>
      <c r="EY101" s="89">
        <v>11.8065</v>
      </c>
      <c r="EZ101" s="89">
        <v>9.1049900000000008</v>
      </c>
      <c r="FA101" s="89">
        <v>3.89344</v>
      </c>
      <c r="FB101" s="89">
        <v>2.5073400000000001</v>
      </c>
      <c r="FC101" s="89">
        <v>0</v>
      </c>
      <c r="FD101" s="89">
        <v>-2.4797799999999999</v>
      </c>
      <c r="FE101" s="89">
        <v>0</v>
      </c>
      <c r="FF101" s="89">
        <v>27.3123</v>
      </c>
      <c r="FG101" s="89">
        <v>0</v>
      </c>
      <c r="FH101" s="89">
        <v>7.6821799999999998</v>
      </c>
      <c r="FI101" s="89">
        <v>3.8955500000000001</v>
      </c>
      <c r="FJ101" s="89">
        <v>0</v>
      </c>
      <c r="FK101" s="89">
        <v>0</v>
      </c>
      <c r="FL101" s="89">
        <v>2.9054E-2</v>
      </c>
      <c r="FM101" s="89">
        <v>2.69984</v>
      </c>
      <c r="FN101" s="89">
        <v>11.8261</v>
      </c>
      <c r="FO101" s="89">
        <v>9.1049900000000008</v>
      </c>
      <c r="FP101" s="89">
        <v>3.8934700000000002</v>
      </c>
      <c r="FQ101" s="89">
        <v>2.5073400000000001</v>
      </c>
      <c r="FR101" s="89">
        <v>0</v>
      </c>
      <c r="FS101" s="89">
        <v>-2.48054</v>
      </c>
      <c r="FT101" s="89">
        <v>0</v>
      </c>
      <c r="FU101" s="89">
        <v>27.331900000000001</v>
      </c>
      <c r="FV101" s="89" t="s">
        <v>273</v>
      </c>
      <c r="FW101" s="89" t="s">
        <v>274</v>
      </c>
      <c r="FX101" s="89" t="s">
        <v>214</v>
      </c>
      <c r="GA101" s="89" t="s">
        <v>276</v>
      </c>
      <c r="GB101" s="89" t="s">
        <v>309</v>
      </c>
      <c r="GC101" s="89" t="s">
        <v>310</v>
      </c>
      <c r="GF101" s="89">
        <v>1.68686</v>
      </c>
      <c r="GG101" s="89">
        <v>1.7185600000000001</v>
      </c>
      <c r="GH101" s="89">
        <v>4.0066499999999996</v>
      </c>
      <c r="GI101" s="89">
        <v>0</v>
      </c>
      <c r="GJ101" s="89">
        <v>0.70864000000000005</v>
      </c>
      <c r="GK101" s="89">
        <v>3.7891599999999998E-2</v>
      </c>
      <c r="GL101" s="89">
        <v>3.4822500000000001</v>
      </c>
      <c r="GM101" s="89">
        <v>6.93</v>
      </c>
      <c r="GN101" s="89">
        <v>9.6798500000000001</v>
      </c>
      <c r="GO101" s="89">
        <v>3.7933500000000002</v>
      </c>
      <c r="GP101" s="89">
        <v>1.7959499999999999</v>
      </c>
      <c r="GQ101" s="89">
        <v>0</v>
      </c>
      <c r="GR101" s="89">
        <v>-4.7208699999999997</v>
      </c>
      <c r="GS101" s="89">
        <v>0</v>
      </c>
      <c r="GT101" s="89">
        <v>22.2</v>
      </c>
      <c r="GU101" s="89">
        <v>0</v>
      </c>
      <c r="GV101" s="89">
        <v>0</v>
      </c>
      <c r="GW101" s="89">
        <v>0</v>
      </c>
      <c r="GX101" s="89">
        <v>0</v>
      </c>
      <c r="GY101" s="89">
        <v>0</v>
      </c>
      <c r="GZ101" s="89">
        <v>0</v>
      </c>
      <c r="HA101" s="89">
        <v>0</v>
      </c>
      <c r="HB101" s="89">
        <v>0</v>
      </c>
      <c r="HC101" s="89">
        <v>0</v>
      </c>
      <c r="HD101" s="89">
        <v>0</v>
      </c>
      <c r="HE101" s="89">
        <v>0</v>
      </c>
      <c r="HF101" s="89">
        <v>0</v>
      </c>
      <c r="HG101" s="89">
        <v>0</v>
      </c>
      <c r="HH101" s="89">
        <v>1.6998</v>
      </c>
      <c r="HI101" s="89">
        <v>1.72031</v>
      </c>
      <c r="HJ101" s="89">
        <v>4.0075599999999998</v>
      </c>
      <c r="HK101" s="89">
        <v>0</v>
      </c>
      <c r="HL101" s="89">
        <v>0.70849600000000001</v>
      </c>
      <c r="HM101" s="89">
        <v>3.7891599999999998E-2</v>
      </c>
      <c r="HN101" s="89">
        <v>3.4822500000000001</v>
      </c>
      <c r="HO101" s="89">
        <v>6.94</v>
      </c>
      <c r="HP101" s="89">
        <v>9.6798500000000001</v>
      </c>
      <c r="HQ101" s="89">
        <v>3.7932000000000001</v>
      </c>
      <c r="HR101" s="89">
        <v>1.7959499999999999</v>
      </c>
      <c r="HS101" s="89">
        <v>0</v>
      </c>
      <c r="HT101" s="89">
        <v>-4.7223199999999999</v>
      </c>
      <c r="HU101" s="89">
        <v>0</v>
      </c>
      <c r="HV101" s="89">
        <v>22.21</v>
      </c>
      <c r="HW101" s="89">
        <v>0</v>
      </c>
      <c r="HX101" s="89">
        <v>0</v>
      </c>
      <c r="HY101" s="89">
        <v>0</v>
      </c>
      <c r="HZ101" s="89">
        <v>0</v>
      </c>
      <c r="IA101" s="89">
        <v>0</v>
      </c>
      <c r="IB101" s="89">
        <v>0</v>
      </c>
      <c r="IC101" s="89">
        <v>0</v>
      </c>
      <c r="ID101" s="89">
        <v>0</v>
      </c>
      <c r="IE101" s="89">
        <v>0</v>
      </c>
      <c r="IF101" s="89">
        <v>0</v>
      </c>
      <c r="IG101" s="89">
        <v>0</v>
      </c>
      <c r="IH101" s="89">
        <v>0</v>
      </c>
      <c r="II101" s="89">
        <v>0</v>
      </c>
      <c r="IJ101" s="89">
        <v>0.69742400000000004</v>
      </c>
      <c r="IK101" s="89">
        <v>0.710534</v>
      </c>
      <c r="IL101" s="89">
        <v>1.6565300000000001</v>
      </c>
      <c r="IM101" s="89">
        <v>0</v>
      </c>
      <c r="IN101" s="89">
        <v>0.29298299999999999</v>
      </c>
      <c r="IO101" s="89">
        <v>7.4937800000000001</v>
      </c>
      <c r="IP101" s="89">
        <v>1.4397200000000001</v>
      </c>
      <c r="IQ101" s="89">
        <v>10.823700000000001</v>
      </c>
      <c r="IR101" s="89">
        <v>4.0020800000000003</v>
      </c>
      <c r="IS101" s="89">
        <v>4.5792999999999999</v>
      </c>
      <c r="IT101" s="89">
        <v>0.74252399999999996</v>
      </c>
      <c r="IU101" s="89">
        <v>0</v>
      </c>
      <c r="IV101" s="89">
        <v>-1.46723</v>
      </c>
      <c r="IW101" s="89">
        <v>0</v>
      </c>
      <c r="IX101" s="89">
        <v>20.1477</v>
      </c>
      <c r="IY101" s="89">
        <v>0.70277400000000001</v>
      </c>
      <c r="IZ101" s="89">
        <v>0.711256</v>
      </c>
      <c r="JA101" s="89">
        <v>1.6569</v>
      </c>
      <c r="JB101" s="89">
        <v>0</v>
      </c>
      <c r="JC101" s="89">
        <v>0.29292299999999999</v>
      </c>
      <c r="JD101" s="89">
        <v>7.49376</v>
      </c>
      <c r="JE101" s="89">
        <v>1.4397200000000001</v>
      </c>
      <c r="JF101" s="89">
        <v>10.829700000000001</v>
      </c>
      <c r="JG101" s="89">
        <v>4.0020800000000003</v>
      </c>
      <c r="JH101" s="89">
        <v>4.5792400000000004</v>
      </c>
      <c r="JI101" s="89">
        <v>0.74252399999999996</v>
      </c>
      <c r="JJ101" s="89">
        <v>0</v>
      </c>
      <c r="JK101" s="89">
        <v>-1.4676800000000001</v>
      </c>
      <c r="JL101" s="89">
        <v>0</v>
      </c>
      <c r="JM101" s="89">
        <v>20.153500000000001</v>
      </c>
    </row>
    <row r="102" spans="2:273" x14ac:dyDescent="0.3">
      <c r="B102" s="84">
        <v>44853.884745370371</v>
      </c>
      <c r="C102" s="38" t="s">
        <v>262</v>
      </c>
      <c r="D102" s="38" t="s">
        <v>260</v>
      </c>
      <c r="E102" s="38" t="s">
        <v>308</v>
      </c>
      <c r="F102" s="38">
        <v>39264</v>
      </c>
      <c r="G102" s="38">
        <v>39372</v>
      </c>
      <c r="H102" s="38" t="s">
        <v>86</v>
      </c>
      <c r="I102" s="39">
        <v>0.27291666666666664</v>
      </c>
      <c r="J102" s="38" t="s">
        <v>263</v>
      </c>
      <c r="K102" s="38">
        <v>3.45</v>
      </c>
      <c r="L102" s="38" t="s">
        <v>87</v>
      </c>
      <c r="M102" s="38" t="s">
        <v>87</v>
      </c>
      <c r="N102" s="38" t="s">
        <v>261</v>
      </c>
      <c r="O102" s="38">
        <v>6929.16</v>
      </c>
      <c r="P102" s="38">
        <v>13128.6</v>
      </c>
      <c r="Q102" s="38">
        <v>25795.9</v>
      </c>
      <c r="R102" s="38">
        <v>0</v>
      </c>
      <c r="S102" s="38">
        <v>3039.02</v>
      </c>
      <c r="T102" s="38">
        <v>424.76400000000001</v>
      </c>
      <c r="U102" s="38">
        <v>22939</v>
      </c>
      <c r="V102" s="38">
        <v>-38149.9</v>
      </c>
      <c r="W102" s="38">
        <v>59786.2</v>
      </c>
      <c r="X102" s="38">
        <v>25854.7</v>
      </c>
      <c r="Y102" s="38">
        <v>9447.57</v>
      </c>
      <c r="Z102" s="38">
        <v>0</v>
      </c>
      <c r="AA102" s="38">
        <v>-110406</v>
      </c>
      <c r="AB102" s="38">
        <v>0</v>
      </c>
      <c r="AC102" s="38">
        <v>56938.5</v>
      </c>
      <c r="AD102" s="38">
        <v>0</v>
      </c>
      <c r="AE102" s="38">
        <v>0</v>
      </c>
      <c r="AF102" s="38">
        <v>0</v>
      </c>
      <c r="AG102" s="38">
        <v>0</v>
      </c>
      <c r="AH102" s="38">
        <v>0</v>
      </c>
      <c r="AI102" s="38">
        <v>2980.07</v>
      </c>
      <c r="AJ102" s="38">
        <v>0</v>
      </c>
      <c r="AK102" s="38">
        <v>2980.07</v>
      </c>
      <c r="AL102" s="38">
        <v>0</v>
      </c>
      <c r="AM102" s="38">
        <v>1349.87</v>
      </c>
      <c r="AN102" s="38">
        <v>0</v>
      </c>
      <c r="AO102" s="38">
        <v>0</v>
      </c>
      <c r="AP102" s="38">
        <v>4329.95</v>
      </c>
      <c r="AQ102" s="38">
        <v>0</v>
      </c>
      <c r="AR102" s="38">
        <v>0</v>
      </c>
      <c r="AS102" s="38">
        <v>0</v>
      </c>
      <c r="AT102" s="38">
        <v>0</v>
      </c>
      <c r="AU102" s="38">
        <v>0</v>
      </c>
      <c r="AV102" s="38">
        <v>0</v>
      </c>
      <c r="AW102" s="38">
        <v>0</v>
      </c>
      <c r="AX102" s="38">
        <v>0</v>
      </c>
      <c r="AY102" s="38">
        <v>0</v>
      </c>
      <c r="AZ102" s="38">
        <v>0</v>
      </c>
      <c r="BA102" s="38">
        <v>0</v>
      </c>
      <c r="BB102" s="38">
        <v>0</v>
      </c>
      <c r="BC102" s="38">
        <v>0</v>
      </c>
      <c r="BD102" s="38">
        <v>5.2622799999999996</v>
      </c>
      <c r="BE102" s="38">
        <v>19.351500000000001</v>
      </c>
      <c r="BF102" s="38">
        <v>19.301400000000001</v>
      </c>
      <c r="BG102" s="38">
        <v>0</v>
      </c>
      <c r="BH102" s="38">
        <v>2.2347000000000001</v>
      </c>
      <c r="BI102" s="38">
        <v>27.280200000000001</v>
      </c>
      <c r="BJ102" s="38">
        <v>15.7133</v>
      </c>
      <c r="BK102" s="38">
        <v>34.3307</v>
      </c>
      <c r="BL102" s="38">
        <v>42.522399999999998</v>
      </c>
      <c r="BM102" s="38">
        <v>30.085699999999999</v>
      </c>
      <c r="BN102" s="38">
        <v>7.4308500000000004</v>
      </c>
      <c r="BO102" s="38">
        <v>0</v>
      </c>
      <c r="BP102" s="38">
        <v>-54.812600000000003</v>
      </c>
      <c r="BQ102" s="38">
        <v>0</v>
      </c>
      <c r="BR102" s="38">
        <v>114.37</v>
      </c>
      <c r="BS102" s="38">
        <v>75.262900000000002</v>
      </c>
      <c r="BT102" s="38">
        <v>39.106699999999996</v>
      </c>
      <c r="BU102" s="38">
        <v>0</v>
      </c>
      <c r="BV102" s="38">
        <v>0</v>
      </c>
      <c r="BX102" s="38">
        <v>0</v>
      </c>
      <c r="BY102" s="38">
        <v>0</v>
      </c>
      <c r="CA102" s="38">
        <v>0</v>
      </c>
      <c r="CB102" s="38" t="s">
        <v>87</v>
      </c>
      <c r="CC102" s="38" t="s">
        <v>87</v>
      </c>
      <c r="CD102" s="38" t="s">
        <v>261</v>
      </c>
      <c r="CE102" s="38">
        <v>6981.16</v>
      </c>
      <c r="CF102" s="38">
        <v>13154.9</v>
      </c>
      <c r="CG102" s="38">
        <v>25801.9</v>
      </c>
      <c r="CH102" s="38">
        <v>0</v>
      </c>
      <c r="CI102" s="38">
        <v>3038.57</v>
      </c>
      <c r="CJ102" s="38">
        <v>424.76400000000001</v>
      </c>
      <c r="CK102" s="38">
        <v>22939</v>
      </c>
      <c r="CL102" s="38">
        <v>-38099.9</v>
      </c>
      <c r="CM102" s="38">
        <v>59786.2</v>
      </c>
      <c r="CN102" s="38">
        <v>25853.7</v>
      </c>
      <c r="CO102" s="38">
        <v>9447.57</v>
      </c>
      <c r="CP102" s="38">
        <v>0</v>
      </c>
      <c r="CQ102" s="38">
        <v>-110440</v>
      </c>
      <c r="CR102" s="38">
        <v>0</v>
      </c>
      <c r="CS102" s="38">
        <v>56987.5</v>
      </c>
      <c r="CT102" s="38">
        <v>0</v>
      </c>
      <c r="CU102" s="38">
        <v>0</v>
      </c>
      <c r="CV102" s="38">
        <v>0</v>
      </c>
      <c r="CW102" s="38">
        <v>0</v>
      </c>
      <c r="CX102" s="38">
        <v>0</v>
      </c>
      <c r="CY102" s="38">
        <v>3352.57</v>
      </c>
      <c r="CZ102" s="38">
        <v>0</v>
      </c>
      <c r="DA102" s="38">
        <v>3352.57</v>
      </c>
      <c r="DB102" s="38">
        <v>0</v>
      </c>
      <c r="DC102" s="38">
        <v>1349.87</v>
      </c>
      <c r="DD102" s="38">
        <v>0</v>
      </c>
      <c r="DE102" s="38">
        <v>0</v>
      </c>
      <c r="DF102" s="38">
        <v>4702.45</v>
      </c>
      <c r="DG102" s="38">
        <v>0</v>
      </c>
      <c r="DH102" s="38">
        <v>0</v>
      </c>
      <c r="DI102" s="38">
        <v>0</v>
      </c>
      <c r="DJ102" s="38">
        <v>0</v>
      </c>
      <c r="DK102" s="38">
        <v>0</v>
      </c>
      <c r="DL102" s="38">
        <v>0</v>
      </c>
      <c r="DM102" s="38">
        <v>0</v>
      </c>
      <c r="DN102" s="38">
        <v>0</v>
      </c>
      <c r="DO102" s="38">
        <v>0</v>
      </c>
      <c r="DP102" s="38">
        <v>0</v>
      </c>
      <c r="DQ102" s="38">
        <v>0</v>
      </c>
      <c r="DR102" s="38">
        <v>0</v>
      </c>
      <c r="DS102" s="38">
        <v>0</v>
      </c>
      <c r="DT102" s="38">
        <v>5.3022400000000003</v>
      </c>
      <c r="DU102" s="38">
        <v>19.391200000000001</v>
      </c>
      <c r="DV102" s="38">
        <v>19.308800000000002</v>
      </c>
      <c r="DW102" s="38">
        <v>0</v>
      </c>
      <c r="DX102" s="38">
        <v>2.2343299999999999</v>
      </c>
      <c r="DY102" s="38">
        <v>30.656500000000001</v>
      </c>
      <c r="DZ102" s="38">
        <v>15.7133</v>
      </c>
      <c r="EA102" s="38">
        <v>37.776899999999998</v>
      </c>
      <c r="EB102" s="38">
        <v>42.522399999999998</v>
      </c>
      <c r="EC102" s="38">
        <v>30.085000000000001</v>
      </c>
      <c r="ED102" s="38">
        <v>7.4308500000000004</v>
      </c>
      <c r="EE102" s="38">
        <v>0</v>
      </c>
      <c r="EF102" s="38">
        <v>-54.8294</v>
      </c>
      <c r="EG102" s="38">
        <v>0</v>
      </c>
      <c r="EH102" s="38">
        <v>117.815</v>
      </c>
      <c r="EI102" s="38">
        <v>75.3322</v>
      </c>
      <c r="EJ102" s="38">
        <v>42.482999999999997</v>
      </c>
      <c r="EK102" s="38">
        <v>0</v>
      </c>
      <c r="EL102" s="38">
        <v>0</v>
      </c>
      <c r="EN102" s="38">
        <v>0</v>
      </c>
      <c r="EO102" s="38">
        <v>0</v>
      </c>
      <c r="EQ102" s="38">
        <v>0</v>
      </c>
      <c r="ER102" s="38">
        <v>0</v>
      </c>
      <c r="ES102" s="38">
        <v>7.66479</v>
      </c>
      <c r="ET102" s="38">
        <v>3.8925800000000002</v>
      </c>
      <c r="EU102" s="38">
        <v>0</v>
      </c>
      <c r="EV102" s="38">
        <v>0</v>
      </c>
      <c r="EW102" s="38">
        <v>2.9054E-2</v>
      </c>
      <c r="EX102" s="38">
        <v>2.69984</v>
      </c>
      <c r="EY102" s="38">
        <v>11.8065</v>
      </c>
      <c r="EZ102" s="38">
        <v>9.1049900000000008</v>
      </c>
      <c r="FA102" s="38">
        <v>3.89344</v>
      </c>
      <c r="FB102" s="38">
        <v>2.5073400000000001</v>
      </c>
      <c r="FC102" s="38">
        <v>0</v>
      </c>
      <c r="FD102" s="38">
        <v>-2.4797799999999999</v>
      </c>
      <c r="FE102" s="38">
        <v>0</v>
      </c>
      <c r="FF102" s="38">
        <v>27.3123</v>
      </c>
      <c r="FG102" s="38">
        <v>0</v>
      </c>
      <c r="FH102" s="38">
        <v>7.6821799999999998</v>
      </c>
      <c r="FI102" s="38">
        <v>3.8955500000000001</v>
      </c>
      <c r="FJ102" s="38">
        <v>0</v>
      </c>
      <c r="FK102" s="38">
        <v>0</v>
      </c>
      <c r="FL102" s="38">
        <v>2.9054E-2</v>
      </c>
      <c r="FM102" s="38">
        <v>2.69984</v>
      </c>
      <c r="FN102" s="38">
        <v>11.8261</v>
      </c>
      <c r="FO102" s="38">
        <v>9.1049900000000008</v>
      </c>
      <c r="FP102" s="38">
        <v>3.8934700000000002</v>
      </c>
      <c r="FQ102" s="38">
        <v>2.5073400000000001</v>
      </c>
      <c r="FR102" s="38">
        <v>0</v>
      </c>
      <c r="FS102" s="38">
        <v>-2.48054</v>
      </c>
      <c r="FT102" s="38">
        <v>0</v>
      </c>
      <c r="FU102" s="38">
        <v>27.331900000000001</v>
      </c>
      <c r="FV102" s="38" t="s">
        <v>273</v>
      </c>
      <c r="FW102" s="38" t="s">
        <v>274</v>
      </c>
      <c r="FX102" s="38" t="s">
        <v>214</v>
      </c>
      <c r="GA102" s="38" t="s">
        <v>276</v>
      </c>
      <c r="GB102" s="38" t="s">
        <v>309</v>
      </c>
      <c r="GC102" s="38" t="s">
        <v>310</v>
      </c>
      <c r="GF102" s="38">
        <v>1.68686</v>
      </c>
      <c r="GG102" s="38">
        <v>1.7185600000000001</v>
      </c>
      <c r="GH102" s="38">
        <v>4.0066499999999996</v>
      </c>
      <c r="GI102" s="38">
        <v>0</v>
      </c>
      <c r="GJ102" s="38">
        <v>0.70864000000000005</v>
      </c>
      <c r="GK102" s="38">
        <v>3.7891599999999998E-2</v>
      </c>
      <c r="GL102" s="38">
        <v>3.4822500000000001</v>
      </c>
      <c r="GM102" s="38">
        <v>6.93</v>
      </c>
      <c r="GN102" s="38">
        <v>9.6798500000000001</v>
      </c>
      <c r="GO102" s="38">
        <v>3.7933500000000002</v>
      </c>
      <c r="GP102" s="38">
        <v>1.7959499999999999</v>
      </c>
      <c r="GQ102" s="38">
        <v>0</v>
      </c>
      <c r="GR102" s="38">
        <v>-4.7208699999999997</v>
      </c>
      <c r="GS102" s="38">
        <v>0</v>
      </c>
      <c r="GT102" s="38">
        <v>22.2</v>
      </c>
      <c r="GU102" s="38">
        <v>0</v>
      </c>
      <c r="GV102" s="38">
        <v>0</v>
      </c>
      <c r="GW102" s="38">
        <v>0</v>
      </c>
      <c r="GX102" s="38">
        <v>0</v>
      </c>
      <c r="GY102" s="38">
        <v>0</v>
      </c>
      <c r="GZ102" s="38">
        <v>0</v>
      </c>
      <c r="HA102" s="38">
        <v>0</v>
      </c>
      <c r="HB102" s="38">
        <v>0</v>
      </c>
      <c r="HC102" s="38">
        <v>0</v>
      </c>
      <c r="HD102" s="38">
        <v>0</v>
      </c>
      <c r="HE102" s="38">
        <v>0</v>
      </c>
      <c r="HF102" s="38">
        <v>0</v>
      </c>
      <c r="HG102" s="38">
        <v>0</v>
      </c>
      <c r="HH102" s="38">
        <v>1.6998</v>
      </c>
      <c r="HI102" s="38">
        <v>1.72031</v>
      </c>
      <c r="HJ102" s="38">
        <v>4.0075599999999998</v>
      </c>
      <c r="HK102" s="38">
        <v>0</v>
      </c>
      <c r="HL102" s="38">
        <v>0.70849600000000001</v>
      </c>
      <c r="HM102" s="38">
        <v>3.7891599999999998E-2</v>
      </c>
      <c r="HN102" s="38">
        <v>3.4822500000000001</v>
      </c>
      <c r="HO102" s="38">
        <v>6.94</v>
      </c>
      <c r="HP102" s="38">
        <v>9.6798500000000001</v>
      </c>
      <c r="HQ102" s="38">
        <v>3.7932000000000001</v>
      </c>
      <c r="HR102" s="38">
        <v>1.7959499999999999</v>
      </c>
      <c r="HS102" s="38">
        <v>0</v>
      </c>
      <c r="HT102" s="38">
        <v>-4.7223199999999999</v>
      </c>
      <c r="HU102" s="38">
        <v>0</v>
      </c>
      <c r="HV102" s="38">
        <v>22.21</v>
      </c>
      <c r="HW102" s="38">
        <v>0</v>
      </c>
      <c r="HX102" s="38">
        <v>0</v>
      </c>
      <c r="HY102" s="38">
        <v>0</v>
      </c>
      <c r="HZ102" s="38">
        <v>0</v>
      </c>
      <c r="IA102" s="38">
        <v>0</v>
      </c>
      <c r="IB102" s="38">
        <v>0</v>
      </c>
      <c r="IC102" s="38">
        <v>0</v>
      </c>
      <c r="ID102" s="38">
        <v>0</v>
      </c>
      <c r="IE102" s="38">
        <v>0</v>
      </c>
      <c r="IF102" s="38">
        <v>0</v>
      </c>
      <c r="IG102" s="38">
        <v>0</v>
      </c>
      <c r="IH102" s="38">
        <v>0</v>
      </c>
      <c r="II102" s="38">
        <v>0</v>
      </c>
      <c r="IJ102" s="38">
        <v>0.69742400000000004</v>
      </c>
      <c r="IK102" s="38">
        <v>0.710534</v>
      </c>
      <c r="IL102" s="38">
        <v>1.6565300000000001</v>
      </c>
      <c r="IM102" s="38">
        <v>0</v>
      </c>
      <c r="IN102" s="38">
        <v>0.29298299999999999</v>
      </c>
      <c r="IO102" s="38">
        <v>6.6628800000000004</v>
      </c>
      <c r="IP102" s="38">
        <v>1.4397200000000001</v>
      </c>
      <c r="IQ102" s="38">
        <v>9.9928399999999993</v>
      </c>
      <c r="IR102" s="38">
        <v>4.0020800000000003</v>
      </c>
      <c r="IS102" s="38">
        <v>4.5792999999999999</v>
      </c>
      <c r="IT102" s="38">
        <v>0.74252399999999996</v>
      </c>
      <c r="IU102" s="38">
        <v>0</v>
      </c>
      <c r="IV102" s="38">
        <v>-1.46723</v>
      </c>
      <c r="IW102" s="38">
        <v>0</v>
      </c>
      <c r="IX102" s="38">
        <v>19.316700000000001</v>
      </c>
      <c r="IY102" s="38">
        <v>0.70277400000000001</v>
      </c>
      <c r="IZ102" s="38">
        <v>0.711256</v>
      </c>
      <c r="JA102" s="38">
        <v>1.6569</v>
      </c>
      <c r="JB102" s="38">
        <v>0</v>
      </c>
      <c r="JC102" s="38">
        <v>0.29292299999999999</v>
      </c>
      <c r="JD102" s="38">
        <v>7.49376</v>
      </c>
      <c r="JE102" s="38">
        <v>1.4397200000000001</v>
      </c>
      <c r="JF102" s="38">
        <v>10.829700000000001</v>
      </c>
      <c r="JG102" s="38">
        <v>4.0020800000000003</v>
      </c>
      <c r="JH102" s="38">
        <v>4.5792400000000004</v>
      </c>
      <c r="JI102" s="38">
        <v>0.74252399999999996</v>
      </c>
      <c r="JJ102" s="38">
        <v>0</v>
      </c>
      <c r="JK102" s="38">
        <v>-1.4676800000000001</v>
      </c>
      <c r="JL102" s="38">
        <v>0</v>
      </c>
      <c r="JM102" s="38">
        <v>20.153500000000001</v>
      </c>
    </row>
    <row r="103" spans="2:273" x14ac:dyDescent="0.3">
      <c r="B103" s="84">
        <v>44853.88925925926</v>
      </c>
      <c r="C103" s="38" t="s">
        <v>264</v>
      </c>
      <c r="D103" s="38" t="s">
        <v>260</v>
      </c>
      <c r="E103" s="38" t="s">
        <v>308</v>
      </c>
      <c r="F103" s="38">
        <v>39264</v>
      </c>
      <c r="G103" s="38">
        <v>39372</v>
      </c>
      <c r="H103" s="38" t="s">
        <v>86</v>
      </c>
      <c r="I103" s="39">
        <v>0.26458333333333334</v>
      </c>
      <c r="J103" s="38" t="s">
        <v>263</v>
      </c>
      <c r="K103" s="38">
        <v>2.76</v>
      </c>
      <c r="L103" s="38" t="s">
        <v>87</v>
      </c>
      <c r="M103" s="38" t="s">
        <v>87</v>
      </c>
      <c r="N103" s="38" t="s">
        <v>261</v>
      </c>
      <c r="O103" s="38">
        <v>6240.09</v>
      </c>
      <c r="P103" s="38">
        <v>11464.6</v>
      </c>
      <c r="Q103" s="38">
        <v>25780.400000000001</v>
      </c>
      <c r="R103" s="38">
        <v>0</v>
      </c>
      <c r="S103" s="38">
        <v>3039.01</v>
      </c>
      <c r="T103" s="38">
        <v>424.76400000000001</v>
      </c>
      <c r="U103" s="38">
        <v>22939</v>
      </c>
      <c r="V103" s="38">
        <v>-40518.5</v>
      </c>
      <c r="W103" s="38">
        <v>59786.2</v>
      </c>
      <c r="X103" s="38">
        <v>25854.7</v>
      </c>
      <c r="Y103" s="38">
        <v>9447.57</v>
      </c>
      <c r="Z103" s="38">
        <v>0</v>
      </c>
      <c r="AA103" s="38">
        <v>-110406</v>
      </c>
      <c r="AB103" s="38">
        <v>0</v>
      </c>
      <c r="AC103" s="38">
        <v>54569.9</v>
      </c>
      <c r="AD103" s="38">
        <v>0</v>
      </c>
      <c r="AE103" s="38">
        <v>0</v>
      </c>
      <c r="AF103" s="38">
        <v>0</v>
      </c>
      <c r="AG103" s="38">
        <v>0</v>
      </c>
      <c r="AH103" s="38">
        <v>0</v>
      </c>
      <c r="AI103" s="38">
        <v>3352.58</v>
      </c>
      <c r="AJ103" s="38">
        <v>0</v>
      </c>
      <c r="AK103" s="38">
        <v>3352.58</v>
      </c>
      <c r="AL103" s="38">
        <v>0</v>
      </c>
      <c r="AM103" s="38">
        <v>1349.87</v>
      </c>
      <c r="AN103" s="38">
        <v>0</v>
      </c>
      <c r="AO103" s="38">
        <v>0</v>
      </c>
      <c r="AP103" s="38">
        <v>4702.46</v>
      </c>
      <c r="AQ103" s="38">
        <v>0</v>
      </c>
      <c r="AR103" s="38">
        <v>0</v>
      </c>
      <c r="AS103" s="38">
        <v>0</v>
      </c>
      <c r="AT103" s="38">
        <v>0</v>
      </c>
      <c r="AU103" s="38">
        <v>0</v>
      </c>
      <c r="AV103" s="38">
        <v>0</v>
      </c>
      <c r="AW103" s="38">
        <v>0</v>
      </c>
      <c r="AX103" s="38">
        <v>0</v>
      </c>
      <c r="AY103" s="38">
        <v>0</v>
      </c>
      <c r="AZ103" s="38">
        <v>0</v>
      </c>
      <c r="BA103" s="38">
        <v>0</v>
      </c>
      <c r="BB103" s="38">
        <v>0</v>
      </c>
      <c r="BC103" s="38">
        <v>0</v>
      </c>
      <c r="BD103" s="38">
        <v>4.73855</v>
      </c>
      <c r="BE103" s="38">
        <v>17.194800000000001</v>
      </c>
      <c r="BF103" s="38">
        <v>19.289000000000001</v>
      </c>
      <c r="BG103" s="38">
        <v>0</v>
      </c>
      <c r="BH103" s="38">
        <v>2.2347000000000001</v>
      </c>
      <c r="BI103" s="38">
        <v>30.656600000000001</v>
      </c>
      <c r="BJ103" s="38">
        <v>15.7133</v>
      </c>
      <c r="BK103" s="38">
        <v>35.014299999999999</v>
      </c>
      <c r="BL103" s="38">
        <v>42.522399999999998</v>
      </c>
      <c r="BM103" s="38">
        <v>30.085699999999999</v>
      </c>
      <c r="BN103" s="38">
        <v>7.4308500000000004</v>
      </c>
      <c r="BO103" s="38">
        <v>0</v>
      </c>
      <c r="BP103" s="38">
        <v>-54.812600000000003</v>
      </c>
      <c r="BQ103" s="38">
        <v>0</v>
      </c>
      <c r="BR103" s="38">
        <v>115.053</v>
      </c>
      <c r="BS103" s="38">
        <v>72.570099999999996</v>
      </c>
      <c r="BT103" s="38">
        <v>42.4831</v>
      </c>
      <c r="BU103" s="38">
        <v>0</v>
      </c>
      <c r="BV103" s="38">
        <v>0</v>
      </c>
      <c r="BX103" s="38">
        <v>0</v>
      </c>
      <c r="BY103" s="38">
        <v>0</v>
      </c>
      <c r="CA103" s="38">
        <v>0</v>
      </c>
      <c r="CB103" s="38" t="s">
        <v>87</v>
      </c>
      <c r="CC103" s="38" t="s">
        <v>87</v>
      </c>
      <c r="CD103" s="38" t="s">
        <v>261</v>
      </c>
      <c r="CE103" s="38">
        <v>6981.16</v>
      </c>
      <c r="CF103" s="38">
        <v>13154.9</v>
      </c>
      <c r="CG103" s="38">
        <v>25801.9</v>
      </c>
      <c r="CH103" s="38">
        <v>0</v>
      </c>
      <c r="CI103" s="38">
        <v>3038.57</v>
      </c>
      <c r="CJ103" s="38">
        <v>424.76400000000001</v>
      </c>
      <c r="CK103" s="38">
        <v>22939</v>
      </c>
      <c r="CL103" s="38">
        <v>-38099.9</v>
      </c>
      <c r="CM103" s="38">
        <v>59786.2</v>
      </c>
      <c r="CN103" s="38">
        <v>25853.7</v>
      </c>
      <c r="CO103" s="38">
        <v>9447.57</v>
      </c>
      <c r="CP103" s="38">
        <v>0</v>
      </c>
      <c r="CQ103" s="38">
        <v>-110440</v>
      </c>
      <c r="CR103" s="38">
        <v>0</v>
      </c>
      <c r="CS103" s="38">
        <v>56987.5</v>
      </c>
      <c r="CT103" s="38">
        <v>0</v>
      </c>
      <c r="CU103" s="38">
        <v>0</v>
      </c>
      <c r="CV103" s="38">
        <v>0</v>
      </c>
      <c r="CW103" s="38">
        <v>0</v>
      </c>
      <c r="CX103" s="38">
        <v>0</v>
      </c>
      <c r="CY103" s="38">
        <v>3352.57</v>
      </c>
      <c r="CZ103" s="38">
        <v>0</v>
      </c>
      <c r="DA103" s="38">
        <v>3352.57</v>
      </c>
      <c r="DB103" s="38">
        <v>0</v>
      </c>
      <c r="DC103" s="38">
        <v>1349.87</v>
      </c>
      <c r="DD103" s="38">
        <v>0</v>
      </c>
      <c r="DE103" s="38">
        <v>0</v>
      </c>
      <c r="DF103" s="38">
        <v>4702.45</v>
      </c>
      <c r="DG103" s="38">
        <v>0</v>
      </c>
      <c r="DH103" s="38">
        <v>0</v>
      </c>
      <c r="DI103" s="38">
        <v>0</v>
      </c>
      <c r="DJ103" s="38">
        <v>0</v>
      </c>
      <c r="DK103" s="38">
        <v>0</v>
      </c>
      <c r="DL103" s="38">
        <v>0</v>
      </c>
      <c r="DM103" s="38">
        <v>0</v>
      </c>
      <c r="DN103" s="38">
        <v>0</v>
      </c>
      <c r="DO103" s="38">
        <v>0</v>
      </c>
      <c r="DP103" s="38">
        <v>0</v>
      </c>
      <c r="DQ103" s="38">
        <v>0</v>
      </c>
      <c r="DR103" s="38">
        <v>0</v>
      </c>
      <c r="DS103" s="38">
        <v>0</v>
      </c>
      <c r="DT103" s="38">
        <v>5.3022400000000003</v>
      </c>
      <c r="DU103" s="38">
        <v>19.391200000000001</v>
      </c>
      <c r="DV103" s="38">
        <v>19.308800000000002</v>
      </c>
      <c r="DW103" s="38">
        <v>0</v>
      </c>
      <c r="DX103" s="38">
        <v>2.2343299999999999</v>
      </c>
      <c r="DY103" s="38">
        <v>30.656500000000001</v>
      </c>
      <c r="DZ103" s="38">
        <v>15.7133</v>
      </c>
      <c r="EA103" s="38">
        <v>37.776899999999998</v>
      </c>
      <c r="EB103" s="38">
        <v>42.522399999999998</v>
      </c>
      <c r="EC103" s="38">
        <v>30.085000000000001</v>
      </c>
      <c r="ED103" s="38">
        <v>7.4308500000000004</v>
      </c>
      <c r="EE103" s="38">
        <v>0</v>
      </c>
      <c r="EF103" s="38">
        <v>-54.8294</v>
      </c>
      <c r="EG103" s="38">
        <v>0</v>
      </c>
      <c r="EH103" s="38">
        <v>117.815</v>
      </c>
      <c r="EI103" s="38">
        <v>75.3322</v>
      </c>
      <c r="EJ103" s="38">
        <v>42.482999999999997</v>
      </c>
      <c r="EK103" s="38">
        <v>0</v>
      </c>
      <c r="EL103" s="38">
        <v>0</v>
      </c>
      <c r="EN103" s="38">
        <v>0</v>
      </c>
      <c r="EO103" s="38">
        <v>0</v>
      </c>
      <c r="EQ103" s="38">
        <v>0</v>
      </c>
      <c r="ER103" s="38">
        <v>0</v>
      </c>
      <c r="ES103" s="38">
        <v>6.5813199999999998</v>
      </c>
      <c r="ET103" s="38">
        <v>3.8925800000000002</v>
      </c>
      <c r="EU103" s="38">
        <v>0</v>
      </c>
      <c r="EV103" s="38">
        <v>0</v>
      </c>
      <c r="EW103" s="38">
        <v>2.9054E-2</v>
      </c>
      <c r="EX103" s="38">
        <v>2.69984</v>
      </c>
      <c r="EY103" s="38">
        <v>10.723000000000001</v>
      </c>
      <c r="EZ103" s="38">
        <v>9.1049900000000008</v>
      </c>
      <c r="FA103" s="38">
        <v>3.89344</v>
      </c>
      <c r="FB103" s="38">
        <v>2.5073400000000001</v>
      </c>
      <c r="FC103" s="38">
        <v>0</v>
      </c>
      <c r="FD103" s="38">
        <v>-2.4797799999999999</v>
      </c>
      <c r="FE103" s="38">
        <v>0</v>
      </c>
      <c r="FF103" s="38">
        <v>26.2288</v>
      </c>
      <c r="FG103" s="38">
        <v>0</v>
      </c>
      <c r="FH103" s="38">
        <v>7.6821799999999998</v>
      </c>
      <c r="FI103" s="38">
        <v>3.8955500000000001</v>
      </c>
      <c r="FJ103" s="38">
        <v>0</v>
      </c>
      <c r="FK103" s="38">
        <v>0</v>
      </c>
      <c r="FL103" s="38">
        <v>2.9054E-2</v>
      </c>
      <c r="FM103" s="38">
        <v>2.69984</v>
      </c>
      <c r="FN103" s="38">
        <v>11.8261</v>
      </c>
      <c r="FO103" s="38">
        <v>9.1049900000000008</v>
      </c>
      <c r="FP103" s="38">
        <v>3.8934700000000002</v>
      </c>
      <c r="FQ103" s="38">
        <v>2.5073400000000001</v>
      </c>
      <c r="FR103" s="38">
        <v>0</v>
      </c>
      <c r="FS103" s="38">
        <v>-2.48054</v>
      </c>
      <c r="FT103" s="38">
        <v>0</v>
      </c>
      <c r="FU103" s="38">
        <v>27.331900000000001</v>
      </c>
      <c r="FV103" s="38" t="s">
        <v>273</v>
      </c>
      <c r="FW103" s="38" t="s">
        <v>274</v>
      </c>
      <c r="FX103" s="38" t="s">
        <v>214</v>
      </c>
      <c r="GA103" s="38" t="s">
        <v>276</v>
      </c>
      <c r="GB103" s="38" t="s">
        <v>309</v>
      </c>
      <c r="GC103" s="38" t="s">
        <v>310</v>
      </c>
      <c r="GF103" s="38">
        <v>1.5191399999999999</v>
      </c>
      <c r="GG103" s="38">
        <v>1.4884999999999999</v>
      </c>
      <c r="GH103" s="38">
        <v>4.00265</v>
      </c>
      <c r="GI103" s="38">
        <v>0</v>
      </c>
      <c r="GJ103" s="38">
        <v>0.70863799999999999</v>
      </c>
      <c r="GK103" s="38">
        <v>3.7891599999999998E-2</v>
      </c>
      <c r="GL103" s="38">
        <v>3.4822500000000001</v>
      </c>
      <c r="GM103" s="38">
        <v>6.52</v>
      </c>
      <c r="GN103" s="38">
        <v>9.6798500000000001</v>
      </c>
      <c r="GO103" s="38">
        <v>3.7933500000000002</v>
      </c>
      <c r="GP103" s="38">
        <v>1.7959499999999999</v>
      </c>
      <c r="GQ103" s="38">
        <v>0</v>
      </c>
      <c r="GR103" s="38">
        <v>-4.7208699999999997</v>
      </c>
      <c r="GS103" s="38">
        <v>0</v>
      </c>
      <c r="GT103" s="38">
        <v>21.79</v>
      </c>
      <c r="GU103" s="38">
        <v>0</v>
      </c>
      <c r="GV103" s="38">
        <v>0</v>
      </c>
      <c r="GW103" s="38">
        <v>0</v>
      </c>
      <c r="GX103" s="38">
        <v>0</v>
      </c>
      <c r="GY103" s="38">
        <v>0</v>
      </c>
      <c r="GZ103" s="38">
        <v>0</v>
      </c>
      <c r="HA103" s="38">
        <v>0</v>
      </c>
      <c r="HB103" s="38">
        <v>0</v>
      </c>
      <c r="HC103" s="38">
        <v>0</v>
      </c>
      <c r="HD103" s="38">
        <v>0</v>
      </c>
      <c r="HE103" s="38">
        <v>0</v>
      </c>
      <c r="HF103" s="38">
        <v>0</v>
      </c>
      <c r="HG103" s="38">
        <v>0</v>
      </c>
      <c r="HH103" s="38">
        <v>1.6998</v>
      </c>
      <c r="HI103" s="38">
        <v>1.72031</v>
      </c>
      <c r="HJ103" s="38">
        <v>4.0075599999999998</v>
      </c>
      <c r="HK103" s="38">
        <v>0</v>
      </c>
      <c r="HL103" s="38">
        <v>0.70849600000000001</v>
      </c>
      <c r="HM103" s="38">
        <v>3.7891599999999998E-2</v>
      </c>
      <c r="HN103" s="38">
        <v>3.4822500000000001</v>
      </c>
      <c r="HO103" s="38">
        <v>6.94</v>
      </c>
      <c r="HP103" s="38">
        <v>9.6798500000000001</v>
      </c>
      <c r="HQ103" s="38">
        <v>3.7932000000000001</v>
      </c>
      <c r="HR103" s="38">
        <v>1.7959499999999999</v>
      </c>
      <c r="HS103" s="38">
        <v>0</v>
      </c>
      <c r="HT103" s="38">
        <v>-4.7223199999999999</v>
      </c>
      <c r="HU103" s="38">
        <v>0</v>
      </c>
      <c r="HV103" s="38">
        <v>22.21</v>
      </c>
      <c r="HW103" s="38">
        <v>0</v>
      </c>
      <c r="HX103" s="38">
        <v>0</v>
      </c>
      <c r="HY103" s="38">
        <v>0</v>
      </c>
      <c r="HZ103" s="38">
        <v>0</v>
      </c>
      <c r="IA103" s="38">
        <v>0</v>
      </c>
      <c r="IB103" s="38">
        <v>0</v>
      </c>
      <c r="IC103" s="38">
        <v>0</v>
      </c>
      <c r="ID103" s="38">
        <v>0</v>
      </c>
      <c r="IE103" s="38">
        <v>0</v>
      </c>
      <c r="IF103" s="38">
        <v>0</v>
      </c>
      <c r="IG103" s="38">
        <v>0</v>
      </c>
      <c r="IH103" s="38">
        <v>0</v>
      </c>
      <c r="II103" s="38">
        <v>0</v>
      </c>
      <c r="IJ103" s="38">
        <v>0.62808200000000003</v>
      </c>
      <c r="IK103" s="38">
        <v>0.61541299999999999</v>
      </c>
      <c r="IL103" s="38">
        <v>1.6548799999999999</v>
      </c>
      <c r="IM103" s="38">
        <v>0</v>
      </c>
      <c r="IN103" s="38">
        <v>0.29298200000000002</v>
      </c>
      <c r="IO103" s="38">
        <v>7.4937800000000001</v>
      </c>
      <c r="IP103" s="38">
        <v>1.4397200000000001</v>
      </c>
      <c r="IQ103" s="38">
        <v>10.6576</v>
      </c>
      <c r="IR103" s="38">
        <v>4.0020800000000003</v>
      </c>
      <c r="IS103" s="38">
        <v>4.5792999999999999</v>
      </c>
      <c r="IT103" s="38">
        <v>0.74252399999999996</v>
      </c>
      <c r="IU103" s="38">
        <v>0</v>
      </c>
      <c r="IV103" s="38">
        <v>-1.46723</v>
      </c>
      <c r="IW103" s="38">
        <v>0</v>
      </c>
      <c r="IX103" s="38">
        <v>19.9815</v>
      </c>
      <c r="IY103" s="38">
        <v>0.70277400000000001</v>
      </c>
      <c r="IZ103" s="38">
        <v>0.711256</v>
      </c>
      <c r="JA103" s="38">
        <v>1.6569</v>
      </c>
      <c r="JB103" s="38">
        <v>0</v>
      </c>
      <c r="JC103" s="38">
        <v>0.29292299999999999</v>
      </c>
      <c r="JD103" s="38">
        <v>7.49376</v>
      </c>
      <c r="JE103" s="38">
        <v>1.4397200000000001</v>
      </c>
      <c r="JF103" s="38">
        <v>10.829700000000001</v>
      </c>
      <c r="JG103" s="38">
        <v>4.0020800000000003</v>
      </c>
      <c r="JH103" s="38">
        <v>4.5792400000000004</v>
      </c>
      <c r="JI103" s="38">
        <v>0.74252399999999996</v>
      </c>
      <c r="JJ103" s="38">
        <v>0</v>
      </c>
      <c r="JK103" s="38">
        <v>-1.4676800000000001</v>
      </c>
      <c r="JL103" s="38">
        <v>0</v>
      </c>
      <c r="JM103" s="38">
        <v>20.153500000000001</v>
      </c>
    </row>
    <row r="104" spans="2:273" x14ac:dyDescent="0.3">
      <c r="B104" s="84">
        <v>44853.893425925926</v>
      </c>
      <c r="C104" s="38" t="s">
        <v>265</v>
      </c>
      <c r="D104" s="38" t="s">
        <v>260</v>
      </c>
      <c r="E104" s="38" t="s">
        <v>308</v>
      </c>
      <c r="F104" s="38">
        <v>39264</v>
      </c>
      <c r="G104" s="38">
        <v>39372</v>
      </c>
      <c r="H104" s="38" t="s">
        <v>86</v>
      </c>
      <c r="I104" s="39">
        <v>0.24374999999999999</v>
      </c>
      <c r="J104" s="38" t="s">
        <v>88</v>
      </c>
      <c r="K104" s="38">
        <v>-4.68</v>
      </c>
      <c r="L104" s="38" t="s">
        <v>87</v>
      </c>
      <c r="M104" s="38" t="s">
        <v>87</v>
      </c>
      <c r="N104" s="38" t="s">
        <v>261</v>
      </c>
      <c r="O104" s="38">
        <v>12511.8</v>
      </c>
      <c r="P104" s="38">
        <v>11556.3</v>
      </c>
      <c r="Q104" s="38">
        <v>26400.9</v>
      </c>
      <c r="R104" s="38">
        <v>0</v>
      </c>
      <c r="S104" s="38">
        <v>2962.63</v>
      </c>
      <c r="T104" s="38">
        <v>424.76400000000001</v>
      </c>
      <c r="U104" s="38">
        <v>22939</v>
      </c>
      <c r="V104" s="38">
        <v>-33610.9</v>
      </c>
      <c r="W104" s="38">
        <v>59786.2</v>
      </c>
      <c r="X104" s="38">
        <v>25558.6</v>
      </c>
      <c r="Y104" s="38">
        <v>9447.57</v>
      </c>
      <c r="Z104" s="38">
        <v>0</v>
      </c>
      <c r="AA104" s="38">
        <v>-110406</v>
      </c>
      <c r="AB104" s="38">
        <v>0</v>
      </c>
      <c r="AC104" s="38">
        <v>61181.4</v>
      </c>
      <c r="AD104" s="38">
        <v>0</v>
      </c>
      <c r="AE104" s="38">
        <v>0</v>
      </c>
      <c r="AF104" s="38">
        <v>0</v>
      </c>
      <c r="AG104" s="38">
        <v>0</v>
      </c>
      <c r="AH104" s="38">
        <v>0</v>
      </c>
      <c r="AI104" s="38">
        <v>3352.58</v>
      </c>
      <c r="AJ104" s="38">
        <v>0</v>
      </c>
      <c r="AK104" s="38">
        <v>3352.58</v>
      </c>
      <c r="AL104" s="38">
        <v>0</v>
      </c>
      <c r="AM104" s="38">
        <v>1349.87</v>
      </c>
      <c r="AN104" s="38">
        <v>0</v>
      </c>
      <c r="AO104" s="38">
        <v>0</v>
      </c>
      <c r="AP104" s="38">
        <v>4702.46</v>
      </c>
      <c r="AQ104" s="38">
        <v>0</v>
      </c>
      <c r="AR104" s="38">
        <v>0</v>
      </c>
      <c r="AS104" s="38">
        <v>0</v>
      </c>
      <c r="AT104" s="38">
        <v>0</v>
      </c>
      <c r="AU104" s="38">
        <v>0</v>
      </c>
      <c r="AV104" s="38">
        <v>0</v>
      </c>
      <c r="AW104" s="38">
        <v>0</v>
      </c>
      <c r="AX104" s="38">
        <v>0</v>
      </c>
      <c r="AY104" s="38">
        <v>0</v>
      </c>
      <c r="AZ104" s="38">
        <v>0</v>
      </c>
      <c r="BA104" s="38">
        <v>0</v>
      </c>
      <c r="BB104" s="38">
        <v>0</v>
      </c>
      <c r="BC104" s="38">
        <v>0</v>
      </c>
      <c r="BD104" s="38">
        <v>9.4596400000000003</v>
      </c>
      <c r="BE104" s="38">
        <v>19.297000000000001</v>
      </c>
      <c r="BF104" s="38">
        <v>19.95</v>
      </c>
      <c r="BG104" s="38">
        <v>0</v>
      </c>
      <c r="BH104" s="38">
        <v>2.1773099999999999</v>
      </c>
      <c r="BI104" s="38">
        <v>30.656600000000001</v>
      </c>
      <c r="BJ104" s="38">
        <v>15.7133</v>
      </c>
      <c r="BK104" s="38">
        <v>42.441299999999998</v>
      </c>
      <c r="BL104" s="38">
        <v>42.522399999999998</v>
      </c>
      <c r="BM104" s="38">
        <v>29.904699999999998</v>
      </c>
      <c r="BN104" s="38">
        <v>7.4308500000000004</v>
      </c>
      <c r="BO104" s="38">
        <v>0</v>
      </c>
      <c r="BP104" s="38">
        <v>-54.812600000000003</v>
      </c>
      <c r="BQ104" s="38">
        <v>0</v>
      </c>
      <c r="BR104" s="38">
        <v>122.29900000000001</v>
      </c>
      <c r="BS104" s="38">
        <v>79.816100000000006</v>
      </c>
      <c r="BT104" s="38">
        <v>42.4831</v>
      </c>
      <c r="BU104" s="38">
        <v>0</v>
      </c>
      <c r="BV104" s="38">
        <v>0</v>
      </c>
      <c r="BX104" s="38">
        <v>0</v>
      </c>
      <c r="BY104" s="38">
        <v>0</v>
      </c>
      <c r="CA104" s="38">
        <v>0</v>
      </c>
      <c r="CB104" s="38" t="s">
        <v>87</v>
      </c>
      <c r="CC104" s="38" t="s">
        <v>87</v>
      </c>
      <c r="CD104" s="38" t="s">
        <v>261</v>
      </c>
      <c r="CE104" s="38">
        <v>6981.16</v>
      </c>
      <c r="CF104" s="38">
        <v>13154.9</v>
      </c>
      <c r="CG104" s="38">
        <v>25801.9</v>
      </c>
      <c r="CH104" s="38">
        <v>0</v>
      </c>
      <c r="CI104" s="38">
        <v>3038.57</v>
      </c>
      <c r="CJ104" s="38">
        <v>424.76400000000001</v>
      </c>
      <c r="CK104" s="38">
        <v>22939</v>
      </c>
      <c r="CL104" s="38">
        <v>-38099.9</v>
      </c>
      <c r="CM104" s="38">
        <v>59786.2</v>
      </c>
      <c r="CN104" s="38">
        <v>25853.7</v>
      </c>
      <c r="CO104" s="38">
        <v>9447.57</v>
      </c>
      <c r="CP104" s="38">
        <v>0</v>
      </c>
      <c r="CQ104" s="38">
        <v>-110440</v>
      </c>
      <c r="CR104" s="38">
        <v>0</v>
      </c>
      <c r="CS104" s="38">
        <v>56987.5</v>
      </c>
      <c r="CT104" s="38">
        <v>0</v>
      </c>
      <c r="CU104" s="38">
        <v>0</v>
      </c>
      <c r="CV104" s="38">
        <v>0</v>
      </c>
      <c r="CW104" s="38">
        <v>0</v>
      </c>
      <c r="CX104" s="38">
        <v>0</v>
      </c>
      <c r="CY104" s="38">
        <v>3352.57</v>
      </c>
      <c r="CZ104" s="38">
        <v>0</v>
      </c>
      <c r="DA104" s="38">
        <v>3352.57</v>
      </c>
      <c r="DB104" s="38">
        <v>0</v>
      </c>
      <c r="DC104" s="38">
        <v>1349.87</v>
      </c>
      <c r="DD104" s="38">
        <v>0</v>
      </c>
      <c r="DE104" s="38">
        <v>0</v>
      </c>
      <c r="DF104" s="38">
        <v>4702.45</v>
      </c>
      <c r="DG104" s="38">
        <v>0</v>
      </c>
      <c r="DH104" s="38">
        <v>0</v>
      </c>
      <c r="DI104" s="38">
        <v>0</v>
      </c>
      <c r="DJ104" s="38">
        <v>0</v>
      </c>
      <c r="DK104" s="38">
        <v>0</v>
      </c>
      <c r="DL104" s="38">
        <v>0</v>
      </c>
      <c r="DM104" s="38">
        <v>0</v>
      </c>
      <c r="DN104" s="38">
        <v>0</v>
      </c>
      <c r="DO104" s="38">
        <v>0</v>
      </c>
      <c r="DP104" s="38">
        <v>0</v>
      </c>
      <c r="DQ104" s="38">
        <v>0</v>
      </c>
      <c r="DR104" s="38">
        <v>0</v>
      </c>
      <c r="DS104" s="38">
        <v>0</v>
      </c>
      <c r="DT104" s="38">
        <v>5.3022400000000003</v>
      </c>
      <c r="DU104" s="38">
        <v>19.391200000000001</v>
      </c>
      <c r="DV104" s="38">
        <v>19.308800000000002</v>
      </c>
      <c r="DW104" s="38">
        <v>0</v>
      </c>
      <c r="DX104" s="38">
        <v>2.2343299999999999</v>
      </c>
      <c r="DY104" s="38">
        <v>30.656500000000001</v>
      </c>
      <c r="DZ104" s="38">
        <v>15.7133</v>
      </c>
      <c r="EA104" s="38">
        <v>37.776899999999998</v>
      </c>
      <c r="EB104" s="38">
        <v>42.522399999999998</v>
      </c>
      <c r="EC104" s="38">
        <v>30.085000000000001</v>
      </c>
      <c r="ED104" s="38">
        <v>7.4308500000000004</v>
      </c>
      <c r="EE104" s="38">
        <v>0</v>
      </c>
      <c r="EF104" s="38">
        <v>-54.8294</v>
      </c>
      <c r="EG104" s="38">
        <v>0</v>
      </c>
      <c r="EH104" s="38">
        <v>117.815</v>
      </c>
      <c r="EI104" s="38">
        <v>75.3322</v>
      </c>
      <c r="EJ104" s="38">
        <v>42.482999999999997</v>
      </c>
      <c r="EK104" s="38">
        <v>0</v>
      </c>
      <c r="EL104" s="38">
        <v>0</v>
      </c>
      <c r="EN104" s="38">
        <v>0</v>
      </c>
      <c r="EO104" s="38">
        <v>0</v>
      </c>
      <c r="EQ104" s="38">
        <v>0</v>
      </c>
      <c r="ER104" s="38">
        <v>0</v>
      </c>
      <c r="ES104" s="38">
        <v>6.9090199999999999</v>
      </c>
      <c r="ET104" s="38">
        <v>3.75556</v>
      </c>
      <c r="EU104" s="38">
        <v>0</v>
      </c>
      <c r="EV104" s="38">
        <v>0</v>
      </c>
      <c r="EW104" s="38">
        <v>2.9054E-2</v>
      </c>
      <c r="EX104" s="38">
        <v>2.69984</v>
      </c>
      <c r="EY104" s="38">
        <v>10.9137</v>
      </c>
      <c r="EZ104" s="38">
        <v>9.1049900000000008</v>
      </c>
      <c r="FA104" s="38">
        <v>3.8862700000000001</v>
      </c>
      <c r="FB104" s="38">
        <v>2.5073400000000001</v>
      </c>
      <c r="FC104" s="38">
        <v>0</v>
      </c>
      <c r="FD104" s="38">
        <v>-2.4797799999999999</v>
      </c>
      <c r="FE104" s="38">
        <v>0</v>
      </c>
      <c r="FF104" s="38">
        <v>26.412299999999998</v>
      </c>
      <c r="FG104" s="38">
        <v>0</v>
      </c>
      <c r="FH104" s="38">
        <v>7.6821799999999998</v>
      </c>
      <c r="FI104" s="38">
        <v>3.8955500000000001</v>
      </c>
      <c r="FJ104" s="38">
        <v>0</v>
      </c>
      <c r="FK104" s="38">
        <v>0</v>
      </c>
      <c r="FL104" s="38">
        <v>2.9054E-2</v>
      </c>
      <c r="FM104" s="38">
        <v>2.69984</v>
      </c>
      <c r="FN104" s="38">
        <v>11.8261</v>
      </c>
      <c r="FO104" s="38">
        <v>9.1049900000000008</v>
      </c>
      <c r="FP104" s="38">
        <v>3.8934700000000002</v>
      </c>
      <c r="FQ104" s="38">
        <v>2.5073400000000001</v>
      </c>
      <c r="FR104" s="38">
        <v>0</v>
      </c>
      <c r="FS104" s="38">
        <v>-2.48054</v>
      </c>
      <c r="FT104" s="38">
        <v>0</v>
      </c>
      <c r="FU104" s="38">
        <v>27.331900000000001</v>
      </c>
      <c r="FV104" s="38" t="s">
        <v>273</v>
      </c>
      <c r="FW104" s="38" t="s">
        <v>274</v>
      </c>
      <c r="FX104" s="38" t="s">
        <v>214</v>
      </c>
      <c r="GA104" s="38" t="s">
        <v>276</v>
      </c>
      <c r="GB104" s="38" t="s">
        <v>309</v>
      </c>
      <c r="GC104" s="38" t="s">
        <v>310</v>
      </c>
      <c r="GF104" s="38">
        <v>3.02528</v>
      </c>
      <c r="GG104" s="38">
        <v>1.5665500000000001</v>
      </c>
      <c r="GH104" s="38">
        <v>4.1790799999999999</v>
      </c>
      <c r="GI104" s="38">
        <v>0</v>
      </c>
      <c r="GJ104" s="38">
        <v>0.69037999999999999</v>
      </c>
      <c r="GK104" s="38">
        <v>3.7891599999999998E-2</v>
      </c>
      <c r="GL104" s="38">
        <v>3.4822500000000001</v>
      </c>
      <c r="GM104" s="38">
        <v>8.27</v>
      </c>
      <c r="GN104" s="38">
        <v>9.6798500000000001</v>
      </c>
      <c r="GO104" s="38">
        <v>3.75007</v>
      </c>
      <c r="GP104" s="38">
        <v>1.7959499999999999</v>
      </c>
      <c r="GQ104" s="38">
        <v>0</v>
      </c>
      <c r="GR104" s="38">
        <v>-4.7208699999999997</v>
      </c>
      <c r="GS104" s="38">
        <v>0</v>
      </c>
      <c r="GT104" s="38">
        <v>23.5</v>
      </c>
      <c r="GU104" s="38">
        <v>0</v>
      </c>
      <c r="GV104" s="38">
        <v>0</v>
      </c>
      <c r="GW104" s="38">
        <v>0</v>
      </c>
      <c r="GX104" s="38">
        <v>0</v>
      </c>
      <c r="GY104" s="38">
        <v>0</v>
      </c>
      <c r="GZ104" s="38">
        <v>0</v>
      </c>
      <c r="HA104" s="38">
        <v>0</v>
      </c>
      <c r="HB104" s="38">
        <v>0</v>
      </c>
      <c r="HC104" s="38">
        <v>0</v>
      </c>
      <c r="HD104" s="38">
        <v>0</v>
      </c>
      <c r="HE104" s="38">
        <v>0</v>
      </c>
      <c r="HF104" s="38">
        <v>0</v>
      </c>
      <c r="HG104" s="38">
        <v>0</v>
      </c>
      <c r="HH104" s="38">
        <v>1.6998</v>
      </c>
      <c r="HI104" s="38">
        <v>1.72031</v>
      </c>
      <c r="HJ104" s="38">
        <v>4.0075599999999998</v>
      </c>
      <c r="HK104" s="38">
        <v>0</v>
      </c>
      <c r="HL104" s="38">
        <v>0.70849600000000001</v>
      </c>
      <c r="HM104" s="38">
        <v>3.7891599999999998E-2</v>
      </c>
      <c r="HN104" s="38">
        <v>3.4822500000000001</v>
      </c>
      <c r="HO104" s="38">
        <v>6.94</v>
      </c>
      <c r="HP104" s="38">
        <v>9.6798500000000001</v>
      </c>
      <c r="HQ104" s="38">
        <v>3.7932000000000001</v>
      </c>
      <c r="HR104" s="38">
        <v>1.7959499999999999</v>
      </c>
      <c r="HS104" s="38">
        <v>0</v>
      </c>
      <c r="HT104" s="38">
        <v>-4.7223199999999999</v>
      </c>
      <c r="HU104" s="38">
        <v>0</v>
      </c>
      <c r="HV104" s="38">
        <v>22.21</v>
      </c>
      <c r="HW104" s="38">
        <v>0</v>
      </c>
      <c r="HX104" s="38">
        <v>0</v>
      </c>
      <c r="HY104" s="38">
        <v>0</v>
      </c>
      <c r="HZ104" s="38">
        <v>0</v>
      </c>
      <c r="IA104" s="38">
        <v>0</v>
      </c>
      <c r="IB104" s="38">
        <v>0</v>
      </c>
      <c r="IC104" s="38">
        <v>0</v>
      </c>
      <c r="ID104" s="38">
        <v>0</v>
      </c>
      <c r="IE104" s="38">
        <v>0</v>
      </c>
      <c r="IF104" s="38">
        <v>0</v>
      </c>
      <c r="IG104" s="38">
        <v>0</v>
      </c>
      <c r="IH104" s="38">
        <v>0</v>
      </c>
      <c r="II104" s="38">
        <v>0</v>
      </c>
      <c r="IJ104" s="38">
        <v>1.2507900000000001</v>
      </c>
      <c r="IK104" s="38">
        <v>0.64768400000000004</v>
      </c>
      <c r="IL104" s="38">
        <v>1.7278199999999999</v>
      </c>
      <c r="IM104" s="38">
        <v>0</v>
      </c>
      <c r="IN104" s="38">
        <v>0.28543400000000002</v>
      </c>
      <c r="IO104" s="38">
        <v>7.4937800000000001</v>
      </c>
      <c r="IP104" s="38">
        <v>1.4397200000000001</v>
      </c>
      <c r="IQ104" s="38">
        <v>11.378</v>
      </c>
      <c r="IR104" s="38">
        <v>4.0020800000000003</v>
      </c>
      <c r="IS104" s="38">
        <v>4.5614100000000004</v>
      </c>
      <c r="IT104" s="38">
        <v>0.74252399999999996</v>
      </c>
      <c r="IU104" s="38">
        <v>0</v>
      </c>
      <c r="IV104" s="38">
        <v>-1.46723</v>
      </c>
      <c r="IW104" s="38">
        <v>0</v>
      </c>
      <c r="IX104" s="38">
        <v>20.684000000000001</v>
      </c>
      <c r="IY104" s="38">
        <v>0.70277400000000001</v>
      </c>
      <c r="IZ104" s="38">
        <v>0.711256</v>
      </c>
      <c r="JA104" s="38">
        <v>1.6569</v>
      </c>
      <c r="JB104" s="38">
        <v>0</v>
      </c>
      <c r="JC104" s="38">
        <v>0.29292299999999999</v>
      </c>
      <c r="JD104" s="38">
        <v>7.49376</v>
      </c>
      <c r="JE104" s="38">
        <v>1.4397200000000001</v>
      </c>
      <c r="JF104" s="38">
        <v>10.829700000000001</v>
      </c>
      <c r="JG104" s="38">
        <v>4.0020800000000003</v>
      </c>
      <c r="JH104" s="38">
        <v>4.5792400000000004</v>
      </c>
      <c r="JI104" s="38">
        <v>0.74252399999999996</v>
      </c>
      <c r="JJ104" s="38">
        <v>0</v>
      </c>
      <c r="JK104" s="38">
        <v>-1.4676800000000001</v>
      </c>
      <c r="JL104" s="38">
        <v>0</v>
      </c>
      <c r="JM104" s="38">
        <v>20.153500000000001</v>
      </c>
    </row>
    <row r="105" spans="2:273" x14ac:dyDescent="0.3">
      <c r="B105" s="84">
        <v>44853.922314814816</v>
      </c>
      <c r="C105" s="38" t="s">
        <v>266</v>
      </c>
      <c r="D105" s="38" t="s">
        <v>267</v>
      </c>
      <c r="E105" s="38" t="s">
        <v>308</v>
      </c>
      <c r="F105" s="38">
        <v>112641</v>
      </c>
      <c r="G105" s="38">
        <v>140925</v>
      </c>
      <c r="H105" s="38" t="s">
        <v>86</v>
      </c>
      <c r="I105" s="39">
        <v>1.7270833333333335</v>
      </c>
      <c r="J105" s="38" t="s">
        <v>88</v>
      </c>
      <c r="K105" s="38">
        <v>-0.82</v>
      </c>
      <c r="L105" s="38" t="s">
        <v>87</v>
      </c>
      <c r="M105" s="38" t="s">
        <v>87</v>
      </c>
      <c r="N105" s="84" t="s">
        <v>311</v>
      </c>
      <c r="O105" s="38">
        <v>12725.4</v>
      </c>
      <c r="P105" s="38">
        <v>82810.3</v>
      </c>
      <c r="Q105" s="38">
        <v>77051.100000000006</v>
      </c>
      <c r="R105" s="38">
        <v>0</v>
      </c>
      <c r="S105" s="38">
        <v>8350.89</v>
      </c>
      <c r="T105" s="38">
        <v>139173</v>
      </c>
      <c r="U105" s="38">
        <v>131856</v>
      </c>
      <c r="V105" s="38">
        <v>86375.2</v>
      </c>
      <c r="W105" s="38">
        <v>207472</v>
      </c>
      <c r="X105" s="38">
        <v>144447</v>
      </c>
      <c r="Y105" s="38">
        <v>22796.6</v>
      </c>
      <c r="Z105" s="38">
        <v>64156.7</v>
      </c>
      <c r="AA105" s="38">
        <v>-369376</v>
      </c>
      <c r="AB105" s="38">
        <v>3784.86</v>
      </c>
      <c r="AC105" s="38">
        <v>525248</v>
      </c>
      <c r="AD105" s="38">
        <v>1569.05</v>
      </c>
      <c r="AE105" s="38">
        <v>0</v>
      </c>
      <c r="AF105" s="38">
        <v>0</v>
      </c>
      <c r="AG105" s="38">
        <v>0</v>
      </c>
      <c r="AH105" s="38">
        <v>0</v>
      </c>
      <c r="AI105" s="38">
        <v>0</v>
      </c>
      <c r="AJ105" s="38">
        <v>0</v>
      </c>
      <c r="AK105" s="38">
        <v>1569.05</v>
      </c>
      <c r="AL105" s="38">
        <v>0</v>
      </c>
      <c r="AM105" s="38">
        <v>0</v>
      </c>
      <c r="AN105" s="38">
        <v>0</v>
      </c>
      <c r="AO105" s="38">
        <v>0</v>
      </c>
      <c r="AP105" s="38">
        <v>1569.05</v>
      </c>
      <c r="AQ105" s="38">
        <v>0</v>
      </c>
      <c r="AR105" s="38">
        <v>0</v>
      </c>
      <c r="AS105" s="38">
        <v>0</v>
      </c>
      <c r="AT105" s="38">
        <v>0</v>
      </c>
      <c r="AU105" s="38">
        <v>0</v>
      </c>
      <c r="AV105" s="38">
        <v>0</v>
      </c>
      <c r="AW105" s="38">
        <v>0</v>
      </c>
      <c r="AX105" s="38">
        <v>0</v>
      </c>
      <c r="AY105" s="38">
        <v>0</v>
      </c>
      <c r="AZ105" s="38">
        <v>0</v>
      </c>
      <c r="BA105" s="38">
        <v>0</v>
      </c>
      <c r="BB105" s="38">
        <v>0</v>
      </c>
      <c r="BC105" s="38">
        <v>0</v>
      </c>
      <c r="BD105" s="38">
        <v>7.25021</v>
      </c>
      <c r="BE105" s="38">
        <v>32.972000000000001</v>
      </c>
      <c r="BF105" s="38">
        <v>20.158899999999999</v>
      </c>
      <c r="BG105" s="38">
        <v>0</v>
      </c>
      <c r="BH105" s="38">
        <v>2.1234299999999999</v>
      </c>
      <c r="BI105" s="38">
        <v>33.052</v>
      </c>
      <c r="BJ105" s="38">
        <v>31.572500000000002</v>
      </c>
      <c r="BK105" s="38">
        <v>61.052199999999999</v>
      </c>
      <c r="BL105" s="38">
        <v>50.761699999999998</v>
      </c>
      <c r="BM105" s="38">
        <v>34.559199999999997</v>
      </c>
      <c r="BN105" s="38">
        <v>6.2500900000000001</v>
      </c>
      <c r="BO105" s="38">
        <v>15.386100000000001</v>
      </c>
      <c r="BP105" s="38">
        <v>-63.933599999999998</v>
      </c>
      <c r="BQ105" s="38">
        <v>-2.14316</v>
      </c>
      <c r="BR105" s="38">
        <v>168.00899999999999</v>
      </c>
      <c r="BS105" s="38">
        <v>164.107</v>
      </c>
      <c r="BT105" s="38">
        <v>3.9022299999999999</v>
      </c>
      <c r="BU105" s="38">
        <v>0</v>
      </c>
      <c r="BV105" s="38">
        <v>0</v>
      </c>
      <c r="BX105" s="38">
        <v>0</v>
      </c>
      <c r="BY105" s="38">
        <v>0</v>
      </c>
      <c r="CA105" s="38">
        <v>0</v>
      </c>
      <c r="CB105" s="38" t="s">
        <v>87</v>
      </c>
      <c r="CC105" s="38" t="s">
        <v>87</v>
      </c>
      <c r="CD105" s="38" t="s">
        <v>268</v>
      </c>
      <c r="CE105" s="38">
        <v>11516.1</v>
      </c>
      <c r="CF105" s="38">
        <v>83924.1</v>
      </c>
      <c r="CG105" s="38">
        <v>78786.8</v>
      </c>
      <c r="CH105" s="38">
        <v>0</v>
      </c>
      <c r="CI105" s="38">
        <v>7672.6</v>
      </c>
      <c r="CJ105" s="38">
        <v>139735</v>
      </c>
      <c r="CK105" s="38">
        <v>134880</v>
      </c>
      <c r="CL105" s="38">
        <v>90755.8</v>
      </c>
      <c r="CM105" s="38">
        <v>207472</v>
      </c>
      <c r="CN105" s="38">
        <v>144556</v>
      </c>
      <c r="CO105" s="38">
        <v>22796.6</v>
      </c>
      <c r="CP105" s="38">
        <v>64156.7</v>
      </c>
      <c r="CQ105" s="38">
        <v>-369317</v>
      </c>
      <c r="CR105" s="38">
        <v>3558.29</v>
      </c>
      <c r="CS105" s="38">
        <v>529737</v>
      </c>
      <c r="CT105" s="38">
        <v>1136.31</v>
      </c>
      <c r="CU105" s="38">
        <v>0</v>
      </c>
      <c r="CV105" s="38">
        <v>0</v>
      </c>
      <c r="CW105" s="38">
        <v>0</v>
      </c>
      <c r="CX105" s="38">
        <v>0</v>
      </c>
      <c r="CY105" s="38">
        <v>0</v>
      </c>
      <c r="CZ105" s="38">
        <v>0</v>
      </c>
      <c r="DA105" s="38">
        <v>1136.31</v>
      </c>
      <c r="DB105" s="38">
        <v>0</v>
      </c>
      <c r="DC105" s="38">
        <v>0</v>
      </c>
      <c r="DD105" s="38">
        <v>0</v>
      </c>
      <c r="DE105" s="38">
        <v>0</v>
      </c>
      <c r="DF105" s="38">
        <v>1136.31</v>
      </c>
      <c r="DG105" s="38">
        <v>0</v>
      </c>
      <c r="DH105" s="38">
        <v>0</v>
      </c>
      <c r="DI105" s="38">
        <v>0</v>
      </c>
      <c r="DJ105" s="38">
        <v>0</v>
      </c>
      <c r="DK105" s="38">
        <v>0</v>
      </c>
      <c r="DL105" s="38">
        <v>0</v>
      </c>
      <c r="DM105" s="38">
        <v>0</v>
      </c>
      <c r="DN105" s="38">
        <v>0</v>
      </c>
      <c r="DO105" s="38">
        <v>0</v>
      </c>
      <c r="DP105" s="38">
        <v>0</v>
      </c>
      <c r="DQ105" s="38">
        <v>0</v>
      </c>
      <c r="DR105" s="38">
        <v>0</v>
      </c>
      <c r="DS105" s="38">
        <v>0</v>
      </c>
      <c r="DT105" s="38">
        <v>5.8483400000000003</v>
      </c>
      <c r="DU105" s="38">
        <v>32.764299999999999</v>
      </c>
      <c r="DV105" s="38">
        <v>20.420100000000001</v>
      </c>
      <c r="DW105" s="38">
        <v>0</v>
      </c>
      <c r="DX105" s="38">
        <v>1.9692400000000001</v>
      </c>
      <c r="DY105" s="38">
        <v>33.047499999999999</v>
      </c>
      <c r="DZ105" s="38">
        <v>32.197400000000002</v>
      </c>
      <c r="EA105" s="38">
        <v>60.220300000000002</v>
      </c>
      <c r="EB105" s="38">
        <v>50.761699999999998</v>
      </c>
      <c r="EC105" s="38">
        <v>34.585000000000001</v>
      </c>
      <c r="ED105" s="38">
        <v>6.2500900000000001</v>
      </c>
      <c r="EE105" s="38">
        <v>15.386100000000001</v>
      </c>
      <c r="EF105" s="38">
        <v>-63.923299999999998</v>
      </c>
      <c r="EG105" s="38">
        <v>-2.1032299999999999</v>
      </c>
      <c r="EH105" s="38">
        <v>167.203</v>
      </c>
      <c r="EI105" s="38">
        <v>164.38499999999999</v>
      </c>
      <c r="EJ105" s="38">
        <v>2.81853</v>
      </c>
      <c r="EK105" s="38">
        <v>0</v>
      </c>
      <c r="EL105" s="38">
        <v>0</v>
      </c>
      <c r="EN105" s="38">
        <v>0</v>
      </c>
      <c r="EO105" s="38">
        <v>0</v>
      </c>
      <c r="EQ105" s="38">
        <v>0</v>
      </c>
      <c r="ER105" s="37">
        <v>8.97911E-18</v>
      </c>
      <c r="ES105" s="38">
        <v>40.0764</v>
      </c>
      <c r="ET105" s="38">
        <v>13.3401</v>
      </c>
      <c r="EU105" s="38">
        <v>0</v>
      </c>
      <c r="EV105" s="37">
        <v>7.4763299999999997E-15</v>
      </c>
      <c r="EW105" s="38">
        <v>14.821899999999999</v>
      </c>
      <c r="EX105" s="38">
        <v>19.6068</v>
      </c>
      <c r="EY105" s="38">
        <v>35.8675</v>
      </c>
      <c r="EZ105" s="38">
        <v>33.182200000000002</v>
      </c>
      <c r="FA105" s="38">
        <v>23.559000000000001</v>
      </c>
      <c r="FB105" s="38">
        <v>6.0500999999999996</v>
      </c>
      <c r="FC105" s="38">
        <v>7.3238300000000001</v>
      </c>
      <c r="FD105" s="38">
        <v>-8.2963799999999992</v>
      </c>
      <c r="FE105" s="38">
        <v>-43.6813</v>
      </c>
      <c r="FF105" s="38">
        <v>105.983</v>
      </c>
      <c r="FG105" s="37">
        <v>2.4881099999999999E-17</v>
      </c>
      <c r="FH105" s="38">
        <v>39.957799999999999</v>
      </c>
      <c r="FI105" s="38">
        <v>13.5946</v>
      </c>
      <c r="FJ105" s="38">
        <v>0</v>
      </c>
      <c r="FK105" s="37">
        <v>2.10618E-16</v>
      </c>
      <c r="FL105" s="38">
        <v>14.3146</v>
      </c>
      <c r="FM105" s="38">
        <v>19.858499999999999</v>
      </c>
      <c r="FN105" s="38">
        <v>39.574300000000001</v>
      </c>
      <c r="FO105" s="38">
        <v>33.182200000000002</v>
      </c>
      <c r="FP105" s="38">
        <v>23.558900000000001</v>
      </c>
      <c r="FQ105" s="38">
        <v>6.0500999999999996</v>
      </c>
      <c r="FR105" s="38">
        <v>7.3238300000000001</v>
      </c>
      <c r="FS105" s="38">
        <v>-8.2950400000000002</v>
      </c>
      <c r="FT105" s="38">
        <v>-39.856200000000001</v>
      </c>
      <c r="FU105" s="38">
        <v>109.68899999999999</v>
      </c>
      <c r="FV105" s="38" t="s">
        <v>273</v>
      </c>
      <c r="FW105" s="38" t="s">
        <v>274</v>
      </c>
      <c r="FX105" s="38" t="s">
        <v>214</v>
      </c>
      <c r="FY105" s="38" t="s">
        <v>275</v>
      </c>
      <c r="FZ105" s="38" t="s">
        <v>215</v>
      </c>
      <c r="GA105" s="38" t="s">
        <v>276</v>
      </c>
      <c r="GB105" s="38" t="s">
        <v>309</v>
      </c>
      <c r="GC105" s="38" t="s">
        <v>310</v>
      </c>
      <c r="GF105" s="38">
        <v>3.0710099999999998</v>
      </c>
      <c r="GG105" s="38">
        <v>9.7207399999999993</v>
      </c>
      <c r="GH105" s="38">
        <v>11.5387</v>
      </c>
      <c r="GI105" s="38">
        <v>0</v>
      </c>
      <c r="GJ105" s="38">
        <v>1.9222399999999999</v>
      </c>
      <c r="GK105" s="38">
        <v>21.060199999999998</v>
      </c>
      <c r="GL105" s="38">
        <v>18.6496</v>
      </c>
      <c r="GM105" s="38">
        <v>42.01</v>
      </c>
      <c r="GN105" s="38">
        <v>31.183199999999999</v>
      </c>
      <c r="GO105" s="38">
        <v>19.508800000000001</v>
      </c>
      <c r="GP105" s="38">
        <v>4.3335400000000002</v>
      </c>
      <c r="GQ105" s="38">
        <v>9.96082</v>
      </c>
      <c r="GR105" s="38">
        <v>-15.7942</v>
      </c>
      <c r="GS105" s="38">
        <v>-8.1621199999999998</v>
      </c>
      <c r="GT105" s="38">
        <v>106.99</v>
      </c>
      <c r="GU105" s="38">
        <v>8.7934000000000001</v>
      </c>
      <c r="GV105" s="38">
        <v>0</v>
      </c>
      <c r="GW105" s="38">
        <v>0</v>
      </c>
      <c r="GX105" s="38">
        <v>0</v>
      </c>
      <c r="GY105" s="38">
        <v>0</v>
      </c>
      <c r="GZ105" s="38">
        <v>0</v>
      </c>
      <c r="HA105" s="38">
        <v>0</v>
      </c>
      <c r="HB105" s="38">
        <v>8.7899999999999991</v>
      </c>
      <c r="HC105" s="38">
        <v>0</v>
      </c>
      <c r="HD105" s="38">
        <v>0</v>
      </c>
      <c r="HE105" s="38">
        <v>0</v>
      </c>
      <c r="HF105" s="38">
        <v>0</v>
      </c>
      <c r="HG105" s="38">
        <v>8.7899999999999991</v>
      </c>
      <c r="HH105" s="38">
        <v>2.7786400000000002</v>
      </c>
      <c r="HI105" s="38">
        <v>9.8432899999999997</v>
      </c>
      <c r="HJ105" s="38">
        <v>11.6485</v>
      </c>
      <c r="HK105" s="38">
        <v>0</v>
      </c>
      <c r="HL105" s="38">
        <v>1.79217</v>
      </c>
      <c r="HM105" s="38">
        <v>20.944099999999999</v>
      </c>
      <c r="HN105" s="38">
        <v>18.842199999999998</v>
      </c>
      <c r="HO105" s="38">
        <v>42.27</v>
      </c>
      <c r="HP105" s="38">
        <v>31.183199999999999</v>
      </c>
      <c r="HQ105" s="38">
        <v>19.53</v>
      </c>
      <c r="HR105" s="38">
        <v>4.3335400000000002</v>
      </c>
      <c r="HS105" s="38">
        <v>9.96082</v>
      </c>
      <c r="HT105" s="38">
        <v>-15.791700000000001</v>
      </c>
      <c r="HU105" s="38">
        <v>-7.7802600000000002</v>
      </c>
      <c r="HV105" s="38">
        <v>107.27</v>
      </c>
      <c r="HW105" s="38">
        <v>6.3681900000000002</v>
      </c>
      <c r="HX105" s="38">
        <v>0</v>
      </c>
      <c r="HY105" s="38">
        <v>0</v>
      </c>
      <c r="HZ105" s="38">
        <v>0</v>
      </c>
      <c r="IA105" s="38">
        <v>0</v>
      </c>
      <c r="IB105" s="38">
        <v>0</v>
      </c>
      <c r="IC105" s="38">
        <v>0</v>
      </c>
      <c r="ID105" s="38">
        <v>6.37</v>
      </c>
      <c r="IE105" s="38">
        <v>0</v>
      </c>
      <c r="IF105" s="38">
        <v>0</v>
      </c>
      <c r="IG105" s="38">
        <v>0</v>
      </c>
      <c r="IH105" s="38">
        <v>0</v>
      </c>
      <c r="II105" s="38">
        <v>6.37</v>
      </c>
      <c r="IJ105" s="38">
        <v>1.7398899999999999</v>
      </c>
      <c r="IK105" s="38">
        <v>1.40093</v>
      </c>
      <c r="IL105" s="38">
        <v>1.66292</v>
      </c>
      <c r="IM105" s="38">
        <v>0</v>
      </c>
      <c r="IN105" s="38">
        <v>0.27702700000000002</v>
      </c>
      <c r="IO105" s="38">
        <v>3.0351300000000001</v>
      </c>
      <c r="IP105" s="38">
        <v>2.6877300000000002</v>
      </c>
      <c r="IQ105" s="38">
        <v>8.0882900000000006</v>
      </c>
      <c r="IR105" s="38">
        <v>4.4940300000000004</v>
      </c>
      <c r="IS105" s="38">
        <v>2.8115600000000001</v>
      </c>
      <c r="IT105" s="38">
        <v>0.62453700000000001</v>
      </c>
      <c r="IU105" s="38">
        <v>1.4355199999999999</v>
      </c>
      <c r="IV105" s="38">
        <v>-1.79945</v>
      </c>
      <c r="IW105" s="38">
        <v>-0.91588000000000003</v>
      </c>
      <c r="IX105" s="38">
        <v>17.453900000000001</v>
      </c>
      <c r="IY105" s="38">
        <v>1.33996</v>
      </c>
      <c r="IZ105" s="38">
        <v>1.41859</v>
      </c>
      <c r="JA105" s="38">
        <v>1.67875</v>
      </c>
      <c r="JB105" s="38">
        <v>0</v>
      </c>
      <c r="JC105" s="38">
        <v>0.25828299999999998</v>
      </c>
      <c r="JD105" s="38">
        <v>3.0184000000000002</v>
      </c>
      <c r="JE105" s="38">
        <v>2.71549</v>
      </c>
      <c r="JF105" s="38">
        <v>7.7562300000000004</v>
      </c>
      <c r="JG105" s="38">
        <v>4.4940300000000004</v>
      </c>
      <c r="JH105" s="38">
        <v>2.8146</v>
      </c>
      <c r="JI105" s="38">
        <v>0.62453700000000001</v>
      </c>
      <c r="JJ105" s="38">
        <v>1.4355199999999999</v>
      </c>
      <c r="JK105" s="38">
        <v>-1.7991600000000001</v>
      </c>
      <c r="JL105" s="38">
        <v>-0.87407900000000005</v>
      </c>
      <c r="JM105" s="38">
        <v>17.1249</v>
      </c>
    </row>
    <row r="106" spans="2:273" x14ac:dyDescent="0.3">
      <c r="B106" s="84">
        <v>44853.962685185186</v>
      </c>
      <c r="C106" s="38" t="s">
        <v>269</v>
      </c>
      <c r="D106" s="38" t="s">
        <v>267</v>
      </c>
      <c r="E106" s="38" t="s">
        <v>308</v>
      </c>
      <c r="F106" s="38">
        <v>112641</v>
      </c>
      <c r="G106" s="38">
        <v>140925</v>
      </c>
      <c r="H106" s="38" t="s">
        <v>86</v>
      </c>
      <c r="I106" s="39">
        <v>1.6652777777777779</v>
      </c>
      <c r="J106" s="38" t="s">
        <v>263</v>
      </c>
      <c r="K106" s="38">
        <v>12.35</v>
      </c>
      <c r="L106" s="38" t="s">
        <v>87</v>
      </c>
      <c r="M106" s="38" t="s">
        <v>87</v>
      </c>
      <c r="N106" s="38" t="s">
        <v>311</v>
      </c>
      <c r="O106" s="38">
        <v>12756.7</v>
      </c>
      <c r="P106" s="38">
        <v>82791.8</v>
      </c>
      <c r="Q106" s="38">
        <v>77077.600000000006</v>
      </c>
      <c r="R106" s="38">
        <v>0</v>
      </c>
      <c r="S106" s="38">
        <v>8349.58</v>
      </c>
      <c r="T106" s="38">
        <v>87049.2</v>
      </c>
      <c r="U106" s="38">
        <v>131856</v>
      </c>
      <c r="V106" s="38">
        <v>34701.4</v>
      </c>
      <c r="W106" s="38">
        <v>207472</v>
      </c>
      <c r="X106" s="38">
        <v>144446</v>
      </c>
      <c r="Y106" s="38">
        <v>22796.6</v>
      </c>
      <c r="Z106" s="38">
        <v>64156.7</v>
      </c>
      <c r="AA106" s="38">
        <v>-369376</v>
      </c>
      <c r="AB106" s="38">
        <v>4197.09</v>
      </c>
      <c r="AC106" s="38">
        <v>473572</v>
      </c>
      <c r="AD106" s="38">
        <v>1569.05</v>
      </c>
      <c r="AE106" s="38">
        <v>0</v>
      </c>
      <c r="AF106" s="38">
        <v>0</v>
      </c>
      <c r="AG106" s="38">
        <v>0</v>
      </c>
      <c r="AH106" s="38">
        <v>0</v>
      </c>
      <c r="AI106" s="38">
        <v>0</v>
      </c>
      <c r="AJ106" s="38">
        <v>0</v>
      </c>
      <c r="AK106" s="38">
        <v>1569.05</v>
      </c>
      <c r="AL106" s="38">
        <v>0</v>
      </c>
      <c r="AM106" s="38">
        <v>0</v>
      </c>
      <c r="AN106" s="38">
        <v>0</v>
      </c>
      <c r="AO106" s="38">
        <v>0</v>
      </c>
      <c r="AP106" s="38">
        <v>1569.05</v>
      </c>
      <c r="AQ106" s="38">
        <v>0</v>
      </c>
      <c r="AR106" s="38">
        <v>0</v>
      </c>
      <c r="AS106" s="38">
        <v>0</v>
      </c>
      <c r="AT106" s="38">
        <v>0</v>
      </c>
      <c r="AU106" s="38">
        <v>0</v>
      </c>
      <c r="AV106" s="38">
        <v>0</v>
      </c>
      <c r="AW106" s="38">
        <v>0</v>
      </c>
      <c r="AX106" s="38">
        <v>0</v>
      </c>
      <c r="AY106" s="38">
        <v>0</v>
      </c>
      <c r="AZ106" s="38">
        <v>0</v>
      </c>
      <c r="BA106" s="38">
        <v>0</v>
      </c>
      <c r="BB106" s="38">
        <v>0</v>
      </c>
      <c r="BC106" s="38">
        <v>0</v>
      </c>
      <c r="BD106" s="38">
        <v>7.2583799999999998</v>
      </c>
      <c r="BE106" s="38">
        <v>32.967700000000001</v>
      </c>
      <c r="BF106" s="38">
        <v>20.165299999999998</v>
      </c>
      <c r="BG106" s="38">
        <v>0</v>
      </c>
      <c r="BH106" s="38">
        <v>2.1230699999999998</v>
      </c>
      <c r="BI106" s="38">
        <v>20.101500000000001</v>
      </c>
      <c r="BJ106" s="38">
        <v>31.572500000000002</v>
      </c>
      <c r="BK106" s="38">
        <v>47.8733</v>
      </c>
      <c r="BL106" s="38">
        <v>50.761699999999998</v>
      </c>
      <c r="BM106" s="38">
        <v>34.558900000000001</v>
      </c>
      <c r="BN106" s="38">
        <v>6.2500900000000001</v>
      </c>
      <c r="BO106" s="38">
        <v>15.386100000000001</v>
      </c>
      <c r="BP106" s="38">
        <v>-63.933599999999998</v>
      </c>
      <c r="BQ106" s="38">
        <v>-2.3814600000000001</v>
      </c>
      <c r="BR106" s="38">
        <v>154.83000000000001</v>
      </c>
      <c r="BS106" s="38">
        <v>150.928</v>
      </c>
      <c r="BT106" s="38">
        <v>3.9022299999999999</v>
      </c>
      <c r="BU106" s="38">
        <v>0</v>
      </c>
      <c r="BV106" s="38">
        <v>0</v>
      </c>
      <c r="BX106" s="38">
        <v>0</v>
      </c>
      <c r="BY106" s="38">
        <v>0</v>
      </c>
      <c r="CA106" s="38">
        <v>0</v>
      </c>
      <c r="CB106" s="38" t="s">
        <v>87</v>
      </c>
      <c r="CC106" s="38" t="s">
        <v>87</v>
      </c>
      <c r="CD106" s="38" t="s">
        <v>268</v>
      </c>
      <c r="CE106" s="38">
        <v>11516.1</v>
      </c>
      <c r="CF106" s="38">
        <v>83924.1</v>
      </c>
      <c r="CG106" s="38">
        <v>78786.8</v>
      </c>
      <c r="CH106" s="38">
        <v>0</v>
      </c>
      <c r="CI106" s="38">
        <v>7672.6</v>
      </c>
      <c r="CJ106" s="38">
        <v>139735</v>
      </c>
      <c r="CK106" s="38">
        <v>134880</v>
      </c>
      <c r="CL106" s="38">
        <v>90755.8</v>
      </c>
      <c r="CM106" s="38">
        <v>207472</v>
      </c>
      <c r="CN106" s="38">
        <v>144556</v>
      </c>
      <c r="CO106" s="38">
        <v>22796.6</v>
      </c>
      <c r="CP106" s="38">
        <v>64156.7</v>
      </c>
      <c r="CQ106" s="38">
        <v>-369317</v>
      </c>
      <c r="CR106" s="38">
        <v>3558.29</v>
      </c>
      <c r="CS106" s="38">
        <v>529737</v>
      </c>
      <c r="CT106" s="38">
        <v>1136.31</v>
      </c>
      <c r="CU106" s="38">
        <v>0</v>
      </c>
      <c r="CV106" s="38">
        <v>0</v>
      </c>
      <c r="CW106" s="38">
        <v>0</v>
      </c>
      <c r="CX106" s="38">
        <v>0</v>
      </c>
      <c r="CY106" s="38">
        <v>0</v>
      </c>
      <c r="CZ106" s="38">
        <v>0</v>
      </c>
      <c r="DA106" s="38">
        <v>1136.31</v>
      </c>
      <c r="DB106" s="38">
        <v>0</v>
      </c>
      <c r="DC106" s="38">
        <v>0</v>
      </c>
      <c r="DD106" s="38">
        <v>0</v>
      </c>
      <c r="DE106" s="38">
        <v>0</v>
      </c>
      <c r="DF106" s="38">
        <v>1136.31</v>
      </c>
      <c r="DG106" s="38">
        <v>0</v>
      </c>
      <c r="DH106" s="38">
        <v>0</v>
      </c>
      <c r="DI106" s="38">
        <v>0</v>
      </c>
      <c r="DJ106" s="38">
        <v>0</v>
      </c>
      <c r="DK106" s="38">
        <v>0</v>
      </c>
      <c r="DL106" s="38">
        <v>0</v>
      </c>
      <c r="DM106" s="38">
        <v>0</v>
      </c>
      <c r="DN106" s="38">
        <v>0</v>
      </c>
      <c r="DO106" s="38">
        <v>0</v>
      </c>
      <c r="DP106" s="38">
        <v>0</v>
      </c>
      <c r="DQ106" s="38">
        <v>0</v>
      </c>
      <c r="DR106" s="38">
        <v>0</v>
      </c>
      <c r="DS106" s="38">
        <v>0</v>
      </c>
      <c r="DT106" s="38">
        <v>5.8483400000000003</v>
      </c>
      <c r="DU106" s="38">
        <v>32.764299999999999</v>
      </c>
      <c r="DV106" s="38">
        <v>20.420100000000001</v>
      </c>
      <c r="DW106" s="38">
        <v>0</v>
      </c>
      <c r="DX106" s="38">
        <v>1.9692400000000001</v>
      </c>
      <c r="DY106" s="38">
        <v>33.047499999999999</v>
      </c>
      <c r="DZ106" s="38">
        <v>32.197400000000002</v>
      </c>
      <c r="EA106" s="38">
        <v>60.220300000000002</v>
      </c>
      <c r="EB106" s="38">
        <v>50.761699999999998</v>
      </c>
      <c r="EC106" s="38">
        <v>34.585000000000001</v>
      </c>
      <c r="ED106" s="38">
        <v>6.2500900000000001</v>
      </c>
      <c r="EE106" s="38">
        <v>15.386100000000001</v>
      </c>
      <c r="EF106" s="38">
        <v>-63.923299999999998</v>
      </c>
      <c r="EG106" s="38">
        <v>-2.1032299999999999</v>
      </c>
      <c r="EH106" s="38">
        <v>167.203</v>
      </c>
      <c r="EI106" s="38">
        <v>164.38499999999999</v>
      </c>
      <c r="EJ106" s="38">
        <v>2.81853</v>
      </c>
      <c r="EK106" s="38">
        <v>0</v>
      </c>
      <c r="EL106" s="38">
        <v>0</v>
      </c>
      <c r="EN106" s="38">
        <v>0</v>
      </c>
      <c r="EO106" s="38">
        <v>0</v>
      </c>
      <c r="EQ106" s="38">
        <v>0</v>
      </c>
      <c r="ER106" s="37">
        <v>8.97911E-18</v>
      </c>
      <c r="ES106" s="38">
        <v>40.072699999999998</v>
      </c>
      <c r="ET106" s="38">
        <v>13.343</v>
      </c>
      <c r="EU106" s="38">
        <v>0</v>
      </c>
      <c r="EV106" s="37">
        <v>7.4763299999999997E-15</v>
      </c>
      <c r="EW106" s="38">
        <v>8.4521099999999993</v>
      </c>
      <c r="EX106" s="38">
        <v>19.6068</v>
      </c>
      <c r="EY106" s="38">
        <v>27.634699999999999</v>
      </c>
      <c r="EZ106" s="38">
        <v>33.182200000000002</v>
      </c>
      <c r="FA106" s="38">
        <v>23.559000000000001</v>
      </c>
      <c r="FB106" s="38">
        <v>6.0500999999999996</v>
      </c>
      <c r="FC106" s="38">
        <v>7.3238300000000001</v>
      </c>
      <c r="FD106" s="38">
        <v>-8.2963799999999992</v>
      </c>
      <c r="FE106" s="38">
        <v>-45.543500000000002</v>
      </c>
      <c r="FF106" s="38">
        <v>97.749899999999997</v>
      </c>
      <c r="FG106" s="37">
        <v>2.4881099999999999E-17</v>
      </c>
      <c r="FH106" s="38">
        <v>39.957799999999999</v>
      </c>
      <c r="FI106" s="38">
        <v>13.5946</v>
      </c>
      <c r="FJ106" s="38">
        <v>0</v>
      </c>
      <c r="FK106" s="37">
        <v>2.10618E-16</v>
      </c>
      <c r="FL106" s="38">
        <v>14.3146</v>
      </c>
      <c r="FM106" s="38">
        <v>19.858499999999999</v>
      </c>
      <c r="FN106" s="38">
        <v>39.574300000000001</v>
      </c>
      <c r="FO106" s="38">
        <v>33.182200000000002</v>
      </c>
      <c r="FP106" s="38">
        <v>23.558900000000001</v>
      </c>
      <c r="FQ106" s="38">
        <v>6.0500999999999996</v>
      </c>
      <c r="FR106" s="38">
        <v>7.3238300000000001</v>
      </c>
      <c r="FS106" s="38">
        <v>-8.2950400000000002</v>
      </c>
      <c r="FT106" s="38">
        <v>-39.856200000000001</v>
      </c>
      <c r="FU106" s="38">
        <v>109.68899999999999</v>
      </c>
      <c r="FV106" s="38" t="s">
        <v>273</v>
      </c>
      <c r="FW106" s="38" t="s">
        <v>274</v>
      </c>
      <c r="FX106" s="38" t="s">
        <v>214</v>
      </c>
      <c r="FY106" s="38" t="s">
        <v>275</v>
      </c>
      <c r="FZ106" s="38" t="s">
        <v>215</v>
      </c>
      <c r="GA106" s="38" t="s">
        <v>276</v>
      </c>
      <c r="GB106" s="38" t="s">
        <v>312</v>
      </c>
      <c r="GC106" s="38" t="s">
        <v>310</v>
      </c>
      <c r="GF106" s="38">
        <v>3.0784500000000001</v>
      </c>
      <c r="GG106" s="38">
        <v>9.7190399999999997</v>
      </c>
      <c r="GH106" s="38">
        <v>11.542899999999999</v>
      </c>
      <c r="GI106" s="38">
        <v>0</v>
      </c>
      <c r="GJ106" s="38">
        <v>1.92191</v>
      </c>
      <c r="GK106" s="38">
        <v>12.3466</v>
      </c>
      <c r="GL106" s="38">
        <v>18.6496</v>
      </c>
      <c r="GM106" s="38">
        <v>32.369999999999997</v>
      </c>
      <c r="GN106" s="38">
        <v>31.183199999999999</v>
      </c>
      <c r="GO106" s="38">
        <v>19.508600000000001</v>
      </c>
      <c r="GP106" s="38">
        <v>4.3335400000000002</v>
      </c>
      <c r="GQ106" s="38">
        <v>9.96082</v>
      </c>
      <c r="GR106" s="38">
        <v>-15.7942</v>
      </c>
      <c r="GS106" s="38">
        <v>-9.1028599999999997</v>
      </c>
      <c r="GT106" s="38">
        <v>97.35</v>
      </c>
      <c r="GU106" s="38">
        <v>8.7934000000000001</v>
      </c>
      <c r="GV106" s="38">
        <v>0</v>
      </c>
      <c r="GW106" s="38">
        <v>0</v>
      </c>
      <c r="GX106" s="38">
        <v>0</v>
      </c>
      <c r="GY106" s="38">
        <v>0</v>
      </c>
      <c r="GZ106" s="38">
        <v>0</v>
      </c>
      <c r="HA106" s="38">
        <v>0</v>
      </c>
      <c r="HB106" s="38">
        <v>8.7899999999999991</v>
      </c>
      <c r="HC106" s="38">
        <v>0</v>
      </c>
      <c r="HD106" s="38">
        <v>0</v>
      </c>
      <c r="HE106" s="38">
        <v>0</v>
      </c>
      <c r="HF106" s="38">
        <v>0</v>
      </c>
      <c r="HG106" s="38">
        <v>8.7899999999999991</v>
      </c>
      <c r="HH106" s="38">
        <v>2.7786400000000002</v>
      </c>
      <c r="HI106" s="38">
        <v>9.8432899999999997</v>
      </c>
      <c r="HJ106" s="38">
        <v>11.6485</v>
      </c>
      <c r="HK106" s="38">
        <v>0</v>
      </c>
      <c r="HL106" s="38">
        <v>1.79217</v>
      </c>
      <c r="HM106" s="38">
        <v>20.944099999999999</v>
      </c>
      <c r="HN106" s="38">
        <v>18.842199999999998</v>
      </c>
      <c r="HO106" s="38">
        <v>42.27</v>
      </c>
      <c r="HP106" s="38">
        <v>31.183199999999999</v>
      </c>
      <c r="HQ106" s="38">
        <v>19.53</v>
      </c>
      <c r="HR106" s="38">
        <v>4.3335400000000002</v>
      </c>
      <c r="HS106" s="38">
        <v>9.96082</v>
      </c>
      <c r="HT106" s="38">
        <v>-15.791700000000001</v>
      </c>
      <c r="HU106" s="38">
        <v>-7.7802600000000002</v>
      </c>
      <c r="HV106" s="38">
        <v>107.27</v>
      </c>
      <c r="HW106" s="38">
        <v>6.3681900000000002</v>
      </c>
      <c r="HX106" s="38">
        <v>0</v>
      </c>
      <c r="HY106" s="38">
        <v>0</v>
      </c>
      <c r="HZ106" s="38">
        <v>0</v>
      </c>
      <c r="IA106" s="38">
        <v>0</v>
      </c>
      <c r="IB106" s="38">
        <v>0</v>
      </c>
      <c r="IC106" s="38">
        <v>0</v>
      </c>
      <c r="ID106" s="38">
        <v>6.37</v>
      </c>
      <c r="IE106" s="38">
        <v>0</v>
      </c>
      <c r="IF106" s="38">
        <v>0</v>
      </c>
      <c r="IG106" s="38">
        <v>0</v>
      </c>
      <c r="IH106" s="38">
        <v>0</v>
      </c>
      <c r="II106" s="38">
        <v>6.37</v>
      </c>
      <c r="IJ106" s="38">
        <v>1.7409600000000001</v>
      </c>
      <c r="IK106" s="38">
        <v>1.40069</v>
      </c>
      <c r="IL106" s="38">
        <v>1.66354</v>
      </c>
      <c r="IM106" s="38">
        <v>0</v>
      </c>
      <c r="IN106" s="38">
        <v>0.27698</v>
      </c>
      <c r="IO106" s="38">
        <v>1.7793600000000001</v>
      </c>
      <c r="IP106" s="38">
        <v>2.6877300000000002</v>
      </c>
      <c r="IQ106" s="38">
        <v>6.7233099999999997</v>
      </c>
      <c r="IR106" s="38">
        <v>4.4940300000000004</v>
      </c>
      <c r="IS106" s="38">
        <v>2.8115199999999998</v>
      </c>
      <c r="IT106" s="38">
        <v>0.62453700000000001</v>
      </c>
      <c r="IU106" s="38">
        <v>1.4355199999999999</v>
      </c>
      <c r="IV106" s="38">
        <v>-1.79945</v>
      </c>
      <c r="IW106" s="38">
        <v>-1.0264899999999999</v>
      </c>
      <c r="IX106" s="38">
        <v>16.088899999999999</v>
      </c>
      <c r="IY106" s="38">
        <v>1.33996</v>
      </c>
      <c r="IZ106" s="38">
        <v>1.41859</v>
      </c>
      <c r="JA106" s="38">
        <v>1.67875</v>
      </c>
      <c r="JB106" s="38">
        <v>0</v>
      </c>
      <c r="JC106" s="38">
        <v>0.25828299999999998</v>
      </c>
      <c r="JD106" s="38">
        <v>3.0184000000000002</v>
      </c>
      <c r="JE106" s="38">
        <v>2.71549</v>
      </c>
      <c r="JF106" s="38">
        <v>7.7562300000000004</v>
      </c>
      <c r="JG106" s="38">
        <v>4.4940300000000004</v>
      </c>
      <c r="JH106" s="38">
        <v>2.8146</v>
      </c>
      <c r="JI106" s="38">
        <v>0.62453700000000001</v>
      </c>
      <c r="JJ106" s="38">
        <v>1.4355199999999999</v>
      </c>
      <c r="JK106" s="38">
        <v>-1.7991600000000001</v>
      </c>
      <c r="JL106" s="38">
        <v>-0.87407900000000005</v>
      </c>
      <c r="JM106" s="38">
        <v>17.1249</v>
      </c>
    </row>
    <row r="107" spans="2:273" x14ac:dyDescent="0.3">
      <c r="B107" s="84">
        <v>44853.990995370368</v>
      </c>
      <c r="C107" s="38" t="s">
        <v>270</v>
      </c>
      <c r="D107" s="38" t="s">
        <v>267</v>
      </c>
      <c r="E107" s="38" t="s">
        <v>308</v>
      </c>
      <c r="F107" s="38">
        <v>112641</v>
      </c>
      <c r="G107" s="38">
        <v>140925</v>
      </c>
      <c r="H107" s="38" t="s">
        <v>86</v>
      </c>
      <c r="I107" s="39">
        <v>1.6868055555555557</v>
      </c>
      <c r="J107" s="38" t="s">
        <v>88</v>
      </c>
      <c r="K107" s="38">
        <v>2.08</v>
      </c>
      <c r="L107" s="38" t="s">
        <v>87</v>
      </c>
      <c r="M107" s="38" t="s">
        <v>87</v>
      </c>
      <c r="N107" s="38" t="s">
        <v>311</v>
      </c>
      <c r="O107" s="38">
        <v>12090.3</v>
      </c>
      <c r="P107" s="38">
        <v>75617</v>
      </c>
      <c r="Q107" s="38">
        <v>77034.600000000006</v>
      </c>
      <c r="R107" s="38">
        <v>0</v>
      </c>
      <c r="S107" s="38">
        <v>8350.89</v>
      </c>
      <c r="T107" s="38">
        <v>139173</v>
      </c>
      <c r="U107" s="38">
        <v>131856</v>
      </c>
      <c r="V107" s="38">
        <v>78648.899999999994</v>
      </c>
      <c r="W107" s="38">
        <v>207472</v>
      </c>
      <c r="X107" s="38">
        <v>144447</v>
      </c>
      <c r="Y107" s="38">
        <v>22796.6</v>
      </c>
      <c r="Z107" s="38">
        <v>64156.7</v>
      </c>
      <c r="AA107" s="38">
        <v>-369376</v>
      </c>
      <c r="AB107" s="38">
        <v>3903.55</v>
      </c>
      <c r="AC107" s="38">
        <v>517521</v>
      </c>
      <c r="AD107" s="38">
        <v>1569.05</v>
      </c>
      <c r="AE107" s="38">
        <v>0</v>
      </c>
      <c r="AF107" s="38">
        <v>0</v>
      </c>
      <c r="AG107" s="38">
        <v>0</v>
      </c>
      <c r="AH107" s="38">
        <v>0</v>
      </c>
      <c r="AI107" s="38">
        <v>0</v>
      </c>
      <c r="AJ107" s="38">
        <v>0</v>
      </c>
      <c r="AK107" s="38">
        <v>1569.05</v>
      </c>
      <c r="AL107" s="38">
        <v>0</v>
      </c>
      <c r="AM107" s="38">
        <v>0</v>
      </c>
      <c r="AN107" s="38">
        <v>0</v>
      </c>
      <c r="AO107" s="38">
        <v>0</v>
      </c>
      <c r="AP107" s="38">
        <v>1569.05</v>
      </c>
      <c r="AQ107" s="38">
        <v>0</v>
      </c>
      <c r="AR107" s="38">
        <v>0</v>
      </c>
      <c r="AS107" s="38">
        <v>0</v>
      </c>
      <c r="AT107" s="38">
        <v>0</v>
      </c>
      <c r="AU107" s="38">
        <v>0</v>
      </c>
      <c r="AV107" s="38">
        <v>0</v>
      </c>
      <c r="AW107" s="38">
        <v>0</v>
      </c>
      <c r="AX107" s="38">
        <v>0</v>
      </c>
      <c r="AY107" s="38">
        <v>0</v>
      </c>
      <c r="AZ107" s="38">
        <v>0</v>
      </c>
      <c r="BA107" s="38">
        <v>0</v>
      </c>
      <c r="BB107" s="38">
        <v>0</v>
      </c>
      <c r="BC107" s="38">
        <v>0</v>
      </c>
      <c r="BD107" s="38">
        <v>7.0816400000000002</v>
      </c>
      <c r="BE107" s="38">
        <v>30.396699999999999</v>
      </c>
      <c r="BF107" s="38">
        <v>20.154199999999999</v>
      </c>
      <c r="BG107" s="38">
        <v>0</v>
      </c>
      <c r="BH107" s="38">
        <v>2.1234299999999999</v>
      </c>
      <c r="BI107" s="38">
        <v>33.052</v>
      </c>
      <c r="BJ107" s="38">
        <v>31.572500000000002</v>
      </c>
      <c r="BK107" s="38">
        <v>58.155099999999997</v>
      </c>
      <c r="BL107" s="38">
        <v>50.761699999999998</v>
      </c>
      <c r="BM107" s="38">
        <v>34.559199999999997</v>
      </c>
      <c r="BN107" s="38">
        <v>6.2500900000000001</v>
      </c>
      <c r="BO107" s="38">
        <v>15.386100000000001</v>
      </c>
      <c r="BP107" s="38">
        <v>-63.933599999999998</v>
      </c>
      <c r="BQ107" s="38">
        <v>-2.2916799999999999</v>
      </c>
      <c r="BR107" s="38">
        <v>165.11199999999999</v>
      </c>
      <c r="BS107" s="38">
        <v>161.21</v>
      </c>
      <c r="BT107" s="38">
        <v>3.9022299999999999</v>
      </c>
      <c r="BU107" s="38">
        <v>0</v>
      </c>
      <c r="BV107" s="38">
        <v>0</v>
      </c>
      <c r="BX107" s="38">
        <v>0</v>
      </c>
      <c r="BY107" s="38">
        <v>0</v>
      </c>
      <c r="CA107" s="38">
        <v>0</v>
      </c>
      <c r="CB107" s="38" t="s">
        <v>87</v>
      </c>
      <c r="CC107" s="38" t="s">
        <v>87</v>
      </c>
      <c r="CD107" s="38" t="s">
        <v>268</v>
      </c>
      <c r="CE107" s="38">
        <v>11516.1</v>
      </c>
      <c r="CF107" s="38">
        <v>83924.1</v>
      </c>
      <c r="CG107" s="38">
        <v>78786.8</v>
      </c>
      <c r="CH107" s="38">
        <v>0</v>
      </c>
      <c r="CI107" s="38">
        <v>7672.6</v>
      </c>
      <c r="CJ107" s="38">
        <v>139735</v>
      </c>
      <c r="CK107" s="38">
        <v>134880</v>
      </c>
      <c r="CL107" s="38">
        <v>90755.8</v>
      </c>
      <c r="CM107" s="38">
        <v>207472</v>
      </c>
      <c r="CN107" s="38">
        <v>144556</v>
      </c>
      <c r="CO107" s="38">
        <v>22796.6</v>
      </c>
      <c r="CP107" s="38">
        <v>64156.7</v>
      </c>
      <c r="CQ107" s="38">
        <v>-369317</v>
      </c>
      <c r="CR107" s="38">
        <v>3558.29</v>
      </c>
      <c r="CS107" s="38">
        <v>529737</v>
      </c>
      <c r="CT107" s="38">
        <v>1136.31</v>
      </c>
      <c r="CU107" s="38">
        <v>0</v>
      </c>
      <c r="CV107" s="38">
        <v>0</v>
      </c>
      <c r="CW107" s="38">
        <v>0</v>
      </c>
      <c r="CX107" s="38">
        <v>0</v>
      </c>
      <c r="CY107" s="38">
        <v>0</v>
      </c>
      <c r="CZ107" s="38">
        <v>0</v>
      </c>
      <c r="DA107" s="38">
        <v>1136.31</v>
      </c>
      <c r="DB107" s="38">
        <v>0</v>
      </c>
      <c r="DC107" s="38">
        <v>0</v>
      </c>
      <c r="DD107" s="38">
        <v>0</v>
      </c>
      <c r="DE107" s="38">
        <v>0</v>
      </c>
      <c r="DF107" s="38">
        <v>1136.31</v>
      </c>
      <c r="DG107" s="38">
        <v>0</v>
      </c>
      <c r="DH107" s="38">
        <v>0</v>
      </c>
      <c r="DI107" s="38">
        <v>0</v>
      </c>
      <c r="DJ107" s="38">
        <v>0</v>
      </c>
      <c r="DK107" s="38">
        <v>0</v>
      </c>
      <c r="DL107" s="38">
        <v>0</v>
      </c>
      <c r="DM107" s="38">
        <v>0</v>
      </c>
      <c r="DN107" s="38">
        <v>0</v>
      </c>
      <c r="DO107" s="38">
        <v>0</v>
      </c>
      <c r="DP107" s="38">
        <v>0</v>
      </c>
      <c r="DQ107" s="38">
        <v>0</v>
      </c>
      <c r="DR107" s="38">
        <v>0</v>
      </c>
      <c r="DS107" s="38">
        <v>0</v>
      </c>
      <c r="DT107" s="38">
        <v>5.8483400000000003</v>
      </c>
      <c r="DU107" s="38">
        <v>32.764299999999999</v>
      </c>
      <c r="DV107" s="38">
        <v>20.420100000000001</v>
      </c>
      <c r="DW107" s="38">
        <v>0</v>
      </c>
      <c r="DX107" s="38">
        <v>1.9692400000000001</v>
      </c>
      <c r="DY107" s="38">
        <v>33.047499999999999</v>
      </c>
      <c r="DZ107" s="38">
        <v>32.197400000000002</v>
      </c>
      <c r="EA107" s="38">
        <v>60.220300000000002</v>
      </c>
      <c r="EB107" s="38">
        <v>50.761699999999998</v>
      </c>
      <c r="EC107" s="38">
        <v>34.585000000000001</v>
      </c>
      <c r="ED107" s="38">
        <v>6.2500900000000001</v>
      </c>
      <c r="EE107" s="38">
        <v>15.386100000000001</v>
      </c>
      <c r="EF107" s="38">
        <v>-63.923299999999998</v>
      </c>
      <c r="EG107" s="38">
        <v>-2.1032299999999999</v>
      </c>
      <c r="EH107" s="38">
        <v>167.203</v>
      </c>
      <c r="EI107" s="38">
        <v>164.38499999999999</v>
      </c>
      <c r="EJ107" s="38">
        <v>2.81853</v>
      </c>
      <c r="EK107" s="38">
        <v>0</v>
      </c>
      <c r="EL107" s="38">
        <v>0</v>
      </c>
      <c r="EN107" s="38">
        <v>0</v>
      </c>
      <c r="EO107" s="38">
        <v>0</v>
      </c>
      <c r="EQ107" s="38">
        <v>0</v>
      </c>
      <c r="ER107" s="37">
        <v>8.97911E-18</v>
      </c>
      <c r="ES107" s="38">
        <v>35.936799999999998</v>
      </c>
      <c r="ET107" s="38">
        <v>13.3401</v>
      </c>
      <c r="EU107" s="38">
        <v>0</v>
      </c>
      <c r="EV107" s="37">
        <v>7.4763299999999997E-15</v>
      </c>
      <c r="EW107" s="38">
        <v>14.821899999999999</v>
      </c>
      <c r="EX107" s="38">
        <v>19.6068</v>
      </c>
      <c r="EY107" s="38">
        <v>29.607500000000002</v>
      </c>
      <c r="EZ107" s="38">
        <v>33.182200000000002</v>
      </c>
      <c r="FA107" s="38">
        <v>23.559000000000001</v>
      </c>
      <c r="FB107" s="38">
        <v>6.0500999999999996</v>
      </c>
      <c r="FC107" s="38">
        <v>7.3238300000000001</v>
      </c>
      <c r="FD107" s="38">
        <v>-8.2963799999999992</v>
      </c>
      <c r="FE107" s="38">
        <v>-45.801699999999997</v>
      </c>
      <c r="FF107" s="38">
        <v>99.7226</v>
      </c>
      <c r="FG107" s="37">
        <v>2.4881099999999999E-17</v>
      </c>
      <c r="FH107" s="38">
        <v>39.957799999999999</v>
      </c>
      <c r="FI107" s="38">
        <v>13.5946</v>
      </c>
      <c r="FJ107" s="38">
        <v>0</v>
      </c>
      <c r="FK107" s="37">
        <v>2.10618E-16</v>
      </c>
      <c r="FL107" s="38">
        <v>14.3146</v>
      </c>
      <c r="FM107" s="38">
        <v>19.858499999999999</v>
      </c>
      <c r="FN107" s="38">
        <v>39.574300000000001</v>
      </c>
      <c r="FO107" s="38">
        <v>33.182200000000002</v>
      </c>
      <c r="FP107" s="38">
        <v>23.558900000000001</v>
      </c>
      <c r="FQ107" s="38">
        <v>6.0500999999999996</v>
      </c>
      <c r="FR107" s="38">
        <v>7.3238300000000001</v>
      </c>
      <c r="FS107" s="38">
        <v>-8.2950400000000002</v>
      </c>
      <c r="FT107" s="38">
        <v>-39.856200000000001</v>
      </c>
      <c r="FU107" s="38">
        <v>109.68899999999999</v>
      </c>
      <c r="FV107" s="38" t="s">
        <v>273</v>
      </c>
      <c r="FW107" s="38" t="s">
        <v>274</v>
      </c>
      <c r="FX107" s="38" t="s">
        <v>214</v>
      </c>
      <c r="FY107" s="38" t="s">
        <v>275</v>
      </c>
      <c r="FZ107" s="38" t="s">
        <v>215</v>
      </c>
      <c r="GA107" s="38" t="s">
        <v>276</v>
      </c>
      <c r="GB107" s="38" t="s">
        <v>312</v>
      </c>
      <c r="GC107" s="38" t="s">
        <v>310</v>
      </c>
      <c r="GF107" s="38">
        <v>2.91689</v>
      </c>
      <c r="GG107" s="38">
        <v>8.8368199999999995</v>
      </c>
      <c r="GH107" s="38">
        <v>11.5344</v>
      </c>
      <c r="GI107" s="38">
        <v>0</v>
      </c>
      <c r="GJ107" s="38">
        <v>1.9222399999999999</v>
      </c>
      <c r="GK107" s="38">
        <v>21.060199999999998</v>
      </c>
      <c r="GL107" s="38">
        <v>18.6496</v>
      </c>
      <c r="GM107" s="38">
        <v>40.68</v>
      </c>
      <c r="GN107" s="38">
        <v>31.183199999999999</v>
      </c>
      <c r="GO107" s="38">
        <v>19.508800000000001</v>
      </c>
      <c r="GP107" s="38">
        <v>4.3335400000000002</v>
      </c>
      <c r="GQ107" s="38">
        <v>9.96082</v>
      </c>
      <c r="GR107" s="38">
        <v>-15.7942</v>
      </c>
      <c r="GS107" s="38">
        <v>-8.44618</v>
      </c>
      <c r="GT107" s="38">
        <v>105.66</v>
      </c>
      <c r="GU107" s="38">
        <v>8.7934000000000001</v>
      </c>
      <c r="GV107" s="38">
        <v>0</v>
      </c>
      <c r="GW107" s="38">
        <v>0</v>
      </c>
      <c r="GX107" s="38">
        <v>0</v>
      </c>
      <c r="GY107" s="38">
        <v>0</v>
      </c>
      <c r="GZ107" s="38">
        <v>0</v>
      </c>
      <c r="HA107" s="38">
        <v>0</v>
      </c>
      <c r="HB107" s="38">
        <v>8.7899999999999991</v>
      </c>
      <c r="HC107" s="38">
        <v>0</v>
      </c>
      <c r="HD107" s="38">
        <v>0</v>
      </c>
      <c r="HE107" s="38">
        <v>0</v>
      </c>
      <c r="HF107" s="38">
        <v>0</v>
      </c>
      <c r="HG107" s="38">
        <v>8.7899999999999991</v>
      </c>
      <c r="HH107" s="38">
        <v>2.7786400000000002</v>
      </c>
      <c r="HI107" s="38">
        <v>9.8432899999999997</v>
      </c>
      <c r="HJ107" s="38">
        <v>11.6485</v>
      </c>
      <c r="HK107" s="38">
        <v>0</v>
      </c>
      <c r="HL107" s="38">
        <v>1.79217</v>
      </c>
      <c r="HM107" s="38">
        <v>20.944099999999999</v>
      </c>
      <c r="HN107" s="38">
        <v>18.842199999999998</v>
      </c>
      <c r="HO107" s="38">
        <v>42.27</v>
      </c>
      <c r="HP107" s="38">
        <v>31.183199999999999</v>
      </c>
      <c r="HQ107" s="38">
        <v>19.53</v>
      </c>
      <c r="HR107" s="38">
        <v>4.3335400000000002</v>
      </c>
      <c r="HS107" s="38">
        <v>9.96082</v>
      </c>
      <c r="HT107" s="38">
        <v>-15.791700000000001</v>
      </c>
      <c r="HU107" s="38">
        <v>-7.7802600000000002</v>
      </c>
      <c r="HV107" s="38">
        <v>107.27</v>
      </c>
      <c r="HW107" s="38">
        <v>6.3681900000000002</v>
      </c>
      <c r="HX107" s="38">
        <v>0</v>
      </c>
      <c r="HY107" s="38">
        <v>0</v>
      </c>
      <c r="HZ107" s="38">
        <v>0</v>
      </c>
      <c r="IA107" s="38">
        <v>0</v>
      </c>
      <c r="IB107" s="38">
        <v>0</v>
      </c>
      <c r="IC107" s="38">
        <v>0</v>
      </c>
      <c r="ID107" s="38">
        <v>6.37</v>
      </c>
      <c r="IE107" s="38">
        <v>0</v>
      </c>
      <c r="IF107" s="38">
        <v>0</v>
      </c>
      <c r="IG107" s="38">
        <v>0</v>
      </c>
      <c r="IH107" s="38">
        <v>0</v>
      </c>
      <c r="II107" s="38">
        <v>6.37</v>
      </c>
      <c r="IJ107" s="38">
        <v>1.7176800000000001</v>
      </c>
      <c r="IK107" s="38">
        <v>1.2735399999999999</v>
      </c>
      <c r="IL107" s="38">
        <v>1.66231</v>
      </c>
      <c r="IM107" s="38">
        <v>0</v>
      </c>
      <c r="IN107" s="38">
        <v>0.27702700000000002</v>
      </c>
      <c r="IO107" s="38">
        <v>3.0351300000000001</v>
      </c>
      <c r="IP107" s="38">
        <v>2.6877300000000002</v>
      </c>
      <c r="IQ107" s="38">
        <v>7.9039299999999999</v>
      </c>
      <c r="IR107" s="38">
        <v>4.4940300000000004</v>
      </c>
      <c r="IS107" s="38">
        <v>2.8115600000000001</v>
      </c>
      <c r="IT107" s="38">
        <v>0.62453700000000001</v>
      </c>
      <c r="IU107" s="38">
        <v>1.4355199999999999</v>
      </c>
      <c r="IV107" s="38">
        <v>-1.79945</v>
      </c>
      <c r="IW107" s="38">
        <v>-0.95002900000000001</v>
      </c>
      <c r="IX107" s="38">
        <v>17.269600000000001</v>
      </c>
      <c r="IY107" s="38">
        <v>1.33996</v>
      </c>
      <c r="IZ107" s="38">
        <v>1.41859</v>
      </c>
      <c r="JA107" s="38">
        <v>1.67875</v>
      </c>
      <c r="JB107" s="38">
        <v>0</v>
      </c>
      <c r="JC107" s="38">
        <v>0.25828299999999998</v>
      </c>
      <c r="JD107" s="38">
        <v>3.0184000000000002</v>
      </c>
      <c r="JE107" s="38">
        <v>2.71549</v>
      </c>
      <c r="JF107" s="38">
        <v>7.7562300000000004</v>
      </c>
      <c r="JG107" s="38">
        <v>4.4940300000000004</v>
      </c>
      <c r="JH107" s="38">
        <v>2.8146</v>
      </c>
      <c r="JI107" s="38">
        <v>0.62453700000000001</v>
      </c>
      <c r="JJ107" s="38">
        <v>1.4355199999999999</v>
      </c>
      <c r="JK107" s="38">
        <v>-1.7991600000000001</v>
      </c>
      <c r="JL107" s="38">
        <v>-0.87407900000000005</v>
      </c>
      <c r="JM107" s="38">
        <v>17.1249</v>
      </c>
    </row>
    <row r="108" spans="2:273" x14ac:dyDescent="0.3">
      <c r="B108" s="84">
        <v>44854.018368055556</v>
      </c>
      <c r="C108" s="38" t="s">
        <v>271</v>
      </c>
      <c r="D108" s="38" t="s">
        <v>267</v>
      </c>
      <c r="E108" s="38" t="s">
        <v>308</v>
      </c>
      <c r="F108" s="38">
        <v>112641</v>
      </c>
      <c r="G108" s="38">
        <v>140925</v>
      </c>
      <c r="H108" s="38" t="s">
        <v>86</v>
      </c>
      <c r="I108" s="39">
        <v>1.6347222222222222</v>
      </c>
      <c r="J108" s="38" t="s">
        <v>88</v>
      </c>
      <c r="K108" s="38">
        <v>-3.29</v>
      </c>
      <c r="L108" s="38" t="s">
        <v>87</v>
      </c>
      <c r="M108" s="38" t="s">
        <v>87</v>
      </c>
      <c r="N108" s="38" t="s">
        <v>311</v>
      </c>
      <c r="O108" s="38">
        <v>22875</v>
      </c>
      <c r="P108" s="38">
        <v>77037.600000000006</v>
      </c>
      <c r="Q108" s="38">
        <v>77509.600000000006</v>
      </c>
      <c r="R108" s="38">
        <v>0</v>
      </c>
      <c r="S108" s="38">
        <v>8115.01</v>
      </c>
      <c r="T108" s="38">
        <v>139175</v>
      </c>
      <c r="U108" s="38">
        <v>131856</v>
      </c>
      <c r="V108" s="38">
        <v>91174</v>
      </c>
      <c r="W108" s="38">
        <v>207472</v>
      </c>
      <c r="X108" s="38">
        <v>143549</v>
      </c>
      <c r="Y108" s="38">
        <v>22796.6</v>
      </c>
      <c r="Z108" s="38">
        <v>64156.7</v>
      </c>
      <c r="AA108" s="38">
        <v>-369376</v>
      </c>
      <c r="AB108" s="38">
        <v>3982.46</v>
      </c>
      <c r="AC108" s="38">
        <v>529148</v>
      </c>
      <c r="AD108" s="38">
        <v>1569.05</v>
      </c>
      <c r="AE108" s="38">
        <v>0</v>
      </c>
      <c r="AF108" s="38">
        <v>0</v>
      </c>
      <c r="AG108" s="38">
        <v>0</v>
      </c>
      <c r="AH108" s="38">
        <v>0</v>
      </c>
      <c r="AI108" s="38">
        <v>0</v>
      </c>
      <c r="AJ108" s="38">
        <v>0</v>
      </c>
      <c r="AK108" s="38">
        <v>1569.05</v>
      </c>
      <c r="AL108" s="38">
        <v>0</v>
      </c>
      <c r="AM108" s="38">
        <v>0</v>
      </c>
      <c r="AN108" s="38">
        <v>0</v>
      </c>
      <c r="AO108" s="38">
        <v>0</v>
      </c>
      <c r="AP108" s="38">
        <v>1569.05</v>
      </c>
      <c r="AQ108" s="38">
        <v>0</v>
      </c>
      <c r="AR108" s="38">
        <v>0</v>
      </c>
      <c r="AS108" s="38">
        <v>0</v>
      </c>
      <c r="AT108" s="38">
        <v>0</v>
      </c>
      <c r="AU108" s="38">
        <v>0</v>
      </c>
      <c r="AV108" s="38">
        <v>0</v>
      </c>
      <c r="AW108" s="38">
        <v>0</v>
      </c>
      <c r="AX108" s="38">
        <v>0</v>
      </c>
      <c r="AY108" s="38">
        <v>0</v>
      </c>
      <c r="AZ108" s="38">
        <v>0</v>
      </c>
      <c r="BA108" s="38">
        <v>0</v>
      </c>
      <c r="BB108" s="38">
        <v>0</v>
      </c>
      <c r="BC108" s="38">
        <v>0</v>
      </c>
      <c r="BD108" s="38">
        <v>9.9344800000000006</v>
      </c>
      <c r="BE108" s="38">
        <v>32.615600000000001</v>
      </c>
      <c r="BF108" s="38">
        <v>20.491900000000001</v>
      </c>
      <c r="BG108" s="38">
        <v>0</v>
      </c>
      <c r="BH108" s="38">
        <v>2.0622400000000001</v>
      </c>
      <c r="BI108" s="38">
        <v>33.053600000000003</v>
      </c>
      <c r="BJ108" s="38">
        <v>31.572500000000002</v>
      </c>
      <c r="BK108" s="38">
        <v>63.530099999999997</v>
      </c>
      <c r="BL108" s="38">
        <v>50.761699999999998</v>
      </c>
      <c r="BM108" s="38">
        <v>34.3583</v>
      </c>
      <c r="BN108" s="38">
        <v>6.2500900000000001</v>
      </c>
      <c r="BO108" s="38">
        <v>15.386100000000001</v>
      </c>
      <c r="BP108" s="38">
        <v>-63.933599999999998</v>
      </c>
      <c r="BQ108" s="38">
        <v>-2.2665500000000001</v>
      </c>
      <c r="BR108" s="38">
        <v>170.286</v>
      </c>
      <c r="BS108" s="38">
        <v>166.38399999999999</v>
      </c>
      <c r="BT108" s="38">
        <v>3.9022299999999999</v>
      </c>
      <c r="BU108" s="38">
        <v>0</v>
      </c>
      <c r="BV108" s="38">
        <v>0</v>
      </c>
      <c r="BX108" s="38">
        <v>0</v>
      </c>
      <c r="BY108" s="38">
        <v>0</v>
      </c>
      <c r="CA108" s="38">
        <v>0</v>
      </c>
      <c r="CB108" s="38" t="s">
        <v>87</v>
      </c>
      <c r="CC108" s="38" t="s">
        <v>87</v>
      </c>
      <c r="CD108" s="38" t="s">
        <v>268</v>
      </c>
      <c r="CE108" s="38">
        <v>11516.1</v>
      </c>
      <c r="CF108" s="38">
        <v>83924.1</v>
      </c>
      <c r="CG108" s="38">
        <v>78786.8</v>
      </c>
      <c r="CH108" s="38">
        <v>0</v>
      </c>
      <c r="CI108" s="38">
        <v>7672.6</v>
      </c>
      <c r="CJ108" s="38">
        <v>139735</v>
      </c>
      <c r="CK108" s="38">
        <v>134880</v>
      </c>
      <c r="CL108" s="38">
        <v>90755.8</v>
      </c>
      <c r="CM108" s="38">
        <v>207472</v>
      </c>
      <c r="CN108" s="38">
        <v>144556</v>
      </c>
      <c r="CO108" s="38">
        <v>22796.6</v>
      </c>
      <c r="CP108" s="38">
        <v>64156.7</v>
      </c>
      <c r="CQ108" s="38">
        <v>-369317</v>
      </c>
      <c r="CR108" s="38">
        <v>3558.29</v>
      </c>
      <c r="CS108" s="38">
        <v>529737</v>
      </c>
      <c r="CT108" s="38">
        <v>1136.31</v>
      </c>
      <c r="CU108" s="38">
        <v>0</v>
      </c>
      <c r="CV108" s="38">
        <v>0</v>
      </c>
      <c r="CW108" s="38">
        <v>0</v>
      </c>
      <c r="CX108" s="38">
        <v>0</v>
      </c>
      <c r="CY108" s="38">
        <v>0</v>
      </c>
      <c r="CZ108" s="38">
        <v>0</v>
      </c>
      <c r="DA108" s="38">
        <v>1136.31</v>
      </c>
      <c r="DB108" s="38">
        <v>0</v>
      </c>
      <c r="DC108" s="38">
        <v>0</v>
      </c>
      <c r="DD108" s="38">
        <v>0</v>
      </c>
      <c r="DE108" s="38">
        <v>0</v>
      </c>
      <c r="DF108" s="38">
        <v>1136.31</v>
      </c>
      <c r="DG108" s="38">
        <v>0</v>
      </c>
      <c r="DH108" s="38">
        <v>0</v>
      </c>
      <c r="DI108" s="38">
        <v>0</v>
      </c>
      <c r="DJ108" s="38">
        <v>0</v>
      </c>
      <c r="DK108" s="38">
        <v>0</v>
      </c>
      <c r="DL108" s="38">
        <v>0</v>
      </c>
      <c r="DM108" s="38">
        <v>0</v>
      </c>
      <c r="DN108" s="38">
        <v>0</v>
      </c>
      <c r="DO108" s="38">
        <v>0</v>
      </c>
      <c r="DP108" s="38">
        <v>0</v>
      </c>
      <c r="DQ108" s="38">
        <v>0</v>
      </c>
      <c r="DR108" s="38">
        <v>0</v>
      </c>
      <c r="DS108" s="38">
        <v>0</v>
      </c>
      <c r="DT108" s="38">
        <v>5.8483400000000003</v>
      </c>
      <c r="DU108" s="38">
        <v>32.764299999999999</v>
      </c>
      <c r="DV108" s="38">
        <v>20.420100000000001</v>
      </c>
      <c r="DW108" s="38">
        <v>0</v>
      </c>
      <c r="DX108" s="38">
        <v>1.9692400000000001</v>
      </c>
      <c r="DY108" s="38">
        <v>33.047499999999999</v>
      </c>
      <c r="DZ108" s="38">
        <v>32.197400000000002</v>
      </c>
      <c r="EA108" s="38">
        <v>60.220300000000002</v>
      </c>
      <c r="EB108" s="38">
        <v>50.761699999999998</v>
      </c>
      <c r="EC108" s="38">
        <v>34.585000000000001</v>
      </c>
      <c r="ED108" s="38">
        <v>6.2500900000000001</v>
      </c>
      <c r="EE108" s="38">
        <v>15.386100000000001</v>
      </c>
      <c r="EF108" s="38">
        <v>-63.923299999999998</v>
      </c>
      <c r="EG108" s="38">
        <v>-2.1032299999999999</v>
      </c>
      <c r="EH108" s="38">
        <v>167.203</v>
      </c>
      <c r="EI108" s="38">
        <v>164.38499999999999</v>
      </c>
      <c r="EJ108" s="38">
        <v>2.81853</v>
      </c>
      <c r="EK108" s="38">
        <v>0</v>
      </c>
      <c r="EL108" s="38">
        <v>0</v>
      </c>
      <c r="EN108" s="38">
        <v>0</v>
      </c>
      <c r="EO108" s="38">
        <v>0</v>
      </c>
      <c r="EQ108" s="38">
        <v>0</v>
      </c>
      <c r="ER108" s="37">
        <v>8.97911E-18</v>
      </c>
      <c r="ES108" s="38">
        <v>38.3581</v>
      </c>
      <c r="ET108" s="38">
        <v>13.0242</v>
      </c>
      <c r="EU108" s="38">
        <v>0</v>
      </c>
      <c r="EV108" s="37">
        <v>7.4763299999999997E-15</v>
      </c>
      <c r="EW108" s="38">
        <v>14.821999999999999</v>
      </c>
      <c r="EX108" s="38">
        <v>19.6068</v>
      </c>
      <c r="EY108" s="38">
        <v>29.427800000000001</v>
      </c>
      <c r="EZ108" s="38">
        <v>33.182200000000002</v>
      </c>
      <c r="FA108" s="38">
        <v>23.553799999999999</v>
      </c>
      <c r="FB108" s="38">
        <v>6.0500999999999996</v>
      </c>
      <c r="FC108" s="38">
        <v>7.3238300000000001</v>
      </c>
      <c r="FD108" s="38">
        <v>-8.2963799999999992</v>
      </c>
      <c r="FE108" s="38">
        <v>-48.0869</v>
      </c>
      <c r="FF108" s="38">
        <v>99.537800000000004</v>
      </c>
      <c r="FG108" s="37">
        <v>2.4881099999999999E-17</v>
      </c>
      <c r="FH108" s="38">
        <v>39.957799999999999</v>
      </c>
      <c r="FI108" s="38">
        <v>13.5946</v>
      </c>
      <c r="FJ108" s="38">
        <v>0</v>
      </c>
      <c r="FK108" s="37">
        <v>2.10618E-16</v>
      </c>
      <c r="FL108" s="38">
        <v>14.3146</v>
      </c>
      <c r="FM108" s="38">
        <v>19.858499999999999</v>
      </c>
      <c r="FN108" s="38">
        <v>39.574300000000001</v>
      </c>
      <c r="FO108" s="38">
        <v>33.182200000000002</v>
      </c>
      <c r="FP108" s="38">
        <v>23.558900000000001</v>
      </c>
      <c r="FQ108" s="38">
        <v>6.0500999999999996</v>
      </c>
      <c r="FR108" s="38">
        <v>7.3238300000000001</v>
      </c>
      <c r="FS108" s="38">
        <v>-8.2950400000000002</v>
      </c>
      <c r="FT108" s="38">
        <v>-39.856200000000001</v>
      </c>
      <c r="FU108" s="38">
        <v>109.68899999999999</v>
      </c>
      <c r="FV108" s="38" t="s">
        <v>273</v>
      </c>
      <c r="FW108" s="38" t="s">
        <v>274</v>
      </c>
      <c r="FX108" s="38" t="s">
        <v>214</v>
      </c>
      <c r="FY108" s="38" t="s">
        <v>275</v>
      </c>
      <c r="FZ108" s="38" t="s">
        <v>215</v>
      </c>
      <c r="GA108" s="38" t="s">
        <v>276</v>
      </c>
      <c r="GB108" s="38" t="s">
        <v>312</v>
      </c>
      <c r="GC108" s="38" t="s">
        <v>310</v>
      </c>
      <c r="GF108" s="38">
        <v>5.5466199999999999</v>
      </c>
      <c r="GG108" s="38">
        <v>9.2034199999999995</v>
      </c>
      <c r="GH108" s="38">
        <v>11.7926</v>
      </c>
      <c r="GI108" s="38">
        <v>0</v>
      </c>
      <c r="GJ108" s="38">
        <v>1.86591</v>
      </c>
      <c r="GK108" s="38">
        <v>21.0595</v>
      </c>
      <c r="GL108" s="38">
        <v>18.6496</v>
      </c>
      <c r="GM108" s="38">
        <v>43.68</v>
      </c>
      <c r="GN108" s="38">
        <v>31.183199999999999</v>
      </c>
      <c r="GO108" s="38">
        <v>19.357800000000001</v>
      </c>
      <c r="GP108" s="38">
        <v>4.3335400000000002</v>
      </c>
      <c r="GQ108" s="38">
        <v>9.96082</v>
      </c>
      <c r="GR108" s="38">
        <v>-15.7942</v>
      </c>
      <c r="GS108" s="38">
        <v>-8.6497799999999998</v>
      </c>
      <c r="GT108" s="38">
        <v>108.51</v>
      </c>
      <c r="GU108" s="38">
        <v>8.7934000000000001</v>
      </c>
      <c r="GV108" s="38">
        <v>0</v>
      </c>
      <c r="GW108" s="38">
        <v>0</v>
      </c>
      <c r="GX108" s="38">
        <v>0</v>
      </c>
      <c r="GY108" s="38">
        <v>0</v>
      </c>
      <c r="GZ108" s="38">
        <v>0</v>
      </c>
      <c r="HA108" s="38">
        <v>0</v>
      </c>
      <c r="HB108" s="38">
        <v>8.7899999999999991</v>
      </c>
      <c r="HC108" s="38">
        <v>0</v>
      </c>
      <c r="HD108" s="38">
        <v>0</v>
      </c>
      <c r="HE108" s="38">
        <v>0</v>
      </c>
      <c r="HF108" s="38">
        <v>0</v>
      </c>
      <c r="HG108" s="38">
        <v>8.7899999999999991</v>
      </c>
      <c r="HH108" s="38">
        <v>2.7786400000000002</v>
      </c>
      <c r="HI108" s="38">
        <v>9.8432899999999997</v>
      </c>
      <c r="HJ108" s="38">
        <v>11.6485</v>
      </c>
      <c r="HK108" s="38">
        <v>0</v>
      </c>
      <c r="HL108" s="38">
        <v>1.79217</v>
      </c>
      <c r="HM108" s="38">
        <v>20.944099999999999</v>
      </c>
      <c r="HN108" s="38">
        <v>18.842199999999998</v>
      </c>
      <c r="HO108" s="38">
        <v>42.27</v>
      </c>
      <c r="HP108" s="38">
        <v>31.183199999999999</v>
      </c>
      <c r="HQ108" s="38">
        <v>19.53</v>
      </c>
      <c r="HR108" s="38">
        <v>4.3335400000000002</v>
      </c>
      <c r="HS108" s="38">
        <v>9.96082</v>
      </c>
      <c r="HT108" s="38">
        <v>-15.791700000000001</v>
      </c>
      <c r="HU108" s="38">
        <v>-7.7802600000000002</v>
      </c>
      <c r="HV108" s="38">
        <v>107.27</v>
      </c>
      <c r="HW108" s="38">
        <v>6.3681900000000002</v>
      </c>
      <c r="HX108" s="38">
        <v>0</v>
      </c>
      <c r="HY108" s="38">
        <v>0</v>
      </c>
      <c r="HZ108" s="38">
        <v>0</v>
      </c>
      <c r="IA108" s="38">
        <v>0</v>
      </c>
      <c r="IB108" s="38">
        <v>0</v>
      </c>
      <c r="IC108" s="38">
        <v>0</v>
      </c>
      <c r="ID108" s="38">
        <v>6.37</v>
      </c>
      <c r="IE108" s="38">
        <v>0</v>
      </c>
      <c r="IF108" s="38">
        <v>0</v>
      </c>
      <c r="IG108" s="38">
        <v>0</v>
      </c>
      <c r="IH108" s="38">
        <v>0</v>
      </c>
      <c r="II108" s="38">
        <v>6.37</v>
      </c>
      <c r="IJ108" s="38">
        <v>2.09667</v>
      </c>
      <c r="IK108" s="38">
        <v>1.3263799999999999</v>
      </c>
      <c r="IL108" s="38">
        <v>1.6995100000000001</v>
      </c>
      <c r="IM108" s="38">
        <v>0</v>
      </c>
      <c r="IN108" s="38">
        <v>0.26890999999999998</v>
      </c>
      <c r="IO108" s="38">
        <v>3.03504</v>
      </c>
      <c r="IP108" s="38">
        <v>2.6877300000000002</v>
      </c>
      <c r="IQ108" s="38">
        <v>8.3410100000000007</v>
      </c>
      <c r="IR108" s="38">
        <v>4.4940300000000004</v>
      </c>
      <c r="IS108" s="38">
        <v>2.78979</v>
      </c>
      <c r="IT108" s="38">
        <v>0.62453700000000001</v>
      </c>
      <c r="IU108" s="38">
        <v>1.4355199999999999</v>
      </c>
      <c r="IV108" s="38">
        <v>-1.79945</v>
      </c>
      <c r="IW108" s="38">
        <v>-0.97376600000000002</v>
      </c>
      <c r="IX108" s="38">
        <v>17.684899999999999</v>
      </c>
      <c r="IY108" s="38">
        <v>1.33996</v>
      </c>
      <c r="IZ108" s="38">
        <v>1.41859</v>
      </c>
      <c r="JA108" s="38">
        <v>1.67875</v>
      </c>
      <c r="JB108" s="38">
        <v>0</v>
      </c>
      <c r="JC108" s="38">
        <v>0.25828299999999998</v>
      </c>
      <c r="JD108" s="38">
        <v>3.0184000000000002</v>
      </c>
      <c r="JE108" s="38">
        <v>2.71549</v>
      </c>
      <c r="JF108" s="38">
        <v>7.7562300000000004</v>
      </c>
      <c r="JG108" s="38">
        <v>4.4940300000000004</v>
      </c>
      <c r="JH108" s="38">
        <v>2.8146</v>
      </c>
      <c r="JI108" s="38">
        <v>0.62453700000000001</v>
      </c>
      <c r="JJ108" s="38">
        <v>1.4355199999999999</v>
      </c>
      <c r="JK108" s="38">
        <v>-1.7991600000000001</v>
      </c>
      <c r="JL108" s="38">
        <v>-0.87407900000000005</v>
      </c>
      <c r="JM108" s="38">
        <v>17.1249</v>
      </c>
    </row>
    <row r="109" spans="2:273" x14ac:dyDescent="0.3">
      <c r="G109" s="39"/>
    </row>
    <row r="110" spans="2:273" x14ac:dyDescent="0.3">
      <c r="G110" s="39"/>
    </row>
    <row r="111" spans="2:273" x14ac:dyDescent="0.3">
      <c r="G111" s="39"/>
    </row>
    <row r="112" spans="2:273" x14ac:dyDescent="0.3">
      <c r="G112" s="39"/>
    </row>
    <row r="113" spans="7:77" x14ac:dyDescent="0.3">
      <c r="G113" s="39"/>
    </row>
    <row r="114" spans="7:77" x14ac:dyDescent="0.3">
      <c r="G114" s="39"/>
    </row>
    <row r="115" spans="7:77" x14ac:dyDescent="0.3">
      <c r="G115" s="39"/>
    </row>
    <row r="116" spans="7:77" x14ac:dyDescent="0.3">
      <c r="G116" s="39"/>
    </row>
    <row r="117" spans="7:77" x14ac:dyDescent="0.3">
      <c r="G117" s="39"/>
    </row>
    <row r="118" spans="7:77" x14ac:dyDescent="0.3">
      <c r="G118" s="39"/>
    </row>
    <row r="119" spans="7:77" x14ac:dyDescent="0.3">
      <c r="G119" s="39"/>
    </row>
    <row r="120" spans="7:77" x14ac:dyDescent="0.3">
      <c r="G120" s="39"/>
    </row>
    <row r="121" spans="7:77" x14ac:dyDescent="0.3">
      <c r="G121" s="39"/>
    </row>
    <row r="122" spans="7:77" x14ac:dyDescent="0.3">
      <c r="G122" s="39"/>
    </row>
    <row r="123" spans="7:77" x14ac:dyDescent="0.3">
      <c r="G123" s="39"/>
    </row>
    <row r="124" spans="7:77" x14ac:dyDescent="0.3">
      <c r="G124" s="39"/>
    </row>
    <row r="125" spans="7:77" x14ac:dyDescent="0.3">
      <c r="G125" s="39"/>
    </row>
    <row r="126" spans="7:77" x14ac:dyDescent="0.3">
      <c r="G126" s="39"/>
      <c r="T126" s="37"/>
      <c r="X126" s="37"/>
      <c r="BU126" s="37"/>
      <c r="BV126" s="37"/>
      <c r="BY126" s="37"/>
    </row>
    <row r="127" spans="7:77" x14ac:dyDescent="0.3">
      <c r="G127" s="39"/>
      <c r="T127" s="37"/>
      <c r="X127" s="37"/>
      <c r="BU127" s="37"/>
      <c r="BV127" s="37"/>
      <c r="BY127" s="37"/>
    </row>
    <row r="128" spans="7:77" x14ac:dyDescent="0.3">
      <c r="G128" s="39"/>
      <c r="T128" s="37"/>
      <c r="X128" s="37"/>
      <c r="BU128" s="37"/>
      <c r="BV128" s="37"/>
      <c r="BY128" s="37"/>
    </row>
    <row r="129" spans="7:77" x14ac:dyDescent="0.3">
      <c r="G129" s="39"/>
      <c r="T129" s="37"/>
      <c r="X129" s="37"/>
      <c r="BU129" s="37"/>
      <c r="BV129" s="37"/>
      <c r="BY129" s="37"/>
    </row>
    <row r="130" spans="7:77" x14ac:dyDescent="0.3">
      <c r="G130" s="39"/>
    </row>
    <row r="131" spans="7:77" x14ac:dyDescent="0.3">
      <c r="G131" s="48"/>
    </row>
    <row r="132" spans="7:77" x14ac:dyDescent="0.3">
      <c r="G132" s="39"/>
    </row>
    <row r="133" spans="7:77" x14ac:dyDescent="0.3">
      <c r="G133" s="39"/>
    </row>
    <row r="134" spans="7:77" x14ac:dyDescent="0.3">
      <c r="G134" s="39"/>
    </row>
    <row r="135" spans="7:77" x14ac:dyDescent="0.3">
      <c r="G135" s="39"/>
    </row>
    <row r="136" spans="7:77" x14ac:dyDescent="0.3">
      <c r="G136" s="39"/>
    </row>
    <row r="137" spans="7:77" x14ac:dyDescent="0.3">
      <c r="G137" s="39"/>
    </row>
    <row r="138" spans="7:77" x14ac:dyDescent="0.3">
      <c r="G138" s="39"/>
    </row>
    <row r="139" spans="7:77" x14ac:dyDescent="0.3">
      <c r="G139" s="39"/>
    </row>
    <row r="140" spans="7:77" x14ac:dyDescent="0.3">
      <c r="G140" s="39"/>
    </row>
    <row r="141" spans="7:77" x14ac:dyDescent="0.3">
      <c r="G141" s="39"/>
    </row>
    <row r="142" spans="7:77" x14ac:dyDescent="0.3">
      <c r="G142" s="39"/>
    </row>
    <row r="143" spans="7:77" x14ac:dyDescent="0.3">
      <c r="G143" s="39"/>
    </row>
    <row r="144" spans="7:77" x14ac:dyDescent="0.3">
      <c r="G144" s="39"/>
    </row>
    <row r="145" spans="1:77" x14ac:dyDescent="0.3">
      <c r="A145" s="2"/>
      <c r="G145" s="39"/>
    </row>
    <row r="146" spans="1:77" x14ac:dyDescent="0.3">
      <c r="G146" s="39"/>
    </row>
    <row r="147" spans="1:77" x14ac:dyDescent="0.3">
      <c r="G147" s="39"/>
    </row>
    <row r="148" spans="1:77" x14ac:dyDescent="0.3">
      <c r="G148" s="39"/>
    </row>
    <row r="149" spans="1:77" x14ac:dyDescent="0.3">
      <c r="G149" s="39"/>
    </row>
    <row r="150" spans="1:77" x14ac:dyDescent="0.3">
      <c r="G150" s="39"/>
    </row>
    <row r="151" spans="1:77" x14ac:dyDescent="0.3">
      <c r="G151" s="39"/>
    </row>
    <row r="152" spans="1:77" x14ac:dyDescent="0.3">
      <c r="G152" s="39"/>
    </row>
    <row r="153" spans="1:77" x14ac:dyDescent="0.3">
      <c r="G153" s="39"/>
    </row>
    <row r="154" spans="1:77" x14ac:dyDescent="0.3">
      <c r="G154" s="39"/>
    </row>
    <row r="155" spans="1:77" x14ac:dyDescent="0.3">
      <c r="G155" s="39"/>
    </row>
    <row r="156" spans="1:77" x14ac:dyDescent="0.3">
      <c r="G156" s="39"/>
    </row>
    <row r="157" spans="1:77" x14ac:dyDescent="0.3">
      <c r="G157" s="39"/>
    </row>
    <row r="158" spans="1:77" x14ac:dyDescent="0.3">
      <c r="A158" s="21"/>
      <c r="G158" s="39"/>
    </row>
    <row r="159" spans="1:77" x14ac:dyDescent="0.3">
      <c r="A159" s="21"/>
      <c r="G159" s="39"/>
    </row>
    <row r="160" spans="1:77" x14ac:dyDescent="0.3">
      <c r="A160" s="21"/>
      <c r="G160" s="39"/>
      <c r="T160" s="37"/>
      <c r="X160" s="37"/>
      <c r="BU160" s="37"/>
      <c r="BV160" s="37"/>
      <c r="BY160" s="37"/>
    </row>
    <row r="161" spans="1:77" x14ac:dyDescent="0.3">
      <c r="A161" s="21"/>
      <c r="G161" s="39"/>
      <c r="T161" s="37"/>
      <c r="X161" s="37"/>
      <c r="BU161" s="37"/>
      <c r="BV161" s="37"/>
      <c r="BY161" s="37"/>
    </row>
    <row r="162" spans="1:77" x14ac:dyDescent="0.3">
      <c r="A162" s="21"/>
      <c r="G162" s="39"/>
      <c r="T162" s="37"/>
      <c r="X162" s="37"/>
      <c r="BU162" s="37"/>
      <c r="BV162" s="37"/>
      <c r="BY162" s="37"/>
    </row>
    <row r="163" spans="1:77" x14ac:dyDescent="0.3">
      <c r="A163" s="21"/>
      <c r="G163" s="39"/>
      <c r="T163" s="37"/>
      <c r="X163" s="37"/>
      <c r="BU163" s="37"/>
      <c r="BV163" s="37"/>
      <c r="BY163" s="37"/>
    </row>
    <row r="164" spans="1:77" x14ac:dyDescent="0.3">
      <c r="A164" s="21"/>
      <c r="G164" s="39"/>
      <c r="T164" s="37"/>
      <c r="X164" s="37"/>
      <c r="BU164" s="37"/>
      <c r="BV164" s="37"/>
      <c r="BY164" s="37"/>
    </row>
    <row r="165" spans="1:77" x14ac:dyDescent="0.3">
      <c r="A165" s="21"/>
      <c r="G165" s="39"/>
      <c r="T165" s="37"/>
      <c r="X165" s="37"/>
      <c r="BU165" s="37"/>
      <c r="BV165" s="37"/>
      <c r="BY165" s="37"/>
    </row>
    <row r="166" spans="1:77" x14ac:dyDescent="0.3">
      <c r="A166" s="21"/>
      <c r="G166" s="39"/>
      <c r="T166" s="37"/>
      <c r="X166" s="37"/>
      <c r="BU166" s="37"/>
      <c r="BV166" s="37"/>
      <c r="BY166" s="37"/>
    </row>
    <row r="167" spans="1:77" x14ac:dyDescent="0.3">
      <c r="A167" s="21"/>
      <c r="G167" s="39"/>
    </row>
    <row r="168" spans="1:77" x14ac:dyDescent="0.3">
      <c r="A168" s="21"/>
      <c r="G168" s="39"/>
      <c r="T168" s="37"/>
      <c r="X168" s="37"/>
      <c r="BU168" s="37"/>
      <c r="BV168" s="37"/>
      <c r="BY168" s="37"/>
    </row>
    <row r="169" spans="1:77" x14ac:dyDescent="0.3">
      <c r="A169" s="21"/>
      <c r="G169" s="39"/>
      <c r="T169" s="37"/>
      <c r="X169" s="37"/>
      <c r="BU169" s="37"/>
      <c r="BV169" s="37"/>
      <c r="BY169" s="37"/>
    </row>
    <row r="170" spans="1:77" x14ac:dyDescent="0.3">
      <c r="G170" s="39"/>
    </row>
    <row r="171" spans="1:77" x14ac:dyDescent="0.3">
      <c r="G171" s="22"/>
    </row>
    <row r="172" spans="1:77" x14ac:dyDescent="0.3">
      <c r="G172" s="22"/>
    </row>
    <row r="173" spans="1:77" x14ac:dyDescent="0.3">
      <c r="G173" s="22"/>
    </row>
    <row r="174" spans="1:77" x14ac:dyDescent="0.3">
      <c r="G174" s="22"/>
    </row>
    <row r="175" spans="1:77" x14ac:dyDescent="0.3">
      <c r="G175" s="22"/>
    </row>
    <row r="176" spans="1:77" x14ac:dyDescent="0.3">
      <c r="G176" s="22"/>
    </row>
    <row r="177" spans="7:7" x14ac:dyDescent="0.3">
      <c r="G177" s="22"/>
    </row>
    <row r="178" spans="7:7" x14ac:dyDescent="0.3">
      <c r="G178" s="22"/>
    </row>
    <row r="179" spans="7:7" x14ac:dyDescent="0.3">
      <c r="G179" s="22"/>
    </row>
    <row r="180" spans="7:7" x14ac:dyDescent="0.3">
      <c r="G180" s="22"/>
    </row>
    <row r="181" spans="7:7" x14ac:dyDescent="0.3">
      <c r="G181" s="22"/>
    </row>
    <row r="182" spans="7:7" x14ac:dyDescent="0.3">
      <c r="G182" s="22"/>
    </row>
    <row r="183" spans="7:7" x14ac:dyDescent="0.3">
      <c r="G183" s="22"/>
    </row>
    <row r="184" spans="7:7" x14ac:dyDescent="0.3">
      <c r="G184" s="22"/>
    </row>
    <row r="185" spans="7:7" x14ac:dyDescent="0.3">
      <c r="G185" s="22"/>
    </row>
    <row r="186" spans="7:7" x14ac:dyDescent="0.3">
      <c r="G186" s="22"/>
    </row>
    <row r="187" spans="7:7" x14ac:dyDescent="0.3">
      <c r="G187" s="22"/>
    </row>
    <row r="188" spans="7:7" x14ac:dyDescent="0.3">
      <c r="G188" s="22"/>
    </row>
    <row r="189" spans="7:7" x14ac:dyDescent="0.3">
      <c r="G189" s="22"/>
    </row>
    <row r="190" spans="7:7" x14ac:dyDescent="0.3">
      <c r="G190" s="22"/>
    </row>
  </sheetData>
  <sheetProtection algorithmName="SHA-512" hashValue="xRWca/OuMDHQnS+IW3+wrAhKrodTvh6+87zAu6tlcYvoj4XBpSWUe4vAGfHsYS3P+4QG3zZDIC98so53AMXgYw==" saltValue="fFH/wBt+SMpPEu82/4r7zA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zoomScale="90" zoomScaleNormal="90" workbookViewId="0">
      <selection activeCell="C15" sqref="C15"/>
    </sheetView>
  </sheetViews>
  <sheetFormatPr defaultColWidth="9.109375" defaultRowHeight="14.4" x14ac:dyDescent="0.3"/>
  <cols>
    <col min="1" max="1" width="32" style="38" bestFit="1" customWidth="1"/>
    <col min="2" max="2" width="35.44140625" style="38" bestFit="1" customWidth="1"/>
    <col min="3" max="3" width="30.44140625" style="38" bestFit="1" customWidth="1"/>
    <col min="4" max="4" width="30.6640625" style="38" bestFit="1" customWidth="1"/>
    <col min="5" max="5" width="38.6640625" style="38" customWidth="1"/>
    <col min="6" max="7" width="34.33203125" style="38" bestFit="1" customWidth="1"/>
    <col min="8" max="16384" width="9.109375" style="38"/>
  </cols>
  <sheetData>
    <row r="1" spans="1:7" x14ac:dyDescent="0.3">
      <c r="A1" s="23" t="s">
        <v>70</v>
      </c>
      <c r="B1" s="24" t="s">
        <v>71</v>
      </c>
      <c r="C1" s="25" t="s">
        <v>72</v>
      </c>
      <c r="D1" s="26" t="s">
        <v>73</v>
      </c>
      <c r="E1" s="27" t="s">
        <v>74</v>
      </c>
      <c r="F1" s="27" t="s">
        <v>257</v>
      </c>
      <c r="G1" s="27" t="s">
        <v>258</v>
      </c>
    </row>
    <row r="2" spans="1:7" x14ac:dyDescent="0.3">
      <c r="A2" s="28">
        <v>5500</v>
      </c>
      <c r="B2" s="29">
        <v>53627.8</v>
      </c>
      <c r="C2" s="31">
        <v>498589</v>
      </c>
      <c r="D2" s="30">
        <v>24563.1</v>
      </c>
      <c r="E2" s="32">
        <v>22500</v>
      </c>
      <c r="F2" s="29">
        <v>39264</v>
      </c>
      <c r="G2" s="29">
        <v>112641</v>
      </c>
    </row>
    <row r="3" spans="1:7" x14ac:dyDescent="0.3">
      <c r="A3" s="38" t="s">
        <v>75</v>
      </c>
      <c r="B3" s="38" t="s">
        <v>76</v>
      </c>
      <c r="C3" s="38" t="s">
        <v>77</v>
      </c>
      <c r="D3" s="38" t="s">
        <v>78</v>
      </c>
      <c r="E3" s="38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Results TDV</vt:lpstr>
      <vt:lpstr>Results SOURCE</vt:lpstr>
      <vt:lpstr>Output</vt:lpstr>
      <vt:lpstr>Lookup</vt:lpstr>
      <vt:lpstr>'Results SOURCE'!TDVabl7</vt:lpstr>
      <vt:lpstr>TDVabl7</vt:lpstr>
      <vt:lpstr>'Results SOURCE'!TDVrbl7</vt:lpstr>
      <vt:lpstr>TDVrbl7</vt:lpstr>
    </vt:vector>
  </TitlesOfParts>
  <Company>NORESCO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2016.2.0 Appendix 3B Results Summary SG Blank Form</dc:title>
  <dc:creator>nkapur@noresco.com</dc:creator>
  <cp:keywords>2016.2.0, Appendix 3B</cp:keywords>
  <cp:lastModifiedBy>Wichert, RJ@Energy</cp:lastModifiedBy>
  <cp:lastPrinted>2018-02-05T15:57:35Z</cp:lastPrinted>
  <dcterms:created xsi:type="dcterms:W3CDTF">2012-11-20T02:59:03Z</dcterms:created>
  <dcterms:modified xsi:type="dcterms:W3CDTF">2022-12-08T20:12:32Z</dcterms:modified>
</cp:coreProperties>
</file>