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Jame\BBSW Dropbox\BBSW Filings\CEC\2021 IEPR ERPs (21-IEPR-02)\3. CPA (to file)\"/>
    </mc:Choice>
  </mc:AlternateContent>
  <xr:revisionPtr revIDLastSave="0" documentId="8_{30CF2F1E-0F51-4CD2-9DAC-1B60DC7B0332}" xr6:coauthVersionLast="47" xr6:coauthVersionMax="47" xr10:uidLastSave="{00000000-0000-0000-0000-000000000000}"/>
  <bookViews>
    <workbookView xWindow="-96" yWindow="-96" windowWidth="18192" windowHeight="11592" tabRatio="574" activeTab="2" xr2:uid="{00000000-000D-0000-FFFF-FFFF00000000}"/>
  </bookViews>
  <sheets>
    <sheet name="Admin Info" sheetId="1" r:id="rId1"/>
    <sheet name="S-1_REQUIREMENT" sheetId="2" r:id="rId2"/>
    <sheet name="S-2_SUPPLY" sheetId="7" r:id="rId3"/>
    <sheet name="S-5 Table" sheetId="5" r:id="rId4"/>
    <sheet name="Sheet1" sheetId="6" state="hidden" r:id="rId5"/>
  </sheets>
  <externalReferences>
    <externalReference r:id="rId6"/>
  </externalReferences>
  <definedNames>
    <definedName name="_xlnm.Print_Area" localSheetId="3">'S-5 Table'!$A$1:$L$17</definedName>
    <definedName name="_xlnm.Print_Titles" localSheetId="1">'S-1_REQUIREMENT'!$9:$9</definedName>
    <definedName name="_xlnm.Print_Titles" localSheetId="2">'S-2_SUPPLY'!#REF!</definedName>
    <definedName name="_xlnm.Print_Titles" localSheetId="3">'S-5 Table'!$8:$8</definedName>
    <definedName name="Z_046A23F8_4D15_41E0_A67E_1D05CF2E9CA4_.wvu.PrintArea" localSheetId="3" hidden="1">'S-5 Table'!$A$1:$L$17</definedName>
    <definedName name="Z_046A23F8_4D15_41E0_A67E_1D05CF2E9CA4_.wvu.PrintTitles" localSheetId="1" hidden="1">'S-1_REQUIREMENT'!$9:$9</definedName>
    <definedName name="Z_046A23F8_4D15_41E0_A67E_1D05CF2E9CA4_.wvu.PrintTitles" localSheetId="2" hidden="1">'S-2_SUPPLY'!#REF!</definedName>
    <definedName name="Z_046A23F8_4D15_41E0_A67E_1D05CF2E9CA4_.wvu.PrintTitles" localSheetId="3" hidden="1">'S-5 Table'!$8:$8</definedName>
    <definedName name="Z_3EAFDB81_3C7B_4EC4_BD53_8A6926C61C4D_.wvu.PrintArea" localSheetId="3" hidden="1">'S-5 Table'!$A$1:$X$17</definedName>
    <definedName name="Z_3EAFDB81_3C7B_4EC4_BD53_8A6926C61C4D_.wvu.PrintTitles" localSheetId="1" hidden="1">'S-1_REQUIREMENT'!$9:$9</definedName>
    <definedName name="Z_3EAFDB81_3C7B_4EC4_BD53_8A6926C61C4D_.wvu.PrintTitles" localSheetId="2" hidden="1">'S-2_SUPPLY'!#REF!</definedName>
    <definedName name="Z_3EAFDB81_3C7B_4EC4_BD53_8A6926C61C4D_.wvu.PrintTitles" localSheetId="3" hidden="1">'S-5 Table'!$8:$8</definedName>
    <definedName name="Z_64772366_36BC_426A_A6F2_6C493B087EAF_.wvu.PrintArea" localSheetId="3" hidden="1">'S-5 Table'!$A$1:$L$17</definedName>
    <definedName name="Z_64772366_36BC_426A_A6F2_6C493B087EAF_.wvu.PrintTitles" localSheetId="1" hidden="1">'S-1_REQUIREMENT'!$9:$9</definedName>
    <definedName name="Z_64772366_36BC_426A_A6F2_6C493B087EAF_.wvu.PrintTitles" localSheetId="2" hidden="1">'S-2_SUPPLY'!#REF!</definedName>
    <definedName name="Z_64772366_36BC_426A_A6F2_6C493B087EAF_.wvu.PrintTitles" localSheetId="3" hidden="1">'S-5 Table'!$8:$8</definedName>
    <definedName name="Z_936D601A_6161_408D_BD38_CA4C61557536_.wvu.PrintArea" localSheetId="3" hidden="1">'S-5 Table'!$A$1:$L$17</definedName>
    <definedName name="Z_936D601A_6161_408D_BD38_CA4C61557536_.wvu.PrintTitles" localSheetId="1" hidden="1">'S-1_REQUIREMENT'!$9:$9</definedName>
    <definedName name="Z_936D601A_6161_408D_BD38_CA4C61557536_.wvu.PrintTitles" localSheetId="2" hidden="1">'S-2_SUPPLY'!#REF!</definedName>
    <definedName name="Z_936D601A_6161_408D_BD38_CA4C61557536_.wvu.PrintTitles" localSheetId="3" hidden="1">'S-5 Table'!$8:$8</definedName>
    <definedName name="Z_D085756B_D7D4_4919_A459_2691A20BD52B_.wvu.PrintArea" localSheetId="3" hidden="1">'S-5 Table'!$A$1:$L$17</definedName>
    <definedName name="Z_D085756B_D7D4_4919_A459_2691A20BD52B_.wvu.PrintTitles" localSheetId="1" hidden="1">'S-1_REQUIREMENT'!$9:$9</definedName>
    <definedName name="Z_D085756B_D7D4_4919_A459_2691A20BD52B_.wvu.PrintTitles" localSheetId="2" hidden="1">'S-2_SUPPLY'!#REF!</definedName>
    <definedName name="Z_D085756B_D7D4_4919_A459_2691A20BD52B_.wvu.PrintTitles" localSheetId="3" hidden="1">'S-5 Table'!$8:$8</definedName>
    <definedName name="Z_E9B99297_6681_430B_B37D_6F2642738440_.wvu.PrintArea" localSheetId="3" hidden="1">'S-5 Table'!$A$1:$L$17</definedName>
    <definedName name="Z_E9B99297_6681_430B_B37D_6F2642738440_.wvu.PrintTitles" localSheetId="1" hidden="1">'S-1_REQUIREMENT'!$9:$9</definedName>
    <definedName name="Z_E9B99297_6681_430B_B37D_6F2642738440_.wvu.PrintTitles" localSheetId="2" hidden="1">'S-2_SUPPLY'!#REF!</definedName>
    <definedName name="Z_E9B99297_6681_430B_B37D_6F2642738440_.wvu.PrintTitles" localSheetId="3" hidden="1">'S-5 Table'!$8:$8</definedName>
  </definedNames>
  <calcPr calcId="191029"/>
  <customWorkbookViews>
    <customWorkbookView name="Hingtgen, John@Energy - Personal View" guid="{E9B99297-6681-430B-B37D-6F2642738440}" mergeInterval="0" personalView="1" maximized="1" xWindow="1271" yWindow="-9" windowWidth="1298" windowHeight="1042" tabRatio="574" activeSheetId="1"/>
    <customWorkbookView name="bcrume - Personal View" guid="{64772366-36BC-426A-A6F2-6C493B087EAF}" mergeInterval="0" personalView="1" maximized="1" windowWidth="1920" windowHeight="893" tabRatio="574" activeSheetId="2"/>
    <customWorkbookView name="mpryor - Personal View" guid="{936D601A-6161-408D-BD38-CA4C61557536}" mergeInterval="0" personalView="1" maximized="1" windowWidth="1916" windowHeight="911" tabRatio="574" activeSheetId="2"/>
    <customWorkbookView name="Micsunescu, Cora@Energy - Personal View" guid="{3EAFDB81-3C7B-4EC4-BD53-8A6926C61C4D}" mergeInterval="0" personalView="1" maximized="1" windowWidth="1916" windowHeight="829" tabRatio="574" activeSheetId="1"/>
    <customWorkbookView name="JH - Personal View" guid="{046A23F8-4D15-41E0-A67E-1D05CF2E9CA4}" mergeInterval="0" personalView="1" maximized="1" windowWidth="1280" windowHeight="669" tabRatio="574" activeSheetId="3"/>
    <customWorkbookView name="Robert Kennedy - Personal View" guid="{D085756B-D7D4-4919-A459-2691A20BD52B}" mergeInterval="0" personalView="1" maximized="1" xWindow="-8" yWindow="-8" windowWidth="1040" windowHeight="1256" tabRatio="574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4" i="5" l="1"/>
  <c r="A74" i="5"/>
  <c r="B102" i="5" l="1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C79" i="5"/>
  <c r="C78" i="5"/>
  <c r="C77" i="5"/>
  <c r="A10" i="5"/>
  <c r="B10" i="5"/>
  <c r="A11" i="5"/>
  <c r="B11" i="5"/>
  <c r="A12" i="5"/>
  <c r="B12" i="5"/>
  <c r="A13" i="5"/>
  <c r="B13" i="5"/>
  <c r="A14" i="5"/>
  <c r="B14" i="5"/>
  <c r="A15" i="5"/>
  <c r="B15" i="5"/>
  <c r="A16" i="5"/>
  <c r="B16" i="5"/>
  <c r="A17" i="5"/>
  <c r="B17" i="5"/>
  <c r="A18" i="5"/>
  <c r="B18" i="5"/>
  <c r="A19" i="5"/>
  <c r="B19" i="5"/>
  <c r="A20" i="5"/>
  <c r="B20" i="5"/>
  <c r="A21" i="5"/>
  <c r="B21" i="5"/>
  <c r="A22" i="5"/>
  <c r="B22" i="5"/>
  <c r="A23" i="5"/>
  <c r="B23" i="5"/>
  <c r="A24" i="5"/>
  <c r="B24" i="5"/>
  <c r="A25" i="5"/>
  <c r="B25" i="5"/>
  <c r="A26" i="5"/>
  <c r="B26" i="5"/>
  <c r="A27" i="5"/>
  <c r="B27" i="5"/>
  <c r="A28" i="5"/>
  <c r="B28" i="5"/>
  <c r="A29" i="5"/>
  <c r="B29" i="5"/>
  <c r="A30" i="5"/>
  <c r="B30" i="5"/>
  <c r="A31" i="5"/>
  <c r="B31" i="5"/>
  <c r="A32" i="5"/>
  <c r="B32" i="5"/>
  <c r="A33" i="5"/>
  <c r="B33" i="5"/>
  <c r="A34" i="5"/>
  <c r="B34" i="5"/>
  <c r="A35" i="5"/>
  <c r="B35" i="5"/>
  <c r="A36" i="5"/>
  <c r="B36" i="5"/>
  <c r="A37" i="5"/>
  <c r="B37" i="5"/>
  <c r="A38" i="5"/>
  <c r="B38" i="5"/>
  <c r="A39" i="5"/>
  <c r="B39" i="5"/>
  <c r="A40" i="5"/>
  <c r="B40" i="5"/>
  <c r="A41" i="5"/>
  <c r="B41" i="5"/>
  <c r="A42" i="5"/>
  <c r="B42" i="5"/>
  <c r="A43" i="5"/>
  <c r="B43" i="5"/>
  <c r="A44" i="5"/>
  <c r="B44" i="5"/>
  <c r="A45" i="5"/>
  <c r="B45" i="5"/>
  <c r="A46" i="5"/>
  <c r="B46" i="5"/>
  <c r="A47" i="5"/>
  <c r="B47" i="5"/>
  <c r="A48" i="5"/>
  <c r="B48" i="5"/>
  <c r="A49" i="5"/>
  <c r="B49" i="5"/>
  <c r="A50" i="5"/>
  <c r="B50" i="5"/>
  <c r="A51" i="5"/>
  <c r="B51" i="5"/>
  <c r="A52" i="5"/>
  <c r="B52" i="5"/>
  <c r="A53" i="5"/>
  <c r="B53" i="5"/>
  <c r="A54" i="5"/>
  <c r="B54" i="5"/>
  <c r="A55" i="5"/>
  <c r="B55" i="5"/>
  <c r="A56" i="5"/>
  <c r="B56" i="5"/>
  <c r="A57" i="5"/>
  <c r="B57" i="5"/>
  <c r="A58" i="5"/>
  <c r="B58" i="5"/>
  <c r="A59" i="5"/>
  <c r="B59" i="5"/>
  <c r="A60" i="5"/>
  <c r="B60" i="5"/>
  <c r="A61" i="5"/>
  <c r="B61" i="5"/>
  <c r="A62" i="5"/>
  <c r="B62" i="5"/>
  <c r="A63" i="5"/>
  <c r="B63" i="5"/>
  <c r="A64" i="5"/>
  <c r="B64" i="5"/>
  <c r="A65" i="5"/>
  <c r="B65" i="5"/>
  <c r="A66" i="5"/>
  <c r="B66" i="5"/>
  <c r="A67" i="5"/>
  <c r="B67" i="5"/>
  <c r="A68" i="5"/>
  <c r="B68" i="5"/>
  <c r="A69" i="5"/>
  <c r="B69" i="5"/>
  <c r="A70" i="5"/>
  <c r="B70" i="5"/>
  <c r="A71" i="5"/>
  <c r="B71" i="5"/>
  <c r="A72" i="5"/>
  <c r="B72" i="5"/>
  <c r="A73" i="5"/>
  <c r="B73" i="5"/>
  <c r="A77" i="5"/>
  <c r="B77" i="5"/>
  <c r="A78" i="5"/>
  <c r="B78" i="5"/>
  <c r="A79" i="5"/>
  <c r="B79" i="5"/>
  <c r="A80" i="5"/>
  <c r="B80" i="5"/>
  <c r="A81" i="5"/>
  <c r="B81" i="5"/>
  <c r="A82" i="5"/>
  <c r="B82" i="5"/>
  <c r="A83" i="5"/>
  <c r="B83" i="5"/>
  <c r="A84" i="5"/>
  <c r="B84" i="5"/>
  <c r="A85" i="5"/>
  <c r="B85" i="5"/>
  <c r="A86" i="5"/>
  <c r="B86" i="5"/>
  <c r="A87" i="5"/>
  <c r="B87" i="5"/>
  <c r="A88" i="5"/>
  <c r="B88" i="5"/>
  <c r="A89" i="5"/>
  <c r="B89" i="5"/>
  <c r="A90" i="5"/>
  <c r="B90" i="5"/>
  <c r="A91" i="5"/>
  <c r="B91" i="5"/>
  <c r="A92" i="5"/>
  <c r="B92" i="5"/>
  <c r="A93" i="5"/>
  <c r="B93" i="5"/>
  <c r="A94" i="5"/>
  <c r="B94" i="5"/>
  <c r="A95" i="5"/>
  <c r="B95" i="5"/>
  <c r="A96" i="5"/>
  <c r="B96" i="5"/>
  <c r="A97" i="5"/>
  <c r="B97" i="5"/>
  <c r="A98" i="5"/>
  <c r="B98" i="5"/>
  <c r="A99" i="5"/>
  <c r="B99" i="5"/>
  <c r="A100" i="5"/>
  <c r="B100" i="5"/>
  <c r="A101" i="5"/>
  <c r="B101" i="5"/>
  <c r="U142" i="7"/>
  <c r="V142" i="7"/>
  <c r="W142" i="7"/>
  <c r="X142" i="7"/>
  <c r="Y142" i="7"/>
  <c r="Z142" i="7"/>
  <c r="AA142" i="7"/>
  <c r="AB142" i="7"/>
  <c r="AC142" i="7"/>
  <c r="AD142" i="7"/>
  <c r="AE142" i="7"/>
  <c r="T142" i="7"/>
  <c r="H142" i="7"/>
  <c r="I142" i="7"/>
  <c r="J142" i="7"/>
  <c r="K142" i="7"/>
  <c r="L142" i="7"/>
  <c r="M142" i="7"/>
  <c r="N142" i="7"/>
  <c r="O142" i="7"/>
  <c r="P142" i="7"/>
  <c r="Q142" i="7"/>
  <c r="R142" i="7"/>
  <c r="G142" i="7"/>
  <c r="H50" i="2" l="1"/>
  <c r="G50" i="2"/>
  <c r="G37" i="2"/>
  <c r="B9" i="5" l="1"/>
  <c r="A9" i="5"/>
  <c r="H100" i="7" l="1"/>
  <c r="AE100" i="7" l="1"/>
  <c r="AD100" i="7"/>
  <c r="AC100" i="7"/>
  <c r="AB100" i="7"/>
  <c r="AA100" i="7"/>
  <c r="Z100" i="7"/>
  <c r="Y100" i="7"/>
  <c r="X100" i="7"/>
  <c r="W100" i="7"/>
  <c r="V100" i="7"/>
  <c r="U100" i="7"/>
  <c r="T100" i="7"/>
  <c r="R100" i="7"/>
  <c r="Q100" i="7"/>
  <c r="P100" i="7"/>
  <c r="O100" i="7"/>
  <c r="N100" i="7"/>
  <c r="M100" i="7"/>
  <c r="L100" i="7"/>
  <c r="K100" i="7"/>
  <c r="J100" i="7"/>
  <c r="I100" i="7"/>
  <c r="G100" i="7"/>
  <c r="AE32" i="7"/>
  <c r="AD32" i="7"/>
  <c r="AC32" i="7"/>
  <c r="AB32" i="7"/>
  <c r="AA32" i="7"/>
  <c r="Z32" i="7"/>
  <c r="Y32" i="7"/>
  <c r="X32" i="7"/>
  <c r="W32" i="7"/>
  <c r="V32" i="7"/>
  <c r="U32" i="7"/>
  <c r="T32" i="7"/>
  <c r="R32" i="7"/>
  <c r="Q32" i="7"/>
  <c r="P32" i="7"/>
  <c r="O32" i="7"/>
  <c r="N32" i="7"/>
  <c r="M32" i="7"/>
  <c r="L32" i="7"/>
  <c r="K32" i="7"/>
  <c r="J32" i="7"/>
  <c r="I32" i="7"/>
  <c r="H32" i="7"/>
  <c r="G32" i="7"/>
  <c r="AE24" i="7"/>
  <c r="AD24" i="7"/>
  <c r="AC24" i="7"/>
  <c r="AB24" i="7"/>
  <c r="AA24" i="7"/>
  <c r="Z24" i="7"/>
  <c r="Y24" i="7"/>
  <c r="X24" i="7"/>
  <c r="W24" i="7"/>
  <c r="V24" i="7"/>
  <c r="U24" i="7"/>
  <c r="T24" i="7"/>
  <c r="R24" i="7"/>
  <c r="Q24" i="7"/>
  <c r="P24" i="7"/>
  <c r="O24" i="7"/>
  <c r="N24" i="7"/>
  <c r="M24" i="7"/>
  <c r="L24" i="7"/>
  <c r="K24" i="7"/>
  <c r="J24" i="7"/>
  <c r="I24" i="7"/>
  <c r="H24" i="7"/>
  <c r="G24" i="7"/>
  <c r="AE20" i="7"/>
  <c r="AD20" i="7"/>
  <c r="AC20" i="7"/>
  <c r="AB20" i="7"/>
  <c r="AA20" i="7"/>
  <c r="Z20" i="7"/>
  <c r="Y20" i="7"/>
  <c r="X20" i="7"/>
  <c r="W20" i="7"/>
  <c r="V20" i="7"/>
  <c r="U20" i="7"/>
  <c r="T20" i="7"/>
  <c r="R20" i="7"/>
  <c r="Q20" i="7"/>
  <c r="P20" i="7"/>
  <c r="O20" i="7"/>
  <c r="N20" i="7"/>
  <c r="M20" i="7"/>
  <c r="L20" i="7"/>
  <c r="K20" i="7"/>
  <c r="J20" i="7"/>
  <c r="I20" i="7"/>
  <c r="H20" i="7"/>
  <c r="G20" i="7"/>
  <c r="AE17" i="7"/>
  <c r="AD17" i="7"/>
  <c r="AC17" i="7"/>
  <c r="AB17" i="7"/>
  <c r="AA17" i="7"/>
  <c r="Z17" i="7"/>
  <c r="Y17" i="7"/>
  <c r="X17" i="7"/>
  <c r="W17" i="7"/>
  <c r="V17" i="7"/>
  <c r="U17" i="7"/>
  <c r="T17" i="7"/>
  <c r="R17" i="7"/>
  <c r="Q17" i="7"/>
  <c r="P17" i="7"/>
  <c r="O17" i="7"/>
  <c r="N17" i="7"/>
  <c r="M17" i="7"/>
  <c r="L17" i="7"/>
  <c r="K17" i="7"/>
  <c r="J17" i="7"/>
  <c r="I17" i="7"/>
  <c r="H17" i="7"/>
  <c r="G17" i="7"/>
  <c r="AE14" i="7"/>
  <c r="AD14" i="7"/>
  <c r="AC14" i="7"/>
  <c r="AB14" i="7"/>
  <c r="AA14" i="7"/>
  <c r="Z14" i="7"/>
  <c r="Y14" i="7"/>
  <c r="X14" i="7"/>
  <c r="W14" i="7"/>
  <c r="V14" i="7"/>
  <c r="U14" i="7"/>
  <c r="T14" i="7"/>
  <c r="R14" i="7"/>
  <c r="Q14" i="7"/>
  <c r="P14" i="7"/>
  <c r="O14" i="7"/>
  <c r="N14" i="7"/>
  <c r="M14" i="7"/>
  <c r="L14" i="7"/>
  <c r="K14" i="7"/>
  <c r="J14" i="7"/>
  <c r="I14" i="7"/>
  <c r="H14" i="7"/>
  <c r="G14" i="7"/>
  <c r="AE10" i="7"/>
  <c r="AD10" i="7"/>
  <c r="AC10" i="7"/>
  <c r="AB10" i="7"/>
  <c r="AA10" i="7"/>
  <c r="Z10" i="7"/>
  <c r="Y10" i="7"/>
  <c r="X10" i="7"/>
  <c r="W10" i="7"/>
  <c r="V10" i="7"/>
  <c r="U10" i="7"/>
  <c r="T10" i="7"/>
  <c r="R10" i="7"/>
  <c r="Q10" i="7"/>
  <c r="P10" i="7"/>
  <c r="O10" i="7"/>
  <c r="N10" i="7"/>
  <c r="M10" i="7"/>
  <c r="L10" i="7"/>
  <c r="K10" i="7"/>
  <c r="J10" i="7"/>
  <c r="I10" i="7"/>
  <c r="H10" i="7"/>
  <c r="G10" i="7"/>
  <c r="A5" i="7"/>
  <c r="G147" i="7" l="1"/>
  <c r="N147" i="7"/>
  <c r="R147" i="7"/>
  <c r="O147" i="7"/>
  <c r="W147" i="7"/>
  <c r="AE147" i="7"/>
  <c r="K147" i="7"/>
  <c r="AA147" i="7"/>
  <c r="I147" i="7"/>
  <c r="Q147" i="7"/>
  <c r="V147" i="7"/>
  <c r="AD147" i="7"/>
  <c r="J147" i="7"/>
  <c r="Z147" i="7"/>
  <c r="H147" i="7"/>
  <c r="P147" i="7"/>
  <c r="X147" i="7"/>
  <c r="L147" i="7"/>
  <c r="T147" i="7"/>
  <c r="AB147" i="7"/>
  <c r="Y147" i="7"/>
  <c r="M147" i="7"/>
  <c r="U147" i="7"/>
  <c r="AC147" i="7"/>
  <c r="B39" i="2" l="1"/>
  <c r="B37" i="2"/>
  <c r="N37" i="2" l="1"/>
  <c r="L19" i="2" l="1"/>
  <c r="L21" i="2" s="1"/>
  <c r="P19" i="2" l="1"/>
  <c r="P21" i="2" s="1"/>
  <c r="Q19" i="2"/>
  <c r="Q21" i="2" s="1"/>
  <c r="G19" i="2"/>
  <c r="G21" i="2" s="1"/>
  <c r="G22" i="2" s="1"/>
  <c r="P22" i="2" l="1"/>
  <c r="P25" i="2" s="1"/>
  <c r="P148" i="7" s="1"/>
  <c r="P149" i="7" s="1"/>
  <c r="Q22" i="2"/>
  <c r="Q25" i="2" s="1"/>
  <c r="Q148" i="7" s="1"/>
  <c r="Q149" i="7" s="1"/>
  <c r="G25" i="2"/>
  <c r="G148" i="7" s="1"/>
  <c r="G149" i="7" s="1"/>
  <c r="Q37" i="2"/>
  <c r="Q39" i="2" s="1"/>
  <c r="AD148" i="7" s="1"/>
  <c r="AD149" i="7" s="1"/>
  <c r="R37" i="2"/>
  <c r="R39" i="2" s="1"/>
  <c r="AE148" i="7" s="1"/>
  <c r="AE149" i="7" s="1"/>
  <c r="G39" i="2" l="1"/>
  <c r="T148" i="7" s="1"/>
  <c r="T149" i="7" s="1"/>
  <c r="P37" i="2"/>
  <c r="P39" i="2" s="1"/>
  <c r="AC148" i="7" s="1"/>
  <c r="AC149" i="7" s="1"/>
  <c r="O37" i="2"/>
  <c r="N39" i="2"/>
  <c r="AA148" i="7" s="1"/>
  <c r="AA149" i="7" s="1"/>
  <c r="M37" i="2"/>
  <c r="M39" i="2" s="1"/>
  <c r="Z148" i="7" s="1"/>
  <c r="Z149" i="7" s="1"/>
  <c r="L37" i="2"/>
  <c r="L39" i="2" s="1"/>
  <c r="Y148" i="7" s="1"/>
  <c r="Y149" i="7" s="1"/>
  <c r="X148" i="7"/>
  <c r="X149" i="7" s="1"/>
  <c r="W148" i="7"/>
  <c r="W149" i="7" s="1"/>
  <c r="V148" i="7"/>
  <c r="V149" i="7" s="1"/>
  <c r="U148" i="7"/>
  <c r="U149" i="7" s="1"/>
  <c r="O39" i="2" l="1"/>
  <c r="AB148" i="7" s="1"/>
  <c r="AB149" i="7" s="1"/>
  <c r="A6" i="5" l="1"/>
  <c r="R19" i="2" l="1"/>
  <c r="R21" i="2" s="1"/>
  <c r="O19" i="2"/>
  <c r="O21" i="2" s="1"/>
  <c r="N19" i="2"/>
  <c r="N21" i="2" s="1"/>
  <c r="M19" i="2"/>
  <c r="M21" i="2" s="1"/>
  <c r="L22" i="2"/>
  <c r="H148" i="7"/>
  <c r="H149" i="7" s="1"/>
  <c r="A6" i="2"/>
  <c r="M22" i="2" l="1"/>
  <c r="M25" i="2" s="1"/>
  <c r="M148" i="7" s="1"/>
  <c r="M149" i="7" s="1"/>
  <c r="I148" i="7"/>
  <c r="I149" i="7" s="1"/>
  <c r="K148" i="7"/>
  <c r="K149" i="7" s="1"/>
  <c r="O22" i="2"/>
  <c r="O25" i="2" s="1"/>
  <c r="O148" i="7" s="1"/>
  <c r="O149" i="7" s="1"/>
  <c r="J148" i="7"/>
  <c r="J149" i="7" s="1"/>
  <c r="L25" i="2"/>
  <c r="L148" i="7" s="1"/>
  <c r="L149" i="7" s="1"/>
  <c r="N22" i="2"/>
  <c r="N25" i="2" s="1"/>
  <c r="N148" i="7" s="1"/>
  <c r="N149" i="7" s="1"/>
  <c r="R22" i="2"/>
  <c r="R25" i="2" s="1"/>
  <c r="R148" i="7" s="1"/>
  <c r="R149" i="7" s="1"/>
</calcChain>
</file>

<file path=xl/sharedStrings.xml><?xml version="1.0" encoding="utf-8"?>
<sst xmlns="http://schemas.openxmlformats.org/spreadsheetml/2006/main" count="1264" uniqueCount="585">
  <si>
    <t>Biofuels</t>
  </si>
  <si>
    <t>Other</t>
  </si>
  <si>
    <t xml:space="preserve">Firm Sales Obligations </t>
  </si>
  <si>
    <t>Renewable DG Supply</t>
  </si>
  <si>
    <t>line</t>
  </si>
  <si>
    <t>Coincidence Adjustment (-)</t>
  </si>
  <si>
    <t>2a</t>
  </si>
  <si>
    <t>2b</t>
  </si>
  <si>
    <t>Forecast Total Energy Demand / Consumption</t>
  </si>
  <si>
    <t>Demand Response / Interruptible Programs (-)</t>
  </si>
  <si>
    <t>Coincident Peak-Hour Demand</t>
  </si>
  <si>
    <t>Date of Peak Load for Annual Peak Deliveries</t>
  </si>
  <si>
    <t>Adjusted Annual Peak Load</t>
  </si>
  <si>
    <t>Supplier / Seller: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</si>
  <si>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</si>
  <si>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</si>
  <si>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</si>
  <si>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</si>
  <si>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</si>
  <si>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>2019</t>
  </si>
  <si>
    <t>2020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</si>
  <si>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</si>
  <si>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</si>
  <si>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</si>
  <si>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</si>
  <si>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</si>
  <si>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</si>
  <si>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</si>
  <si>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</si>
  <si>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</si>
  <si>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</si>
  <si>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</si>
  <si>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</si>
  <si>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</si>
  <si>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</si>
  <si>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</si>
  <si>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</si>
  <si>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</si>
  <si>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Name of Resource Planning Coordinator</t>
  </si>
  <si>
    <t>Back-up / Additional Contact Persons for Questions about these Forms (Optional):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</si>
  <si>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</si>
  <si>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</si>
  <si>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</si>
  <si>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</si>
  <si>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</si>
  <si>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</si>
  <si>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Historic LSE Peak Load:</t>
  </si>
  <si>
    <t>13a</t>
  </si>
  <si>
    <t>13b</t>
  </si>
  <si>
    <t>13c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</si>
  <si>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</si>
  <si>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</si>
  <si>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</si>
  <si>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</si>
  <si>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</si>
  <si>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</si>
  <si>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</si>
  <si>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</si>
  <si>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t>State of California</t>
  </si>
  <si>
    <t>California Energy Commission</t>
  </si>
  <si>
    <t>ENERGY DEMAND CALCULATIONS</t>
  </si>
  <si>
    <t>PEAK LOAD CALCULATIONS</t>
  </si>
  <si>
    <t>2025</t>
  </si>
  <si>
    <t>2026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</si>
  <si>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</si>
  <si>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</si>
  <si>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</si>
  <si>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</si>
  <si>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</si>
  <si>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</si>
  <si>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Generic Renewable Supply</t>
  </si>
  <si>
    <t>Total Fossil Fuel Supply</t>
  </si>
  <si>
    <t>Total Nuclear Supply</t>
  </si>
  <si>
    <t>Total Qualifying Facility (QF) Contract Supply</t>
  </si>
  <si>
    <t>Total: Existing and Planned Supply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</si>
  <si>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</si>
  <si>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</si>
  <si>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</si>
  <si>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</si>
  <si>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</si>
  <si>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Capacity (MW) Under Contract:</t>
  </si>
  <si>
    <t>Data input by User are in dark green font.</t>
  </si>
  <si>
    <t>Generating Unit(s) Specified</t>
  </si>
  <si>
    <t>Supply Resources(s) Balancing Area</t>
  </si>
  <si>
    <t>Contract Start Date</t>
  </si>
  <si>
    <t>Contract Expiration Date</t>
  </si>
  <si>
    <t>Contract / Agreement Products</t>
  </si>
  <si>
    <t>Do not delete any rows or columns or change headers.</t>
  </si>
  <si>
    <t>Plant/Unit Identifier- CEC ID</t>
  </si>
  <si>
    <t>Additional Achievable Energy Efficiency (-)</t>
  </si>
  <si>
    <t>Lines</t>
  </si>
  <si>
    <t>Fuel Type</t>
  </si>
  <si>
    <t>Yellow fills indicate confidentiality is being requested pursuant to Appendix A.</t>
  </si>
  <si>
    <t>Battery Storage</t>
  </si>
  <si>
    <t>Coal</t>
  </si>
  <si>
    <t>Natural Gas</t>
  </si>
  <si>
    <t>Nuclear</t>
  </si>
  <si>
    <t>Fuels</t>
  </si>
  <si>
    <t>Supply Resoucre(s) Delivery Zone/Point</t>
  </si>
  <si>
    <t>Plant/Unit Identifier- EIA ID</t>
  </si>
  <si>
    <t>Plant/Unit Identifier- CAISO ID</t>
  </si>
  <si>
    <t>2027</t>
  </si>
  <si>
    <t>2028</t>
  </si>
  <si>
    <t>MW</t>
  </si>
  <si>
    <t>Wind</t>
  </si>
  <si>
    <t>Geothermal</t>
  </si>
  <si>
    <t>Pump Storage</t>
  </si>
  <si>
    <t>Storage</t>
  </si>
  <si>
    <t>Solar PV</t>
  </si>
  <si>
    <t>Solar Thermal</t>
  </si>
  <si>
    <t>Large Hydroelectric (&gt;30)</t>
  </si>
  <si>
    <t>Small Hyrdroelectric (&lt;30)</t>
  </si>
  <si>
    <t>CAPACITY SUPPLY RESOURCES (MW)</t>
  </si>
  <si>
    <t>ENERGY SUPPLY RESOURCES (GWh)</t>
  </si>
  <si>
    <t>13d</t>
  </si>
  <si>
    <t>13e</t>
  </si>
  <si>
    <t>Capacity Procurment Requirement (MW)</t>
  </si>
  <si>
    <t>Energy Procurement Requirement (GWh)</t>
  </si>
  <si>
    <t>S-2 line</t>
  </si>
  <si>
    <t>1a</t>
  </si>
  <si>
    <t>1b</t>
  </si>
  <si>
    <t>1c</t>
  </si>
  <si>
    <t>1d</t>
  </si>
  <si>
    <t>3a</t>
  </si>
  <si>
    <t>3b</t>
  </si>
  <si>
    <t>3c</t>
  </si>
  <si>
    <t>4a</t>
  </si>
  <si>
    <t>4b</t>
  </si>
  <si>
    <t>4c</t>
  </si>
  <si>
    <t>4d</t>
  </si>
  <si>
    <t>5a</t>
  </si>
  <si>
    <t>5b</t>
  </si>
  <si>
    <t>5c</t>
  </si>
  <si>
    <t>5d</t>
  </si>
  <si>
    <t>5e</t>
  </si>
  <si>
    <t>5f</t>
  </si>
  <si>
    <t>5g</t>
  </si>
  <si>
    <t>5h</t>
  </si>
  <si>
    <t>6a</t>
  </si>
  <si>
    <t>6b</t>
  </si>
  <si>
    <t>6c</t>
  </si>
  <si>
    <t>6d</t>
  </si>
  <si>
    <t>6e</t>
  </si>
  <si>
    <t>7a</t>
  </si>
  <si>
    <t>7b</t>
  </si>
  <si>
    <t>7c</t>
  </si>
  <si>
    <t>7d</t>
  </si>
  <si>
    <t>7e</t>
  </si>
  <si>
    <t>7f</t>
  </si>
  <si>
    <t>CAPACITY/ENERGY BALANCE SUMMARY</t>
  </si>
  <si>
    <t>Small Hydro</t>
  </si>
  <si>
    <t>Solar</t>
  </si>
  <si>
    <t xml:space="preserve">Natural Gas </t>
  </si>
  <si>
    <t>CEC Form S-2: Capacity/Energy Supply Resources Form</t>
  </si>
  <si>
    <t xml:space="preserve">Administrative Information </t>
  </si>
  <si>
    <t xml:space="preserve">CEC S-1 Capacity/Energy Requirement Form </t>
  </si>
  <si>
    <t xml:space="preserve">CEC Form S-5: Bilateral Contracts Table </t>
  </si>
  <si>
    <t>Hour Ending for Annual Peak Deliveries</t>
  </si>
  <si>
    <t>2029</t>
  </si>
  <si>
    <t>2030</t>
  </si>
  <si>
    <t>Unit Contingent:</t>
  </si>
  <si>
    <t>ELECTRICITY RESOURCE PLANNING FORMS</t>
  </si>
  <si>
    <t>Hydro Supply from Plants 30 MW or more</t>
  </si>
  <si>
    <t>Hydro Supply from Plants Less than 30 MW</t>
  </si>
  <si>
    <t>Contract Type</t>
  </si>
  <si>
    <t>Year 2019</t>
  </si>
  <si>
    <t>Year 2020</t>
  </si>
  <si>
    <t>2019              (Actual Capacity)</t>
  </si>
  <si>
    <t>2020              (Actual Capacity)</t>
  </si>
  <si>
    <t>2019            (Actual Supply)</t>
  </si>
  <si>
    <t>2020            (Actual Supply)</t>
  </si>
  <si>
    <t xml:space="preserve">Revised 3/2021. </t>
  </si>
  <si>
    <t>7g</t>
  </si>
  <si>
    <t>Total Exceptional Contracts</t>
  </si>
  <si>
    <t>7h</t>
  </si>
  <si>
    <t>S-1 Requirement</t>
  </si>
  <si>
    <t>S-2 Supply</t>
  </si>
  <si>
    <t>S-3 Small POU Hourly Loads</t>
  </si>
  <si>
    <t>S-5 Bilateral Contracts</t>
  </si>
  <si>
    <t>Application for Confidentiality</t>
  </si>
  <si>
    <t>Persons who prepared Supply Forms</t>
  </si>
  <si>
    <r>
      <t>Short-Term and Spot Market Purchases (</t>
    </r>
    <r>
      <rPr>
        <sz val="11"/>
        <color rgb="FFFF0000"/>
        <rFont val="Arial"/>
        <family val="2"/>
      </rPr>
      <t>and Sales</t>
    </r>
    <r>
      <rPr>
        <sz val="11"/>
        <rFont val="Arial"/>
        <family val="2"/>
      </rPr>
      <t>)</t>
    </r>
  </si>
  <si>
    <r>
      <t xml:space="preserve">Net Surplus </t>
    </r>
    <r>
      <rPr>
        <b/>
        <sz val="11"/>
        <color rgb="FFFF0000"/>
        <rFont val="Arial"/>
        <family val="2"/>
      </rPr>
      <t>(or Need)</t>
    </r>
  </si>
  <si>
    <r>
      <t>(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 xml:space="preserve"> Actual Load 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>)</t>
    </r>
  </si>
  <si>
    <r>
      <t xml:space="preserve">(Forecast Load </t>
    </r>
    <r>
      <rPr>
        <sz val="12"/>
        <rFont val="Wingdings"/>
        <charset val="2"/>
      </rPr>
      <t>ð</t>
    </r>
    <r>
      <rPr>
        <sz val="12"/>
        <rFont val="Times New Roman"/>
        <family val="1"/>
      </rPr>
      <t xml:space="preserve"> )</t>
    </r>
  </si>
  <si>
    <t>Ted Tardif</t>
  </si>
  <si>
    <t>N/A</t>
  </si>
  <si>
    <t>Portfolio Manager, Environmental Products and Compliance</t>
  </si>
  <si>
    <t>ttardif@cleanpoweralliance.org</t>
  </si>
  <si>
    <t>(213)440-0908</t>
  </si>
  <si>
    <t>801 S Grand Ave, Suite 400</t>
  </si>
  <si>
    <t>Los Angeles</t>
  </si>
  <si>
    <t>Clean Power Alliance of Southern California</t>
  </si>
  <si>
    <t>Voyager Wind II, LLC</t>
  </si>
  <si>
    <t>VOYAGR_2_VOYWD2</t>
  </si>
  <si>
    <t>COSO Geothermal Power Holdings LLC (Coso Finance Partners)</t>
  </si>
  <si>
    <t>60309A, 60321A, 60322A</t>
  </si>
  <si>
    <t>CALGEN_1_UNITS</t>
  </si>
  <si>
    <t>Portland General Electric (Tucannon River Wind Farm, and Various Projects)</t>
  </si>
  <si>
    <t>63027A</t>
  </si>
  <si>
    <t>NextEra Energy Marketing LLC (Vansycle II Wind Energy Center)</t>
  </si>
  <si>
    <t>60944A</t>
  </si>
  <si>
    <t>6f</t>
  </si>
  <si>
    <t>NextEra Energy Marketing LLC (Coso Finance Partners, Coso Power Developers, Coso Energy Developers)</t>
  </si>
  <si>
    <t>6g</t>
  </si>
  <si>
    <t>Avangrid Renewables LLC (Mountain View III Project)</t>
  </si>
  <si>
    <t>60430A</t>
  </si>
  <si>
    <t>6h</t>
  </si>
  <si>
    <t>Avangrid Renewables LLC (Various Projects)</t>
  </si>
  <si>
    <t>61202A</t>
  </si>
  <si>
    <t>6i</t>
  </si>
  <si>
    <t>Powerex (Various Projects)</t>
  </si>
  <si>
    <t>61360A</t>
  </si>
  <si>
    <t>6j</t>
  </si>
  <si>
    <t>Idaho Power Company (Various Projects)</t>
  </si>
  <si>
    <t>61034A, 63560A, 61595A, 63450A, 63451A, 63448A, 63447A, 63449A, 62427A</t>
  </si>
  <si>
    <t>6k</t>
  </si>
  <si>
    <t>Morgan Stanley Capital Group (Various Projects)</t>
  </si>
  <si>
    <t>60939A</t>
  </si>
  <si>
    <t>6l</t>
  </si>
  <si>
    <t>San Diego Gas &amp; Electric (Various Projects)</t>
  </si>
  <si>
    <t>6m</t>
  </si>
  <si>
    <t>Pacific Gas and Electric Company (Various Projects)</t>
  </si>
  <si>
    <t>60639A</t>
  </si>
  <si>
    <t>6n</t>
  </si>
  <si>
    <t>6o</t>
  </si>
  <si>
    <t>Pioneer Community Energy (Various Projects)</t>
  </si>
  <si>
    <t>6p</t>
  </si>
  <si>
    <t>3 Phases Renewables (Various Projects)</t>
  </si>
  <si>
    <t>63450A</t>
  </si>
  <si>
    <t>6q</t>
  </si>
  <si>
    <t>Avangrid Renewables LLC (Various Largo Hydro Projects)</t>
  </si>
  <si>
    <t>3887, 3888, 3883, 6200</t>
  </si>
  <si>
    <t>6r</t>
  </si>
  <si>
    <t>Clean Power SF (Yuba Water Agency)</t>
  </si>
  <si>
    <t>454, 455</t>
  </si>
  <si>
    <t>COLGAT_7_UNIT 1, COLGAT_7_UNIT 2, NAROW2_2_UNIT</t>
  </si>
  <si>
    <t>6s</t>
  </si>
  <si>
    <t>Constellation/Exelon (Various Projects)</t>
  </si>
  <si>
    <t>6t</t>
  </si>
  <si>
    <t>Constellation/Exelon (Various Large Hydro Projects)</t>
  </si>
  <si>
    <t>6u</t>
  </si>
  <si>
    <t>TGP Energy Management LLC (Various projects)</t>
  </si>
  <si>
    <t>6v</t>
  </si>
  <si>
    <t>The Energy Authority (White Creek Wind I)</t>
  </si>
  <si>
    <t>60721A</t>
  </si>
  <si>
    <t>6w</t>
  </si>
  <si>
    <t>Shell Energy North America (Various Projects)</t>
  </si>
  <si>
    <t>62286A</t>
  </si>
  <si>
    <t>6x</t>
  </si>
  <si>
    <t>Sacramento Municipal Utility District (Various Projects)</t>
  </si>
  <si>
    <t>DTE Energy Trading Inc (Various Projects)</t>
  </si>
  <si>
    <t>61017A</t>
  </si>
  <si>
    <t>6y</t>
  </si>
  <si>
    <t>East Bay Community Energy (Various Projects)</t>
  </si>
  <si>
    <t>6z</t>
  </si>
  <si>
    <t>Marin Clean Energy (Various Projects)</t>
  </si>
  <si>
    <t>61288A</t>
  </si>
  <si>
    <t>6aa</t>
  </si>
  <si>
    <t>Energy Development &amp; Construction Corporation (Karen Ave Wind)</t>
  </si>
  <si>
    <t>6ab</t>
  </si>
  <si>
    <t>Penisula Clean Energy (Various Projects)</t>
  </si>
  <si>
    <t>6ac</t>
  </si>
  <si>
    <t xml:space="preserve">Silicon Valley Clean Energy Authority (Various Projects) </t>
  </si>
  <si>
    <t>3887, 3883, 6200</t>
  </si>
  <si>
    <t>6ad</t>
  </si>
  <si>
    <t>San Jose Clean Energy (Various Projects &amp; Unspecified)</t>
  </si>
  <si>
    <t>6ae</t>
  </si>
  <si>
    <t>Sonoma Clean Power Authority (RE Mustang)</t>
  </si>
  <si>
    <t>61261, 62862</t>
  </si>
  <si>
    <t>6af</t>
  </si>
  <si>
    <t>Public Services Company of Colorado (Various/Unspecified Projects)</t>
  </si>
  <si>
    <t>62246, 62859, 60817</t>
  </si>
  <si>
    <t>6ag</t>
  </si>
  <si>
    <t>Southern California Edison (CED Ducor 1, CED Ducor 2)</t>
  </si>
  <si>
    <t>62882, 62881</t>
  </si>
  <si>
    <t>60078, 60079</t>
  </si>
  <si>
    <t>6ah</t>
  </si>
  <si>
    <t>Southern California Edison (Various Projects)</t>
  </si>
  <si>
    <t>6ai</t>
  </si>
  <si>
    <t>Southern California Edison (Various Large Hydro Projects)</t>
  </si>
  <si>
    <t>BIGCRK_2_EXESWD, EASTWD_7_UNIT, VESTAL_2_KERN, SCHEOV_2_HOOVER</t>
  </si>
  <si>
    <t>6aj</t>
  </si>
  <si>
    <t>Portland General Electric (Various Large Hydro Projects)</t>
  </si>
  <si>
    <t>3891, 3887, 3888, 6433</t>
  </si>
  <si>
    <t>6ak</t>
  </si>
  <si>
    <t>Powerex (BC Hydro ACS)</t>
  </si>
  <si>
    <t>CARB: 3101</t>
  </si>
  <si>
    <t>6al</t>
  </si>
  <si>
    <t>Powerex (Various Large Hydro Projects)</t>
  </si>
  <si>
    <t>6am</t>
  </si>
  <si>
    <t>3883, 6200, 6424; CARB: 3101</t>
  </si>
  <si>
    <t>6an</t>
  </si>
  <si>
    <t>20SD 8me LLC (Rexford Solar Farm)</t>
  </si>
  <si>
    <t>TBD</t>
  </si>
  <si>
    <t>VESTAL_2_B1</t>
  </si>
  <si>
    <t>6ao</t>
  </si>
  <si>
    <t>Arica Solar LLC (Arica Project)</t>
  </si>
  <si>
    <t>6ap</t>
  </si>
  <si>
    <t>Chalan CA Solar Storage LLC (Chalan Solar)</t>
  </si>
  <si>
    <t>DEVLDNOO_6_N003</t>
  </si>
  <si>
    <t>6aq</t>
  </si>
  <si>
    <t>Daggett Solar Power 3 LLC (Daggett Solar Project)</t>
  </si>
  <si>
    <t>6ar</t>
  </si>
  <si>
    <t>Golden Fields Solar III LLC (Rosamond/Golden Fields Solar III)</t>
  </si>
  <si>
    <t>6as</t>
  </si>
  <si>
    <t>Daggett Solar Power 2 LLC (Daggett Solar Project)</t>
  </si>
  <si>
    <t>6at</t>
  </si>
  <si>
    <t xml:space="preserve">Geysers Power Company LLC (Geysers Power Plant) </t>
  </si>
  <si>
    <t>60115, 60010, 60002, 60003, 60025, 60004, 60005, 60026, 60006, 60007, 60008, 60117, 60009</t>
  </si>
  <si>
    <t>Various</t>
  </si>
  <si>
    <t>6au</t>
  </si>
  <si>
    <t>OrHeber 2 LLC (Heber South Geothermal Plant)</t>
  </si>
  <si>
    <t>COACHELV_2_N101</t>
  </si>
  <si>
    <t>6av</t>
  </si>
  <si>
    <t>Isabella Partners (Isabella Hydroelectric Project)</t>
  </si>
  <si>
    <t>VESTAL_6_N006</t>
  </si>
  <si>
    <t>6aw</t>
  </si>
  <si>
    <t>Kaweah River Power Authority (Terminus Hydroelectric Project)</t>
  </si>
  <si>
    <t>RECTOR_6_N004</t>
  </si>
  <si>
    <t>6ax</t>
  </si>
  <si>
    <t>HDSI LLC (High Desert Solar)</t>
  </si>
  <si>
    <t>6ay</t>
  </si>
  <si>
    <t>Arlington Energy Center II LLC</t>
  </si>
  <si>
    <t>6az</t>
  </si>
  <si>
    <t>Mohave County Wind Farm LLC (White Hills Wind Energy Center)</t>
  </si>
  <si>
    <t>6ba</t>
  </si>
  <si>
    <t xml:space="preserve">Resurgence Solar II LLC </t>
  </si>
  <si>
    <t>6bb</t>
  </si>
  <si>
    <t>SF Azalea LLC</t>
  </si>
  <si>
    <t>6bc</t>
  </si>
  <si>
    <t>Estrella Solar LLC</t>
  </si>
  <si>
    <t>6bd</t>
  </si>
  <si>
    <t>6be</t>
  </si>
  <si>
    <t>Desert Quartzite</t>
  </si>
  <si>
    <t>6bf</t>
  </si>
  <si>
    <t>Luna</t>
  </si>
  <si>
    <t>6bg</t>
  </si>
  <si>
    <t>Sanborn</t>
  </si>
  <si>
    <t>6bh</t>
  </si>
  <si>
    <t>20SD 8me LLC (Rexford Storage)</t>
  </si>
  <si>
    <t>6bi</t>
  </si>
  <si>
    <t>Chalan CA Solar Storage LLC (Chalan Storage)</t>
  </si>
  <si>
    <t>6bj</t>
  </si>
  <si>
    <t>Daggett Solar Power 3 LLC (Daggett Storage)</t>
  </si>
  <si>
    <t>6bk</t>
  </si>
  <si>
    <t>Daggett Solar Power 2 LLC (Daggett Storage)</t>
  </si>
  <si>
    <t>6bl</t>
  </si>
  <si>
    <t>HDSI LLC (High Desert Storage)</t>
  </si>
  <si>
    <t>6bm</t>
  </si>
  <si>
    <t>Arlington Energy Center II LLC (Storage)</t>
  </si>
  <si>
    <t>6bn</t>
  </si>
  <si>
    <t>Desert Quartzite (Storage)</t>
  </si>
  <si>
    <t>H0352</t>
  </si>
  <si>
    <t xml:space="preserve">454, 455, 833, 3866, 3867, 2199, </t>
  </si>
  <si>
    <t>MALIN_5_N101</t>
  </si>
  <si>
    <t>Lancaster Choice Energy</t>
  </si>
  <si>
    <t>HIDSRT_2_UNITS</t>
  </si>
  <si>
    <t>AES Redondo Beach LLC</t>
  </si>
  <si>
    <t>REDOND_7_UNIT 5</t>
  </si>
  <si>
    <t>High Desert Power Project LLC</t>
  </si>
  <si>
    <t>Carson Hybrid Energy Storage LLC</t>
  </si>
  <si>
    <t>LGHTHP_6_ICEGEN</t>
  </si>
  <si>
    <t>7i</t>
  </si>
  <si>
    <t>City and County of San Francisco</t>
  </si>
  <si>
    <t>DELTA_2_PL1X4</t>
  </si>
  <si>
    <t>7j</t>
  </si>
  <si>
    <t>Apple Valley Choice Energy</t>
  </si>
  <si>
    <t>7k</t>
  </si>
  <si>
    <t>City of Anaheim</t>
  </si>
  <si>
    <t>ANHM_LUGO_I_UC_01</t>
  </si>
  <si>
    <t>7l</t>
  </si>
  <si>
    <t>Portland General Electric</t>
  </si>
  <si>
    <t>PORT_MALIN_I_F_RA</t>
  </si>
  <si>
    <t>7m</t>
  </si>
  <si>
    <t>Powerex Corp</t>
  </si>
  <si>
    <t>PWRX_MALIN500_ISL</t>
  </si>
  <si>
    <t>7n</t>
  </si>
  <si>
    <t>WADHAM_6_UNIT, DELTA_2_PL1X4</t>
  </si>
  <si>
    <t>7o</t>
  </si>
  <si>
    <t>Brookfield Renewable Trading and Marketing, LP (Various Projects)</t>
  </si>
  <si>
    <t>BRTM_PVWEST_I_F_RA01, BRTM_NOB_I_F_RA01</t>
  </si>
  <si>
    <t>7p</t>
  </si>
  <si>
    <t>California Department of Water Resources</t>
  </si>
  <si>
    <t>HYTTHM_2_UNITS</t>
  </si>
  <si>
    <t>7q</t>
  </si>
  <si>
    <t>Elk Hills Power</t>
  </si>
  <si>
    <t>ELKHIL_2_PL1X3</t>
  </si>
  <si>
    <t>7r</t>
  </si>
  <si>
    <t>Pacific Gas &amp; Electric</t>
  </si>
  <si>
    <t>7s</t>
  </si>
  <si>
    <t>LAPLMA_2_UNIT 1, MOSSLD_2_PSP1</t>
  </si>
  <si>
    <t>7t</t>
  </si>
  <si>
    <t>AES Huntington Beach</t>
  </si>
  <si>
    <t>HNTGBH_7_UNIT 2</t>
  </si>
  <si>
    <t>7u</t>
  </si>
  <si>
    <t>Clean Energy Alliance</t>
  </si>
  <si>
    <t>OTMESA_2_PL1X3</t>
  </si>
  <si>
    <t>7v</t>
  </si>
  <si>
    <t>Commercial Energy of Montana, Inc</t>
  </si>
  <si>
    <t>DSRTHV_2_DH2SR2</t>
  </si>
  <si>
    <t>7w</t>
  </si>
  <si>
    <t>Coso Geothermal Power Holdings LLC</t>
  </si>
  <si>
    <t>7x</t>
  </si>
  <si>
    <t>Direct Energy Business Marketing LLC (Various Projects)</t>
  </si>
  <si>
    <t>SUNRIS_2_Pl1X3, HIDSRT_2_UNITS</t>
  </si>
  <si>
    <t>7y</t>
  </si>
  <si>
    <t>Exelon Generation Company, LLC</t>
  </si>
  <si>
    <t>7z</t>
  </si>
  <si>
    <t>GenOn</t>
  </si>
  <si>
    <t>GOLETA_6_ELLWOOD</t>
  </si>
  <si>
    <t>7aa</t>
  </si>
  <si>
    <t>7ab</t>
  </si>
  <si>
    <t>Marin Clean Energy</t>
  </si>
  <si>
    <t>PNCHEG_2_PL1X4</t>
  </si>
  <si>
    <t>7ac</t>
  </si>
  <si>
    <t>MSCG_MDWP_I_F_IMS010, MSCG_PVWEST_I_F_IMS010, MSCG_NOB_I_F_IMS010, LAPLMA_2_UNIT 1, LAPLMA_2_UNIT 3</t>
  </si>
  <si>
    <t>7ad</t>
  </si>
  <si>
    <t>NextEra Energy Marketing, LLC (Various Projects)</t>
  </si>
  <si>
    <t>REDBLF_6_UNIT, LODIEC_2_PL1X2</t>
  </si>
  <si>
    <t>7ae</t>
  </si>
  <si>
    <t>NRG Power Marketing, LLC (Various Projects)</t>
  </si>
  <si>
    <t>SUNRIS_2_Pl1X3, HINSON_6_LBECH1, HINSON_6_LBECH2, HINSON_6_LBECH3, HINSON_6_LBECH4</t>
  </si>
  <si>
    <t>7af</t>
  </si>
  <si>
    <t>San Diego Gas &amp; Electric</t>
  </si>
  <si>
    <t>MRCHNT_2_PL1X3</t>
  </si>
  <si>
    <t>7ag</t>
  </si>
  <si>
    <t>INDIGO_1_UNIT 2, INDIGO_1_UNIT 3, ALTWD_2_COAWD1, ALMASL_2_GS4SR4</t>
  </si>
  <si>
    <t>7ah</t>
  </si>
  <si>
    <t>Tenaska Power Services (Various Projects)</t>
  </si>
  <si>
    <t>OMAR_2_UNIT 1, SYCAMR_2_UNIT 1, OMAR_2_UNIT 3</t>
  </si>
  <si>
    <t>7ai</t>
  </si>
  <si>
    <t>The Regents of the University of California (Various Projects)</t>
  </si>
  <si>
    <t>HINSON_6_LBECH1, EXCLSG_1_SOLAR</t>
  </si>
  <si>
    <t>7aj</t>
  </si>
  <si>
    <t>California Choice Energy Authority (Various Projects)</t>
  </si>
  <si>
    <t xml:space="preserve"> HIDSRT_2_UNITS, GATEWY_2_GESBT1, VSTAES_6_VESBT1, ELKHIL_2_PL1X3</t>
  </si>
  <si>
    <t>7ak</t>
  </si>
  <si>
    <t>Calpine Energy Services, LP (Various Projects)</t>
  </si>
  <si>
    <t>LEBECS_2_UNITS, METEC_2_PL1X3, CALJ_MALIN500_I_F_STRAT1, CALJ_NOB_I_F_STRAT1, KNGCTY_6_UNITA1, GILROY_1_UNIT</t>
  </si>
  <si>
    <t>7al</t>
  </si>
  <si>
    <t>City of Palo Alto (Various Projects)</t>
  </si>
  <si>
    <t>BIGSKY_2_SOLAR2, BIGSKY_2_SOLAR4</t>
  </si>
  <si>
    <t>7am</t>
  </si>
  <si>
    <t>Chevron</t>
  </si>
  <si>
    <t>SYCAMR_2_UNIT 2</t>
  </si>
  <si>
    <t>7an</t>
  </si>
  <si>
    <t>East Bay Community Energy</t>
  </si>
  <si>
    <t>REDOND_7_UNIT 8</t>
  </si>
  <si>
    <t>Hecate Grid Johanna Facility</t>
  </si>
  <si>
    <t>Terra-Gen LLC</t>
  </si>
  <si>
    <t>Voyager Wind II, Phase 4</t>
  </si>
  <si>
    <t>CAISO</t>
  </si>
  <si>
    <t>Windhub Substation near Mojave, CA</t>
  </si>
  <si>
    <t>PPA</t>
  </si>
  <si>
    <t>Coso Finance Partners, Coso Power Developers, Coso Energy Developers</t>
  </si>
  <si>
    <t>TH_SP15_GEN-APND</t>
  </si>
  <si>
    <t>Tucannon River Wind Farm, Biglow Canyon Wind Farm, Elkhorn Valley Wind Farm, ID Solar 1, Grand View PV Solar, American Fall Solar I &amp; II, Orchard Ranch, Simcoe Solar, Murphy Flat</t>
  </si>
  <si>
    <t>PGE</t>
  </si>
  <si>
    <t>MALIN_5_N101 or SYLMARDC_2_N501 (Seller's option)</t>
  </si>
  <si>
    <t>NextEra Energy Marketing LLC</t>
  </si>
  <si>
    <t>Vansycle II Wind Energy Center</t>
  </si>
  <si>
    <t>BPA</t>
  </si>
  <si>
    <t xml:space="preserve">Avangrid Renewables LLC </t>
  </si>
  <si>
    <t>Mountain View III Project</t>
  </si>
  <si>
    <t>Juniper Canyon Wind Project, Leaning Jupiter II Wind Project, Klondike III Wind Project, Klondike IIIA Wind Project</t>
  </si>
  <si>
    <t>dynamically scheduled into the CAISO</t>
  </si>
  <si>
    <t>Powerex</t>
  </si>
  <si>
    <t>Dokie Wind Energy, Quality Wind, Cape Scott Wind, Meikle Wind, White Creek Wind I, Seneca Sustainable Energy, Shinish Creek Wind, Pennask Wind Farm, Moose Lake Wind</t>
  </si>
  <si>
    <t>BCHA, BPA</t>
  </si>
  <si>
    <t>Idaho Power Company</t>
  </si>
  <si>
    <t>Elkhorn Valley Wind Farm, ID Solar 1, Grand View PV Solar Two, American Falls Solar, Orchard Ranch Solar, Simcoe Solar, Murphy Flat Power, Neal Hot Springs Geothermal Plant</t>
  </si>
  <si>
    <t>Morgan Stanley Capital Group</t>
  </si>
  <si>
    <t>Sagebrush Power Partners, Klondike Wind Power III, Harvest Wind, Clearwater Paper, Coso Finance Partners, Coso Power Developers, Coso Energy Developers</t>
  </si>
  <si>
    <t>Various Projects (28 projects)</t>
  </si>
  <si>
    <t>SP15</t>
  </si>
  <si>
    <t>Pacific Gas and Electric Company</t>
  </si>
  <si>
    <t>Shiloh II Wind, High Plains Ranch II, Topaz Solar plus 25 other projects</t>
  </si>
  <si>
    <t>Various Projects (48 projects)</t>
  </si>
  <si>
    <t>3 Phases Renewables</t>
  </si>
  <si>
    <t>Various Projects (19 projects)</t>
  </si>
  <si>
    <t>PUD 2 Grant County; PUD 1 Chelan County and PUD 1 Douglas County</t>
  </si>
  <si>
    <t>Yuba Water Agency</t>
  </si>
  <si>
    <t>Exelon Generating Company LLC</t>
  </si>
  <si>
    <t>Various Projects (16 projects)</t>
  </si>
  <si>
    <t>Various + Boundary Hydroelectric, Priest Rapids &amp; Wanapum Dams, Rock Island, Rocky Reach, Wanapum, Wells</t>
  </si>
  <si>
    <t>TGP Energy Management LLC</t>
  </si>
  <si>
    <t>The Energy Authority</t>
  </si>
  <si>
    <t>White Creek Wind I</t>
  </si>
  <si>
    <t>Shell Energy North America</t>
  </si>
  <si>
    <t>Various Projects (13 projects)</t>
  </si>
  <si>
    <t>Various Projects (23 projects)</t>
  </si>
  <si>
    <t>DTE Energy Trading Inc</t>
  </si>
  <si>
    <t>Various Projects (25 projects)</t>
  </si>
  <si>
    <t>WY, ID, OR</t>
  </si>
  <si>
    <t>PUD 2 Grant County, PUD 1 Chelan County and PUD 1 Douglas County; Wanapum Dam, Priest Rapids Dam, Boundary Dam, Wells, Box Canyon</t>
  </si>
  <si>
    <t>Energy Development &amp; Construction Corporation</t>
  </si>
  <si>
    <t>Karen Avenue Windfarm</t>
  </si>
  <si>
    <t>Various Projects (33 projects)</t>
  </si>
  <si>
    <t>Priest Rapids Dam, Rock Island Dam, Rocky Reach Dam</t>
  </si>
  <si>
    <t>San Jose Clean Energy &amp; Clean Power Alliance of Southern California</t>
  </si>
  <si>
    <t>Various Projects (16 projects for 2020); unspecified for 2021</t>
  </si>
  <si>
    <t>PV Solar</t>
  </si>
  <si>
    <t>Sonoma Clean Power</t>
  </si>
  <si>
    <t>RE Mustang, RE Mustang 3</t>
  </si>
  <si>
    <t>Public Services Company of Colorado</t>
  </si>
  <si>
    <t>Cedar Point, Limon Wind, Limon Wind II, Limon Wind III, Logan Wind Energy, Unspecified</t>
  </si>
  <si>
    <t>PSCO</t>
  </si>
  <si>
    <t>Southern California Edison</t>
  </si>
  <si>
    <t>CED Ducor 1, CED Ducor 2</t>
  </si>
  <si>
    <t>Various Projects (31 projects)</t>
  </si>
  <si>
    <t xml:space="preserve">Kern River 3, Hoover Dam, Big Creek, Eastwood </t>
  </si>
  <si>
    <t>Box Canyon, Priest Rapids and Wanapum, Boundary Hydro</t>
  </si>
  <si>
    <t>BC Hydro (ACS System)</t>
  </si>
  <si>
    <t>BCHA</t>
  </si>
  <si>
    <t>20SD 8me LLC</t>
  </si>
  <si>
    <t>Rexford Solar Farm</t>
  </si>
  <si>
    <t>Arica Solar LLC</t>
  </si>
  <si>
    <t>Arica Project</t>
  </si>
  <si>
    <t>Chalan CA Solar Storage LLC</t>
  </si>
  <si>
    <t>Chalan Solar</t>
  </si>
  <si>
    <t>Daggett Solar Power 3 LLC</t>
  </si>
  <si>
    <t>Daggett Solar Project</t>
  </si>
  <si>
    <t>Golden Fields Solar III LLC</t>
  </si>
  <si>
    <t>Golden Fields Solar III</t>
  </si>
  <si>
    <t>Daggett Solar Power 2 LLC</t>
  </si>
  <si>
    <t>Geysers Power Company LLC</t>
  </si>
  <si>
    <t>Various Geysers Facilities (13 projects)</t>
  </si>
  <si>
    <t>OrHeber 2 LLC</t>
  </si>
  <si>
    <t>Heber South Geothermal Plant</t>
  </si>
  <si>
    <t>Isabella Partners</t>
  </si>
  <si>
    <t>Isabella Hydroelectric Project</t>
  </si>
  <si>
    <t>Kaweah River Power Authority</t>
  </si>
  <si>
    <t>Terminus Hydroelectric Project</t>
  </si>
  <si>
    <t>HDSI LLC</t>
  </si>
  <si>
    <t>High Desert Solar</t>
  </si>
  <si>
    <t>Arlington Energy Center II</t>
  </si>
  <si>
    <t>Mohave County Wind Farm LLC</t>
  </si>
  <si>
    <t>White Hills Wind Energy Center</t>
  </si>
  <si>
    <t>AZPS</t>
  </si>
  <si>
    <t>Resurgence Solar II LLC</t>
  </si>
  <si>
    <t>Resurgence Solar II</t>
  </si>
  <si>
    <t>Azalea Solar</t>
  </si>
  <si>
    <t>Estrella Solar</t>
  </si>
  <si>
    <t xml:space="preserve">EDF Renewables, Inc. </t>
  </si>
  <si>
    <t>Luna Storage, LLC</t>
  </si>
  <si>
    <t>Luna Storage</t>
  </si>
  <si>
    <t>Sanborn Storage</t>
  </si>
  <si>
    <t>AES Redondo Beach</t>
  </si>
  <si>
    <t>LA Basin</t>
  </si>
  <si>
    <t>Bay Area</t>
  </si>
  <si>
    <t>Unspecified</t>
  </si>
  <si>
    <t>Brookfield Renewable Trading and Marketing, LP</t>
  </si>
  <si>
    <t>Hydro</t>
  </si>
  <si>
    <t>CAISO, Bay Area</t>
  </si>
  <si>
    <t>AES, Huntington Beach</t>
  </si>
  <si>
    <t>HNTGBH_7_UNIT 1</t>
  </si>
  <si>
    <t>Commercial Energy of Montana, Inc.</t>
  </si>
  <si>
    <t>Direct Energy Business Marketing</t>
  </si>
  <si>
    <t>MSCG_NOB_I_F_IMS010, MSCG_PVWEST_I_F_IMS010</t>
  </si>
  <si>
    <t>NextEra Energy Marketing</t>
  </si>
  <si>
    <t>NRG Power Marketing, LLC</t>
  </si>
  <si>
    <t>HINSON_6_LBECH2, HINSON_6_LBECH3, HINSON_6_LBECH4, SUNRIS_2_Pl1X3, HINSON_6_LBECH1</t>
  </si>
  <si>
    <t>LA Basin, CAISO</t>
  </si>
  <si>
    <t>INDIGO_1_UNIT 3, INDIGO_1_UNIT 2, HIDSRT_2_UNITS, ALTWD_2_COAWD1, ALMASL_2_GS4SR4</t>
  </si>
  <si>
    <t>Natural Gas, Cogen</t>
  </si>
  <si>
    <t>Tenaska Power Services</t>
  </si>
  <si>
    <t>OMAR_2_UNIT 1, OMAR_2_UNIT 2, OMAR_2_UNIT 3, SYCAMR_2_UNIT 1</t>
  </si>
  <si>
    <t>Big Creek-Ventura, CAISO</t>
  </si>
  <si>
    <t>Natural Gas, Solar PV</t>
  </si>
  <si>
    <t>The Regents of the University of California</t>
  </si>
  <si>
    <t>LA Basin, Fresno</t>
  </si>
  <si>
    <t>California Choice Energy Authority</t>
  </si>
  <si>
    <t>Calpine Energy Services, LP</t>
  </si>
  <si>
    <t>KNGCTY_6_UNITA1, LEBECS_2_UNITS, CALJ_NOB_I_F_STRAT1, CALJ_MALIN500_I_F_STRAT1</t>
  </si>
  <si>
    <t>Big Creek-Ventura, CAISO System, Not Listed</t>
  </si>
  <si>
    <t>City of Palo Alto</t>
  </si>
  <si>
    <t>Big Creek-Ventura</t>
  </si>
  <si>
    <t>Octavien Ngarambe</t>
  </si>
  <si>
    <t>Resource Planner</t>
  </si>
  <si>
    <t>ongarambe@cleanpoweralliance.org</t>
  </si>
  <si>
    <t>(323) 640-8526</t>
  </si>
  <si>
    <t> </t>
  </si>
  <si>
    <t>Radiant BMT, LLC</t>
  </si>
  <si>
    <t>Radiant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</si>
</sst>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mmm\-yy;@"/>
    <numFmt numFmtId="165" formatCode="[$-409]mmmm\ d\,\ yyyy;@"/>
    <numFmt numFmtId="166" formatCode="m/d/yyyy;@"/>
    <numFmt numFmtId="167" formatCode="#,##0.0"/>
    <numFmt numFmtId="168" formatCode="m/d/yy;@"/>
  </numFmts>
  <fonts count="30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1"/>
      <color indexed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2"/>
      <color rgb="FF008000"/>
      <name val="Arial"/>
      <family val="2"/>
    </font>
    <font>
      <sz val="12"/>
      <color rgb="FF0000FF"/>
      <name val="Arial"/>
      <family val="2"/>
    </font>
    <font>
      <sz val="11"/>
      <color rgb="FF00800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rgb="FF0000FF"/>
      <name val="Arial"/>
      <family val="2"/>
    </font>
    <font>
      <sz val="11"/>
      <color rgb="FF0000FF"/>
      <name val="Arial"/>
      <family val="2"/>
    </font>
    <font>
      <b/>
      <sz val="11"/>
      <color indexed="10"/>
      <name val="Arial"/>
      <family val="2"/>
    </font>
    <font>
      <i/>
      <sz val="11"/>
      <name val="Arial"/>
      <family val="2"/>
    </font>
    <font>
      <sz val="11"/>
      <color rgb="FF0070C0"/>
      <name val="Arial"/>
      <family val="2"/>
    </font>
    <font>
      <sz val="12"/>
      <name val="Wingdings"/>
      <charset val="2"/>
    </font>
    <font>
      <sz val="12"/>
      <color rgb="FF008000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0"/>
      <name val="Times New Roman"/>
      <family val="1"/>
    </font>
    <font>
      <u/>
      <sz val="10"/>
      <color rgb="FF0000FF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50">
    <xf numFmtId="0" fontId="0" fillId="0" borderId="0" xfId="0"/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Fill="1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1"/>
    </xf>
    <xf numFmtId="0" fontId="8" fillId="0" borderId="0" xfId="2" applyFont="1" applyFill="1" applyBorder="1" applyAlignment="1">
      <alignment horizontal="left" vertical="center" wrapText="1" indent="1"/>
    </xf>
    <xf numFmtId="0" fontId="8" fillId="0" borderId="0" xfId="0" applyFont="1" applyBorder="1" applyAlignment="1">
      <alignment vertical="center"/>
    </xf>
    <xf numFmtId="0" fontId="8" fillId="0" borderId="0" xfId="2" applyFont="1" applyFill="1" applyBorder="1" applyAlignment="1">
      <alignment vertical="center"/>
    </xf>
    <xf numFmtId="0" fontId="7" fillId="0" borderId="0" xfId="2" applyFont="1" applyFill="1" applyBorder="1" applyAlignment="1">
      <alignment horizontal="left" vertical="center" wrapText="1" indent="1"/>
    </xf>
    <xf numFmtId="0" fontId="7" fillId="0" borderId="1" xfId="2" applyFont="1" applyFill="1" applyBorder="1" applyAlignment="1">
      <alignment vertical="center" wrapText="1"/>
    </xf>
    <xf numFmtId="0" fontId="7" fillId="0" borderId="1" xfId="2" applyFont="1" applyFill="1" applyBorder="1" applyAlignment="1">
      <alignment horizontal="left" vertical="center" wrapText="1" indent="1"/>
    </xf>
    <xf numFmtId="0" fontId="8" fillId="0" borderId="0" xfId="2" applyFont="1" applyAlignment="1">
      <alignment horizontal="left" vertical="center" wrapText="1" indent="1"/>
    </xf>
    <xf numFmtId="0" fontId="9" fillId="0" borderId="1" xfId="3" applyFont="1" applyFill="1" applyBorder="1" applyAlignment="1" applyProtection="1">
      <alignment horizontal="left" vertical="center" wrapText="1" indent="1"/>
    </xf>
    <xf numFmtId="14" fontId="7" fillId="0" borderId="1" xfId="2" applyNumberFormat="1" applyFont="1" applyFill="1" applyBorder="1" applyAlignment="1">
      <alignment horizontal="left" vertical="center" wrapText="1" indent="1"/>
    </xf>
    <xf numFmtId="0" fontId="8" fillId="0" borderId="1" xfId="0" applyNumberFormat="1" applyFont="1" applyFill="1" applyBorder="1" applyAlignment="1" applyProtection="1">
      <alignment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 indent="1"/>
    </xf>
    <xf numFmtId="0" fontId="6" fillId="0" borderId="1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indent="1"/>
    </xf>
    <xf numFmtId="0" fontId="8" fillId="0" borderId="1" xfId="2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 indent="1"/>
    </xf>
    <xf numFmtId="38" fontId="3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indent="2"/>
    </xf>
    <xf numFmtId="0" fontId="3" fillId="0" borderId="0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left" vertical="center" indent="2"/>
    </xf>
    <xf numFmtId="38" fontId="10" fillId="0" borderId="0" xfId="0" applyNumberFormat="1" applyFont="1" applyFill="1" applyBorder="1" applyAlignment="1">
      <alignment horizontal="left" vertical="center" indent="1"/>
    </xf>
    <xf numFmtId="0" fontId="3" fillId="7" borderId="0" xfId="0" applyFont="1" applyFill="1" applyBorder="1" applyAlignment="1">
      <alignment vertical="center"/>
    </xf>
    <xf numFmtId="38" fontId="10" fillId="7" borderId="0" xfId="0" applyNumberFormat="1" applyFont="1" applyFill="1" applyBorder="1" applyAlignment="1">
      <alignment horizontal="left" vertical="center" indent="1"/>
    </xf>
    <xf numFmtId="0" fontId="3" fillId="7" borderId="0" xfId="0" applyFont="1" applyFill="1" applyBorder="1" applyAlignment="1">
      <alignment horizontal="left" vertical="center"/>
    </xf>
    <xf numFmtId="3" fontId="3" fillId="7" borderId="0" xfId="0" applyNumberFormat="1" applyFont="1" applyFill="1" applyBorder="1" applyAlignment="1">
      <alignment horizontal="left" vertical="center"/>
    </xf>
    <xf numFmtId="3" fontId="3" fillId="0" borderId="0" xfId="0" applyNumberFormat="1" applyFont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left" vertical="center" indent="1"/>
    </xf>
    <xf numFmtId="164" fontId="3" fillId="0" borderId="0" xfId="0" applyNumberFormat="1" applyFont="1" applyFill="1" applyBorder="1" applyAlignment="1">
      <alignment horizontal="left" vertical="center"/>
    </xf>
    <xf numFmtId="3" fontId="3" fillId="6" borderId="0" xfId="0" applyNumberFormat="1" applyFont="1" applyFill="1" applyBorder="1" applyAlignment="1">
      <alignment horizontal="left" vertical="center"/>
    </xf>
    <xf numFmtId="164" fontId="10" fillId="0" borderId="0" xfId="0" applyNumberFormat="1" applyFont="1" applyFill="1" applyBorder="1" applyAlignment="1">
      <alignment horizontal="left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 indent="1"/>
    </xf>
    <xf numFmtId="0" fontId="10" fillId="0" borderId="0" xfId="0" applyFont="1" applyFill="1" applyBorder="1" applyAlignment="1">
      <alignment horizontal="left" vertical="center" indent="1"/>
    </xf>
    <xf numFmtId="0" fontId="10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 indent="1"/>
    </xf>
    <xf numFmtId="0" fontId="12" fillId="0" borderId="0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wrapText="1" indent="1"/>
    </xf>
    <xf numFmtId="38" fontId="3" fillId="3" borderId="3" xfId="0" applyNumberFormat="1" applyFont="1" applyFill="1" applyBorder="1" applyAlignment="1">
      <alignment horizontal="right"/>
    </xf>
    <xf numFmtId="0" fontId="3" fillId="3" borderId="3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right"/>
    </xf>
    <xf numFmtId="0" fontId="3" fillId="0" borderId="0" xfId="0" applyFont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center" vertical="center"/>
    </xf>
    <xf numFmtId="38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1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 indent="1"/>
    </xf>
    <xf numFmtId="38" fontId="14" fillId="8" borderId="1" xfId="0" applyNumberFormat="1" applyFont="1" applyFill="1" applyBorder="1" applyAlignment="1">
      <alignment horizontal="right"/>
    </xf>
    <xf numFmtId="38" fontId="8" fillId="0" borderId="1" xfId="0" applyNumberFormat="1" applyFont="1" applyFill="1" applyBorder="1" applyAlignment="1">
      <alignment horizontal="right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 wrapText="1" indent="1"/>
    </xf>
    <xf numFmtId="0" fontId="8" fillId="8" borderId="1" xfId="0" applyFont="1" applyFill="1" applyBorder="1" applyAlignment="1">
      <alignment horizontal="left" vertical="center" wrapText="1" indent="1"/>
    </xf>
    <xf numFmtId="0" fontId="7" fillId="8" borderId="1" xfId="0" applyFont="1" applyFill="1" applyBorder="1" applyAlignment="1">
      <alignment horizontal="left" vertical="center" wrapText="1" indent="1"/>
    </xf>
    <xf numFmtId="38" fontId="8" fillId="0" borderId="1" xfId="0" applyNumberFormat="1" applyFont="1" applyBorder="1" applyAlignment="1">
      <alignment horizontal="left" vertical="center" wrapText="1" inden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 indent="1"/>
    </xf>
    <xf numFmtId="9" fontId="14" fillId="0" borderId="0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 indent="1"/>
    </xf>
    <xf numFmtId="0" fontId="7" fillId="0" borderId="0" xfId="0" applyFont="1" applyAlignment="1">
      <alignment horizontal="center" vertical="center"/>
    </xf>
    <xf numFmtId="38" fontId="7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38" fontId="7" fillId="0" borderId="0" xfId="0" applyNumberFormat="1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164" fontId="8" fillId="4" borderId="1" xfId="0" applyNumberFormat="1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/>
    </xf>
    <xf numFmtId="38" fontId="10" fillId="0" borderId="0" xfId="0" applyNumberFormat="1" applyFont="1" applyFill="1" applyBorder="1" applyAlignment="1">
      <alignment horizontal="left" vertical="center"/>
    </xf>
    <xf numFmtId="38" fontId="10" fillId="7" borderId="0" xfId="0" applyNumberFormat="1" applyFont="1" applyFill="1" applyBorder="1" applyAlignment="1">
      <alignment horizontal="left" vertical="center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quotePrefix="1" applyFont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164" fontId="3" fillId="0" borderId="4" xfId="0" applyNumberFormat="1" applyFont="1" applyFill="1" applyBorder="1" applyAlignment="1">
      <alignment horizontal="left" vertical="center" indent="1"/>
    </xf>
    <xf numFmtId="164" fontId="7" fillId="2" borderId="1" xfId="0" applyNumberFormat="1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7" fillId="5" borderId="1" xfId="0" applyNumberFormat="1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left" vertical="center" wrapText="1" indent="1"/>
    </xf>
    <xf numFmtId="164" fontId="8" fillId="2" borderId="3" xfId="0" applyNumberFormat="1" applyFont="1" applyFill="1" applyBorder="1" applyAlignment="1">
      <alignment horizontal="left" vertical="center" wrapText="1" indent="1"/>
    </xf>
    <xf numFmtId="164" fontId="7" fillId="0" borderId="0" xfId="0" applyNumberFormat="1" applyFont="1" applyBorder="1" applyAlignment="1">
      <alignment vertical="center"/>
    </xf>
    <xf numFmtId="164" fontId="7" fillId="0" borderId="1" xfId="0" applyNumberFormat="1" applyFont="1" applyFill="1" applyBorder="1" applyAlignment="1">
      <alignment horizontal="center" vertical="center"/>
    </xf>
    <xf numFmtId="164" fontId="8" fillId="0" borderId="3" xfId="0" applyNumberFormat="1" applyFont="1" applyBorder="1" applyAlignment="1">
      <alignment horizontal="left" vertical="center" wrapText="1" indent="1"/>
    </xf>
    <xf numFmtId="164" fontId="7" fillId="0" borderId="1" xfId="0" applyNumberFormat="1" applyFont="1" applyFill="1" applyBorder="1" applyAlignment="1">
      <alignment vertical="center"/>
    </xf>
    <xf numFmtId="164" fontId="7" fillId="0" borderId="0" xfId="0" applyNumberFormat="1" applyFont="1" applyAlignment="1">
      <alignment vertical="center"/>
    </xf>
    <xf numFmtId="0" fontId="7" fillId="0" borderId="3" xfId="0" applyFont="1" applyBorder="1" applyAlignment="1">
      <alignment horizontal="left" vertical="center" wrapText="1" indent="1"/>
    </xf>
    <xf numFmtId="38" fontId="14" fillId="0" borderId="1" xfId="0" applyNumberFormat="1" applyFont="1" applyFill="1" applyBorder="1" applyAlignment="1">
      <alignment horizontal="right"/>
    </xf>
    <xf numFmtId="3" fontId="14" fillId="0" borderId="1" xfId="0" applyNumberFormat="1" applyFont="1" applyFill="1" applyBorder="1" applyAlignment="1">
      <alignment horizontal="right"/>
    </xf>
    <xf numFmtId="3" fontId="14" fillId="8" borderId="1" xfId="0" applyNumberFormat="1" applyFont="1" applyFill="1" applyBorder="1" applyAlignment="1">
      <alignment horizontal="right"/>
    </xf>
    <xf numFmtId="3" fontId="8" fillId="0" borderId="1" xfId="0" applyNumberFormat="1" applyFont="1" applyFill="1" applyBorder="1" applyAlignment="1">
      <alignment horizontal="right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 wrapText="1" indent="1"/>
    </xf>
    <xf numFmtId="0" fontId="7" fillId="3" borderId="4" xfId="0" applyFont="1" applyFill="1" applyBorder="1" applyAlignment="1">
      <alignment horizontal="left" vertical="center" wrapText="1" indent="1"/>
    </xf>
    <xf numFmtId="38" fontId="7" fillId="3" borderId="3" xfId="0" applyNumberFormat="1" applyFont="1" applyFill="1" applyBorder="1" applyAlignment="1">
      <alignment horizontal="right"/>
    </xf>
    <xf numFmtId="0" fontId="7" fillId="3" borderId="3" xfId="0" applyFont="1" applyFill="1" applyBorder="1" applyAlignment="1">
      <alignment horizontal="right"/>
    </xf>
    <xf numFmtId="164" fontId="8" fillId="4" borderId="3" xfId="0" applyNumberFormat="1" applyFont="1" applyFill="1" applyBorder="1" applyAlignment="1">
      <alignment horizontal="left" vertical="center" wrapText="1"/>
    </xf>
    <xf numFmtId="164" fontId="8" fillId="4" borderId="7" xfId="0" applyNumberFormat="1" applyFont="1" applyFill="1" applyBorder="1" applyAlignment="1">
      <alignment horizontal="left" vertical="center" wrapText="1"/>
    </xf>
    <xf numFmtId="164" fontId="8" fillId="4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8" fillId="0" borderId="7" xfId="0" applyNumberFormat="1" applyFont="1" applyBorder="1" applyAlignment="1">
      <alignment horizontal="left" vertical="center" wrapText="1" indent="1"/>
    </xf>
    <xf numFmtId="164" fontId="7" fillId="0" borderId="1" xfId="0" applyNumberFormat="1" applyFont="1" applyBorder="1" applyAlignment="1">
      <alignment vertical="center"/>
    </xf>
    <xf numFmtId="164" fontId="7" fillId="0" borderId="3" xfId="0" applyNumberFormat="1" applyFont="1" applyBorder="1" applyAlignment="1">
      <alignment horizontal="left" vertical="center" wrapText="1" indent="1"/>
    </xf>
    <xf numFmtId="164" fontId="7" fillId="0" borderId="7" xfId="0" applyNumberFormat="1" applyFont="1" applyBorder="1" applyAlignment="1">
      <alignment horizontal="left" vertical="center" wrapText="1" indent="1"/>
    </xf>
    <xf numFmtId="38" fontId="14" fillId="0" borderId="1" xfId="0" applyNumberFormat="1" applyFont="1" applyFill="1" applyBorder="1" applyAlignment="1">
      <alignment horizontal="right" vertical="center"/>
    </xf>
    <xf numFmtId="38" fontId="14" fillId="0" borderId="1" xfId="0" applyNumberFormat="1" applyFont="1" applyFill="1" applyBorder="1" applyAlignment="1">
      <alignment vertical="center"/>
    </xf>
    <xf numFmtId="38" fontId="14" fillId="8" borderId="1" xfId="0" applyNumberFormat="1" applyFont="1" applyFill="1" applyBorder="1" applyAlignment="1">
      <alignment vertical="center"/>
    </xf>
    <xf numFmtId="38" fontId="8" fillId="0" borderId="1" xfId="0" applyNumberFormat="1" applyFont="1" applyFill="1" applyBorder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right"/>
    </xf>
    <xf numFmtId="0" fontId="8" fillId="0" borderId="0" xfId="0" applyFont="1" applyAlignment="1">
      <alignment horizontal="center" vertical="center"/>
    </xf>
    <xf numFmtId="164" fontId="8" fillId="5" borderId="3" xfId="0" applyNumberFormat="1" applyFont="1" applyFill="1" applyBorder="1" applyAlignment="1">
      <alignment horizontal="left" vertical="center" wrapText="1" indent="1"/>
    </xf>
    <xf numFmtId="164" fontId="8" fillId="5" borderId="7" xfId="0" applyNumberFormat="1" applyFont="1" applyFill="1" applyBorder="1" applyAlignment="1">
      <alignment horizontal="left" vertical="center" wrapText="1" indent="1"/>
    </xf>
    <xf numFmtId="0" fontId="8" fillId="5" borderId="1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 indent="1"/>
    </xf>
    <xf numFmtId="167" fontId="7" fillId="0" borderId="1" xfId="0" applyNumberFormat="1" applyFont="1" applyFill="1" applyBorder="1" applyAlignment="1">
      <alignment vertical="center"/>
    </xf>
    <xf numFmtId="167" fontId="8" fillId="0" borderId="1" xfId="0" applyNumberFormat="1" applyFont="1" applyFill="1" applyBorder="1" applyAlignment="1">
      <alignment vertical="center"/>
    </xf>
    <xf numFmtId="0" fontId="7" fillId="0" borderId="5" xfId="0" applyFont="1" applyBorder="1" applyAlignment="1">
      <alignment horizontal="left" vertical="center" wrapText="1" indent="1"/>
    </xf>
    <xf numFmtId="0" fontId="10" fillId="0" borderId="0" xfId="0" applyFont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164" fontId="8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164" fontId="8" fillId="4" borderId="2" xfId="0" applyNumberFormat="1" applyFont="1" applyFill="1" applyBorder="1" applyAlignment="1">
      <alignment vertical="center" wrapText="1"/>
    </xf>
    <xf numFmtId="164" fontId="7" fillId="0" borderId="2" xfId="0" applyNumberFormat="1" applyFont="1" applyBorder="1" applyAlignment="1">
      <alignment vertical="center" wrapText="1"/>
    </xf>
    <xf numFmtId="164" fontId="8" fillId="5" borderId="2" xfId="0" applyNumberFormat="1" applyFont="1" applyFill="1" applyBorder="1" applyAlignment="1">
      <alignment vertical="center" wrapText="1"/>
    </xf>
    <xf numFmtId="0" fontId="7" fillId="0" borderId="0" xfId="0" applyFont="1" applyBorder="1" applyAlignment="1">
      <alignment horizontal="left" vertical="center" indent="1"/>
    </xf>
    <xf numFmtId="166" fontId="7" fillId="0" borderId="0" xfId="0" applyNumberFormat="1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 indent="1"/>
    </xf>
    <xf numFmtId="0" fontId="7" fillId="0" borderId="0" xfId="0" applyFont="1" applyFill="1" applyBorder="1" applyAlignment="1">
      <alignment horizontal="left" vertical="center" indent="1"/>
    </xf>
    <xf numFmtId="166" fontId="7" fillId="0" borderId="0" xfId="0" applyNumberFormat="1" applyFont="1" applyFill="1" applyBorder="1" applyAlignment="1">
      <alignment horizontal="left" vertical="center" indent="1"/>
    </xf>
    <xf numFmtId="0" fontId="7" fillId="0" borderId="0" xfId="1" applyFont="1" applyBorder="1" applyAlignment="1">
      <alignment horizontal="left" vertical="center" indent="1"/>
    </xf>
    <xf numFmtId="166" fontId="7" fillId="0" borderId="0" xfId="0" applyNumberFormat="1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7" fillId="7" borderId="0" xfId="0" applyFont="1" applyFill="1" applyBorder="1" applyAlignment="1">
      <alignment vertical="center"/>
    </xf>
    <xf numFmtId="0" fontId="21" fillId="7" borderId="4" xfId="0" applyFont="1" applyFill="1" applyBorder="1" applyAlignment="1">
      <alignment horizontal="left" vertical="center" wrapText="1" indent="1"/>
    </xf>
    <xf numFmtId="0" fontId="7" fillId="6" borderId="4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166" fontId="7" fillId="6" borderId="4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" xfId="1" applyFont="1" applyFill="1" applyBorder="1" applyAlignment="1">
      <alignment horizontal="left" vertical="center" indent="1"/>
    </xf>
    <xf numFmtId="166" fontId="7" fillId="0" borderId="1" xfId="0" applyNumberFormat="1" applyFont="1" applyBorder="1" applyAlignment="1">
      <alignment vertical="center"/>
    </xf>
    <xf numFmtId="0" fontId="7" fillId="0" borderId="0" xfId="0" applyFont="1"/>
    <xf numFmtId="0" fontId="7" fillId="0" borderId="6" xfId="0" applyFont="1" applyBorder="1" applyAlignment="1">
      <alignment vertical="center"/>
    </xf>
    <xf numFmtId="0" fontId="7" fillId="0" borderId="1" xfId="0" applyFont="1" applyBorder="1"/>
    <xf numFmtId="0" fontId="8" fillId="3" borderId="1" xfId="1" applyFont="1" applyFill="1" applyBorder="1" applyAlignment="1">
      <alignment horizontal="center" vertical="center" wrapText="1"/>
    </xf>
    <xf numFmtId="166" fontId="8" fillId="3" borderId="1" xfId="1" applyNumberFormat="1" applyFont="1" applyFill="1" applyBorder="1" applyAlignment="1">
      <alignment horizontal="center" vertical="center" wrapText="1"/>
    </xf>
    <xf numFmtId="0" fontId="8" fillId="0" borderId="0" xfId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0" fontId="20" fillId="0" borderId="4" xfId="1" applyFont="1" applyFill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6" borderId="0" xfId="0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/>
    </xf>
    <xf numFmtId="38" fontId="0" fillId="0" borderId="1" xfId="0" applyNumberFormat="1" applyBorder="1" applyAlignment="1">
      <alignment vertical="center"/>
    </xf>
    <xf numFmtId="38" fontId="1" fillId="0" borderId="1" xfId="0" applyNumberFormat="1" applyFont="1" applyBorder="1" applyAlignment="1">
      <alignment vertical="center"/>
    </xf>
    <xf numFmtId="164" fontId="0" fillId="0" borderId="1" xfId="0" applyNumberFormat="1" applyBorder="1" applyAlignment="1">
      <alignment vertical="center"/>
    </xf>
    <xf numFmtId="38" fontId="23" fillId="0" borderId="1" xfId="0" applyNumberFormat="1" applyFont="1" applyBorder="1" applyAlignment="1">
      <alignment horizontal="right"/>
    </xf>
    <xf numFmtId="38" fontId="23" fillId="0" borderId="1" xfId="0" applyNumberFormat="1" applyFont="1" applyBorder="1" applyAlignment="1">
      <alignment horizontal="right" vertical="center"/>
    </xf>
    <xf numFmtId="168" fontId="1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24" fillId="0" borderId="1" xfId="0" applyFont="1" applyBorder="1" applyAlignment="1">
      <alignment horizontal="left" vertical="center" wrapText="1" indent="1"/>
    </xf>
    <xf numFmtId="38" fontId="24" fillId="0" borderId="1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 indent="1"/>
    </xf>
    <xf numFmtId="0" fontId="0" fillId="0" borderId="1" xfId="0" applyBorder="1" applyAlignment="1">
      <alignment horizontal="left" vertical="center" wrapText="1" indent="1"/>
    </xf>
    <xf numFmtId="0" fontId="0" fillId="0" borderId="1" xfId="0" applyBorder="1" applyAlignment="1">
      <alignment vertical="center"/>
    </xf>
    <xf numFmtId="0" fontId="25" fillId="0" borderId="1" xfId="0" applyFont="1" applyBorder="1" applyAlignment="1">
      <alignment horizontal="left" vertical="center" wrapText="1" indent="1"/>
    </xf>
    <xf numFmtId="0" fontId="1" fillId="0" borderId="1" xfId="1" applyFont="1" applyBorder="1" applyAlignment="1">
      <alignment horizontal="left" vertical="center" indent="1"/>
    </xf>
    <xf numFmtId="0" fontId="1" fillId="0" borderId="1" xfId="1" applyFont="1" applyBorder="1" applyAlignment="1">
      <alignment horizontal="left" vertical="center" wrapText="1" indent="1"/>
    </xf>
    <xf numFmtId="166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5" fontId="1" fillId="0" borderId="1" xfId="1" applyNumberFormat="1" applyFont="1" applyBorder="1" applyAlignment="1">
      <alignment horizontal="left" vertical="center" wrapText="1" indent="1"/>
    </xf>
    <xf numFmtId="0" fontId="1" fillId="0" borderId="6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166" fontId="1" fillId="0" borderId="6" xfId="0" applyNumberFormat="1" applyFont="1" applyBorder="1" applyAlignment="1">
      <alignment vertical="center"/>
    </xf>
    <xf numFmtId="0" fontId="0" fillId="0" borderId="1" xfId="1" applyFont="1" applyBorder="1" applyAlignment="1">
      <alignment horizontal="left" vertical="center" wrapText="1" indent="1"/>
    </xf>
    <xf numFmtId="166" fontId="0" fillId="0" borderId="2" xfId="0" applyNumberFormat="1" applyBorder="1" applyAlignment="1">
      <alignment vertical="center"/>
    </xf>
    <xf numFmtId="166" fontId="1" fillId="0" borderId="7" xfId="0" applyNumberFormat="1" applyFont="1" applyBorder="1" applyAlignment="1">
      <alignment vertical="center"/>
    </xf>
    <xf numFmtId="166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left" vertical="center" indent="1"/>
    </xf>
    <xf numFmtId="0" fontId="7" fillId="9" borderId="1" xfId="0" applyFont="1" applyFill="1" applyBorder="1" applyAlignment="1">
      <alignment vertical="center"/>
    </xf>
    <xf numFmtId="0" fontId="7" fillId="9" borderId="1" xfId="1" applyFont="1" applyFill="1" applyBorder="1" applyAlignment="1">
      <alignment horizontal="left" vertical="center" indent="1"/>
    </xf>
    <xf numFmtId="0" fontId="7" fillId="9" borderId="1" xfId="0" applyFont="1" applyFill="1" applyBorder="1" applyAlignment="1">
      <alignment horizontal="left" vertical="center" wrapText="1" indent="1"/>
    </xf>
    <xf numFmtId="166" fontId="7" fillId="9" borderId="1" xfId="0" applyNumberFormat="1" applyFont="1" applyFill="1" applyBorder="1" applyAlignment="1">
      <alignment vertical="center"/>
    </xf>
    <xf numFmtId="0" fontId="7" fillId="9" borderId="0" xfId="0" applyFont="1" applyFill="1" applyBorder="1" applyAlignment="1">
      <alignment vertical="center"/>
    </xf>
    <xf numFmtId="0" fontId="7" fillId="9" borderId="7" xfId="0" applyFont="1" applyFill="1" applyBorder="1" applyAlignment="1">
      <alignment vertical="center"/>
    </xf>
    <xf numFmtId="0" fontId="7" fillId="9" borderId="0" xfId="0" applyFont="1" applyFill="1"/>
    <xf numFmtId="38" fontId="24" fillId="0" borderId="1" xfId="0" applyNumberFormat="1" applyFont="1" applyFill="1" applyBorder="1" applyAlignment="1">
      <alignment horizontal="right"/>
    </xf>
    <xf numFmtId="0" fontId="0" fillId="0" borderId="1" xfId="0" applyFill="1" applyBorder="1" applyAlignment="1">
      <alignment vertical="center"/>
    </xf>
    <xf numFmtId="0" fontId="28" fillId="0" borderId="1" xfId="0" applyFont="1" applyBorder="1" applyAlignment="1">
      <alignment wrapText="1"/>
    </xf>
    <xf numFmtId="0" fontId="28" fillId="0" borderId="7" xfId="0" applyFont="1" applyBorder="1" applyAlignment="1">
      <alignment wrapText="1"/>
    </xf>
    <xf numFmtId="0" fontId="28" fillId="0" borderId="11" xfId="0" applyFont="1" applyBorder="1" applyAlignment="1">
      <alignment wrapText="1"/>
    </xf>
    <xf numFmtId="0" fontId="28" fillId="0" borderId="12" xfId="0" applyFont="1" applyBorder="1" applyAlignment="1">
      <alignment wrapText="1"/>
    </xf>
    <xf numFmtId="0" fontId="5" fillId="0" borderId="11" xfId="3" applyBorder="1" applyAlignment="1" applyProtection="1">
      <alignment wrapText="1"/>
    </xf>
    <xf numFmtId="0" fontId="5" fillId="0" borderId="12" xfId="3" applyBorder="1" applyAlignment="1" applyProtection="1">
      <alignment wrapText="1"/>
    </xf>
    <xf numFmtId="0" fontId="29" fillId="0" borderId="12" xfId="0" applyFont="1" applyBorder="1" applyAlignment="1">
      <alignment wrapText="1"/>
    </xf>
    <xf numFmtId="40" fontId="7" fillId="0" borderId="0" xfId="0" applyNumberFormat="1" applyFont="1" applyAlignment="1">
      <alignment vertical="center"/>
    </xf>
    <xf numFmtId="0" fontId="24" fillId="0" borderId="1" xfId="0" applyFont="1" applyBorder="1" applyAlignment="1">
      <alignment wrapText="1"/>
    </xf>
    <xf numFmtId="0" fontId="24" fillId="0" borderId="7" xfId="0" applyFont="1" applyBorder="1" applyAlignment="1">
      <alignment wrapText="1"/>
    </xf>
    <xf numFmtId="38" fontId="23" fillId="10" borderId="1" xfId="0" applyNumberFormat="1" applyFont="1" applyFill="1" applyBorder="1" applyAlignment="1">
      <alignment horizontal="right"/>
    </xf>
    <xf numFmtId="3" fontId="8" fillId="10" borderId="1" xfId="0" applyNumberFormat="1" applyFont="1" applyFill="1" applyBorder="1" applyAlignment="1">
      <alignment horizontal="right"/>
    </xf>
    <xf numFmtId="38" fontId="8" fillId="10" borderId="1" xfId="0" applyNumberFormat="1" applyFont="1" applyFill="1" applyBorder="1" applyAlignment="1"/>
    <xf numFmtId="38" fontId="8" fillId="10" borderId="1" xfId="0" applyNumberFormat="1" applyFont="1" applyFill="1" applyBorder="1" applyAlignment="1">
      <alignment horizontal="right"/>
    </xf>
    <xf numFmtId="38" fontId="23" fillId="10" borderId="1" xfId="0" applyNumberFormat="1" applyFont="1" applyFill="1" applyBorder="1" applyAlignment="1">
      <alignment horizontal="right" vertical="center"/>
    </xf>
    <xf numFmtId="38" fontId="8" fillId="10" borderId="1" xfId="0" applyNumberFormat="1" applyFont="1" applyFill="1" applyBorder="1" applyAlignment="1">
      <alignment vertical="center"/>
    </xf>
    <xf numFmtId="38" fontId="24" fillId="10" borderId="1" xfId="0" applyNumberFormat="1" applyFont="1" applyFill="1" applyBorder="1" applyAlignment="1">
      <alignment horizontal="right"/>
    </xf>
    <xf numFmtId="38" fontId="0" fillId="10" borderId="1" xfId="0" applyNumberFormat="1" applyFill="1" applyBorder="1" applyAlignment="1">
      <alignment horizontal="right"/>
    </xf>
    <xf numFmtId="40" fontId="24" fillId="10" borderId="1" xfId="0" applyNumberFormat="1" applyFont="1" applyFill="1" applyBorder="1" applyAlignment="1">
      <alignment horizontal="right"/>
    </xf>
    <xf numFmtId="38" fontId="26" fillId="10" borderId="1" xfId="0" applyNumberFormat="1" applyFont="1" applyFill="1" applyBorder="1" applyAlignment="1">
      <alignment horizontal="right"/>
    </xf>
    <xf numFmtId="0" fontId="24" fillId="10" borderId="0" xfId="0" applyFont="1" applyFill="1" applyAlignment="1">
      <alignment vertical="center"/>
    </xf>
    <xf numFmtId="38" fontId="27" fillId="10" borderId="1" xfId="0" applyNumberFormat="1" applyFont="1" applyFill="1" applyBorder="1" applyAlignment="1">
      <alignment horizontal="right"/>
    </xf>
    <xf numFmtId="0" fontId="24" fillId="10" borderId="1" xfId="0" applyFont="1" applyFill="1" applyBorder="1" applyAlignment="1">
      <alignment horizontal="left" vertical="center" wrapText="1" indent="1"/>
    </xf>
    <xf numFmtId="0" fontId="8" fillId="10" borderId="1" xfId="0" applyFont="1" applyFill="1" applyBorder="1" applyAlignment="1">
      <alignment horizontal="left" vertical="center" wrapText="1" indent="1"/>
    </xf>
    <xf numFmtId="38" fontId="8" fillId="10" borderId="1" xfId="0" applyNumberFormat="1" applyFont="1" applyFill="1" applyBorder="1" applyAlignment="1">
      <alignment horizontal="left" vertical="center" wrapText="1" indent="1"/>
    </xf>
    <xf numFmtId="0" fontId="1" fillId="10" borderId="1" xfId="0" applyFont="1" applyFill="1" applyBorder="1" applyAlignment="1">
      <alignment vertical="center"/>
    </xf>
    <xf numFmtId="0" fontId="0" fillId="10" borderId="1" xfId="0" applyFill="1" applyBorder="1" applyAlignment="1">
      <alignment vertical="center"/>
    </xf>
    <xf numFmtId="0" fontId="1" fillId="10" borderId="1" xfId="0" applyFont="1" applyFill="1" applyBorder="1" applyAlignment="1">
      <alignment vertical="center" wrapText="1"/>
    </xf>
    <xf numFmtId="0" fontId="1" fillId="10" borderId="11" xfId="0" applyFont="1" applyFill="1" applyBorder="1" applyAlignment="1">
      <alignment vertical="center"/>
    </xf>
    <xf numFmtId="0" fontId="0" fillId="10" borderId="1" xfId="0" applyFill="1" applyBorder="1" applyAlignment="1">
      <alignment vertical="center" wrapText="1"/>
    </xf>
  </cellXfs>
  <cellStyles count="4">
    <cellStyle name="Hyperlink" xfId="3" builtinId="8"/>
    <cellStyle name="Normal" xfId="0" builtinId="0"/>
    <cellStyle name="Normal 2" xfId="2" xr:uid="{00000000-0005-0000-0000-000003000000}"/>
    <cellStyle name="Normal_S-5 Bilateral Contracts" xfId="1" xr:uid="{00000000-0005-0000-0000-000004000000}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left" vertical="center" textRotation="0" wrapText="1" indent="1" justifyLastLine="0" shrinkToFit="0" readingOrder="0"/>
    </dxf>
  </dxfs>
  <tableStyles count="0" defaultTableStyle="TableStyleMedium9" defaultPivotStyle="PivotStyleLight16"/>
  <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339090</xdr:colOff>
      <xdr:row>0</xdr:row>
      <xdr:rowOff>72857</xdr:rowOff>
    </xdr:from>
    <xdr:to>
      <xdr:col>2</xdr:col>
      <xdr:colOff>1365885</xdr:colOff>
      <xdr:row>5</xdr:row>
      <xdr:rowOff>43815</xdr:rowOff>
    </xdr:to>
    <xdr:pic>
      <xdr:nvPicPr>
        <xdr:cNvPr id="2" name="Picture 1" descr="California Energy Commission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061710" y="72857"/>
          <a:ext cx="1024890" cy="8491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374650</xdr:colOff>
      <xdr:row>0</xdr:row>
      <xdr:rowOff>61383</xdr:rowOff>
    </xdr:from>
    <xdr:to>
      <xdr:col>3</xdr:col>
      <xdr:colOff>602615</xdr:colOff>
      <xdr:row>5</xdr:row>
      <xdr:rowOff>9647</xdr:rowOff>
    </xdr:to>
    <xdr:pic>
      <xdr:nvPicPr>
        <xdr:cNvPr id="3" name="Picture 2" descr="California Energy Commission Log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878917" y="61383"/>
          <a:ext cx="1091565" cy="921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52917</xdr:colOff>
      <xdr:row>0</xdr:row>
      <xdr:rowOff>154516</xdr:rowOff>
    </xdr:from>
    <xdr:to>
      <xdr:col>3</xdr:col>
      <xdr:colOff>1166264</xdr:colOff>
      <xdr:row>5</xdr:row>
      <xdr:rowOff>110400</xdr:rowOff>
    </xdr:to>
    <xdr:pic>
      <xdr:nvPicPr>
        <xdr:cNvPr id="2" name="Picture 1" descr="California Energy Commission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20784" y="154516"/>
          <a:ext cx="1095798" cy="921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2606038</xdr:colOff>
      <xdr:row>0</xdr:row>
      <xdr:rowOff>91888</xdr:rowOff>
    </xdr:from>
    <xdr:to>
      <xdr:col>1</xdr:col>
      <xdr:colOff>3700355</xdr:colOff>
      <xdr:row>5</xdr:row>
      <xdr:rowOff>78739</xdr:rowOff>
    </xdr:to>
    <xdr:pic>
      <xdr:nvPicPr>
        <xdr:cNvPr id="7" name="Picture 6" descr="California Energy Commission Logo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81803" y="91888"/>
          <a:ext cx="1100032" cy="937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cleanpoweralliance.sharepoint.com/sites/CPA/Shared%20Documents/Power%20Procurement/Compliance/IEPR/21-IEPR-03%20Electricity%20Resource%20Plan%20Filing/TN237223_20210319T104957_IEPR2021_Forms%20for%20submitting%20ERP%20(091521).xlsx?0F5240BD" TargetMode="External"/><Relationship Id="rId1" Type="http://schemas.openxmlformats.org/officeDocument/2006/relationships/externalLinkPath" Target="file:///\\0F5240BD\TN237223_20210319T104957_IEPR2021_Forms%20for%20submitting%20ERP%20(0915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min Info"/>
      <sheetName val="S-1_REQUIREMENT"/>
      <sheetName val="S-2_SUPPLY"/>
      <sheetName val="S-5 Table"/>
      <sheetName val="Sheet1"/>
    </sheetNames>
    <sheetDataSet>
      <sheetData sheetId="0"/>
      <sheetData sheetId="1"/>
      <sheetData sheetId="2">
        <row r="103">
          <cell r="B103" t="str">
            <v>Avangrid Renewables LLC (Various Projects)</v>
          </cell>
        </row>
        <row r="104">
          <cell r="B104" t="str">
            <v>Shell Energy North America (Various Projects)</v>
          </cell>
        </row>
        <row r="105">
          <cell r="B105" t="str">
            <v>Morgan Stanley Capital Group (Various Projects)</v>
          </cell>
        </row>
      </sheetData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C903EDA-3813-45A4-8307-44A6436A769C}" name="Table3" displayName="Table3" ref="A10:F31" totalsRowShown="0" headerRowDxfId="7" dataDxfId="6" dataCellStyle="Normal 2">
  <autoFilter ref="A10:F31" xr:uid="{40B3D31D-E2B7-4CA6-80E3-C8D82CAB01E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F4950138-FE3C-47B6-85CA-35AE8ED9FA2B}" name="Persons who prepared Supply Forms" dataDxfId="5" dataCellStyle="Normal 2"/>
    <tableColumn id="2" xr3:uid="{6EFC00C1-073B-40F6-B91C-F8DBCF0FDA75}" name="S-1 Requirement" dataDxfId="4" dataCellStyle="Normal 2"/>
    <tableColumn id="3" xr3:uid="{69144813-E060-41F4-A24B-8FD5D0CAF1B6}" name="S-2 Supply" dataDxfId="3" dataCellStyle="Normal 2"/>
    <tableColumn id="4" xr3:uid="{AE7EF4E2-530F-456E-8AF8-02691122D80A}" name="S-3 Small POU Hourly Loads" dataDxfId="2" dataCellStyle="Normal 2"/>
    <tableColumn id="5" xr3:uid="{251DE173-3E3B-4BB2-B8F5-5DC3E91150A7}" name="S-5 Bilateral Contracts" dataDxfId="1" dataCellStyle="Normal 2"/>
    <tableColumn id="6" xr3:uid="{AD88C515-D2E1-43CA-9E8D-A77539A819C9}" name="Application for Confidentiality" dataDxfId="0" dataCellStyle="Normal 2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ongarambe@cleanpoweralliance.org" TargetMode="External"/><Relationship Id="rId13" Type="http://schemas.openxmlformats.org/officeDocument/2006/relationships/table" Target="../tables/table1.xml"/><Relationship Id="rId3" Type="http://schemas.openxmlformats.org/officeDocument/2006/relationships/printerSettings" Target="../printerSettings/printerSettings3.bin"/><Relationship Id="rId7" Type="http://schemas.openxmlformats.org/officeDocument/2006/relationships/hyperlink" Target="mailto:ongarambe@cleanpoweralliance.org" TargetMode="External"/><Relationship Id="rId12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7.bin"/><Relationship Id="rId5" Type="http://schemas.openxmlformats.org/officeDocument/2006/relationships/printerSettings" Target="../printerSettings/printerSettings5.bin"/><Relationship Id="rId10" Type="http://schemas.openxmlformats.org/officeDocument/2006/relationships/hyperlink" Target="mailto:ongarambe@cleanpoweralliance.org" TargetMode="External"/><Relationship Id="rId4" Type="http://schemas.openxmlformats.org/officeDocument/2006/relationships/printerSettings" Target="../printerSettings/printerSettings4.bin"/><Relationship Id="rId9" Type="http://schemas.openxmlformats.org/officeDocument/2006/relationships/hyperlink" Target="mailto:ongarambe@cleanpoweralliance.org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F32"/>
  <sheetViews>
    <sheetView showGridLines="0" zoomScale="80" zoomScaleNormal="80" workbookViewId="0">
      <selection activeCell="B36" sqref="B36"/>
    </sheetView>
  </sheetViews>
  <sheetFormatPr defaultColWidth="9" defaultRowHeight="13.8" x14ac:dyDescent="0.55000000000000004"/>
  <cols>
    <col min="1" max="1" width="51.5" style="4" customWidth="1"/>
    <col min="2" max="2" width="30.59765625" style="4" customWidth="1"/>
    <col min="3" max="3" width="30.25" style="4" customWidth="1"/>
    <col min="4" max="4" width="25.59765625" style="4" customWidth="1"/>
    <col min="5" max="5" width="29.84765625" style="4" customWidth="1"/>
    <col min="6" max="6" width="30.75" style="4" customWidth="1"/>
    <col min="7" max="16384" width="9" style="4"/>
  </cols>
  <sheetData>
    <row r="1" spans="1:6" x14ac:dyDescent="0.55000000000000004">
      <c r="A1" s="2" t="s">
        <v>58</v>
      </c>
      <c r="B1" s="3"/>
    </row>
    <row r="2" spans="1:6" ht="14.1" x14ac:dyDescent="0.55000000000000004">
      <c r="A2" s="2" t="s">
        <v>59</v>
      </c>
      <c r="B2" s="5"/>
    </row>
    <row r="3" spans="1:6" ht="14.1" x14ac:dyDescent="0.55000000000000004">
      <c r="A3" s="6" t="s">
        <v>161</v>
      </c>
      <c r="B3" s="5"/>
    </row>
    <row r="4" spans="1:6" ht="14.1" x14ac:dyDescent="0.55000000000000004">
      <c r="A4" s="7" t="s">
        <v>154</v>
      </c>
      <c r="B4" s="5"/>
    </row>
    <row r="5" spans="1:6" ht="14.1" x14ac:dyDescent="0.55000000000000004">
      <c r="A5" s="8"/>
      <c r="B5" s="5"/>
    </row>
    <row r="6" spans="1:6" ht="27.6" x14ac:dyDescent="0.55000000000000004">
      <c r="A6" s="18" t="s">
        <v>29</v>
      </c>
      <c r="B6" s="9" t="s">
        <v>192</v>
      </c>
    </row>
    <row r="7" spans="1:6" ht="14.1" x14ac:dyDescent="0.55000000000000004">
      <c r="A7" s="18" t="s">
        <v>38</v>
      </c>
      <c r="B7" s="10" t="s">
        <v>578</v>
      </c>
    </row>
    <row r="8" spans="1:6" ht="14.1" x14ac:dyDescent="0.55000000000000004">
      <c r="A8" s="5"/>
      <c r="B8" s="8"/>
    </row>
    <row r="9" spans="1:6" ht="14.1" x14ac:dyDescent="0.55000000000000004">
      <c r="A9" s="11"/>
      <c r="B9" s="11"/>
    </row>
    <row r="10" spans="1:6" ht="30.75" customHeight="1" x14ac:dyDescent="0.55000000000000004">
      <c r="A10" s="14" t="s">
        <v>180</v>
      </c>
      <c r="B10" s="15" t="s">
        <v>175</v>
      </c>
      <c r="C10" s="16" t="s">
        <v>176</v>
      </c>
      <c r="D10" s="17" t="s">
        <v>177</v>
      </c>
      <c r="E10" s="16" t="s">
        <v>178</v>
      </c>
      <c r="F10" s="16" t="s">
        <v>179</v>
      </c>
    </row>
    <row r="11" spans="1:6" x14ac:dyDescent="0.55000000000000004">
      <c r="A11" s="9" t="s">
        <v>31</v>
      </c>
      <c r="B11" s="10" t="s">
        <v>185</v>
      </c>
      <c r="C11" s="10" t="s">
        <v>185</v>
      </c>
      <c r="D11" s="10" t="s">
        <v>186</v>
      </c>
      <c r="E11" s="10" t="s">
        <v>185</v>
      </c>
      <c r="F11" s="10" t="s">
        <v>185</v>
      </c>
    </row>
    <row r="12" spans="1:6" ht="56.25" customHeight="1" x14ac:dyDescent="0.55000000000000004">
      <c r="A12" s="9" t="s">
        <v>30</v>
      </c>
      <c r="B12" s="10" t="s">
        <v>187</v>
      </c>
      <c r="C12" s="10" t="s">
        <v>187</v>
      </c>
      <c r="D12" s="10" t="s">
        <v>186</v>
      </c>
      <c r="E12" s="10" t="s">
        <v>187</v>
      </c>
      <c r="F12" s="10" t="s">
        <v>187</v>
      </c>
    </row>
    <row r="13" spans="1:6" x14ac:dyDescent="0.55000000000000004">
      <c r="A13" s="9" t="s">
        <v>55</v>
      </c>
      <c r="B13" s="12" t="s">
        <v>188</v>
      </c>
      <c r="C13" s="12" t="s">
        <v>188</v>
      </c>
      <c r="D13" s="12" t="s">
        <v>186</v>
      </c>
      <c r="E13" s="12" t="s">
        <v>188</v>
      </c>
      <c r="F13" s="12" t="s">
        <v>188</v>
      </c>
    </row>
    <row r="14" spans="1:6" x14ac:dyDescent="0.55000000000000004">
      <c r="A14" s="9" t="s">
        <v>32</v>
      </c>
      <c r="B14" s="10" t="s">
        <v>189</v>
      </c>
      <c r="C14" s="10" t="s">
        <v>189</v>
      </c>
      <c r="D14" s="10" t="s">
        <v>186</v>
      </c>
      <c r="E14" s="10" t="s">
        <v>189</v>
      </c>
      <c r="F14" s="10" t="s">
        <v>189</v>
      </c>
    </row>
    <row r="15" spans="1:6" x14ac:dyDescent="0.55000000000000004">
      <c r="A15" s="9" t="s">
        <v>33</v>
      </c>
      <c r="B15" s="10" t="s">
        <v>190</v>
      </c>
      <c r="C15" s="10" t="s">
        <v>190</v>
      </c>
      <c r="D15" s="10" t="s">
        <v>186</v>
      </c>
      <c r="E15" s="10" t="s">
        <v>190</v>
      </c>
      <c r="F15" s="10" t="s">
        <v>190</v>
      </c>
    </row>
    <row r="16" spans="1:6" x14ac:dyDescent="0.55000000000000004">
      <c r="A16" s="9" t="s">
        <v>34</v>
      </c>
      <c r="B16" s="10"/>
      <c r="C16" s="10"/>
      <c r="D16" s="10" t="s">
        <v>186</v>
      </c>
      <c r="E16" s="10"/>
      <c r="F16" s="10"/>
    </row>
    <row r="17" spans="1:6" x14ac:dyDescent="0.55000000000000004">
      <c r="A17" s="9" t="s">
        <v>35</v>
      </c>
      <c r="B17" s="10" t="s">
        <v>191</v>
      </c>
      <c r="C17" s="10" t="s">
        <v>191</v>
      </c>
      <c r="D17" s="10" t="s">
        <v>186</v>
      </c>
      <c r="E17" s="10" t="s">
        <v>191</v>
      </c>
      <c r="F17" s="10" t="s">
        <v>191</v>
      </c>
    </row>
    <row r="18" spans="1:6" x14ac:dyDescent="0.55000000000000004">
      <c r="A18" s="9" t="s">
        <v>36</v>
      </c>
      <c r="B18" s="10" t="s">
        <v>50</v>
      </c>
      <c r="C18" s="10" t="s">
        <v>50</v>
      </c>
      <c r="D18" s="10" t="s">
        <v>186</v>
      </c>
      <c r="E18" s="10" t="s">
        <v>50</v>
      </c>
      <c r="F18" s="10" t="s">
        <v>50</v>
      </c>
    </row>
    <row r="19" spans="1:6" x14ac:dyDescent="0.55000000000000004">
      <c r="A19" s="9" t="s">
        <v>37</v>
      </c>
      <c r="B19" s="10">
        <v>90017</v>
      </c>
      <c r="C19" s="10">
        <v>90017</v>
      </c>
      <c r="D19" s="10" t="s">
        <v>186</v>
      </c>
      <c r="E19" s="10">
        <v>90017</v>
      </c>
      <c r="F19" s="10">
        <v>90017</v>
      </c>
    </row>
    <row r="20" spans="1:6" x14ac:dyDescent="0.55000000000000004">
      <c r="A20" s="9" t="s">
        <v>40</v>
      </c>
      <c r="B20" s="13">
        <v>44456</v>
      </c>
      <c r="C20" s="13">
        <v>44456</v>
      </c>
      <c r="D20" s="13" t="s">
        <v>186</v>
      </c>
      <c r="E20" s="13">
        <v>44456</v>
      </c>
      <c r="F20" s="13">
        <v>44456</v>
      </c>
    </row>
    <row r="21" spans="1:6" x14ac:dyDescent="0.55000000000000004">
      <c r="A21" s="9" t="s">
        <v>41</v>
      </c>
      <c r="B21" s="13"/>
      <c r="C21" s="13"/>
      <c r="D21" s="13"/>
      <c r="E21" s="13"/>
      <c r="F21" s="13"/>
    </row>
    <row r="22" spans="1:6" ht="28.2" x14ac:dyDescent="0.55000000000000004">
      <c r="A22" s="18" t="s">
        <v>39</v>
      </c>
      <c r="B22" s="8"/>
      <c r="C22" s="8"/>
      <c r="D22" s="8"/>
      <c r="E22" s="8"/>
      <c r="F22" s="8"/>
    </row>
    <row r="23" spans="1:6" x14ac:dyDescent="0.45">
      <c r="A23" s="9" t="s">
        <v>31</v>
      </c>
      <c r="B23" s="220" t="s">
        <v>578</v>
      </c>
      <c r="C23" s="221" t="s">
        <v>578</v>
      </c>
      <c r="D23" s="221" t="s">
        <v>186</v>
      </c>
      <c r="E23" s="221" t="s">
        <v>578</v>
      </c>
      <c r="F23" s="221" t="s">
        <v>578</v>
      </c>
    </row>
    <row r="24" spans="1:6" x14ac:dyDescent="0.45">
      <c r="A24" s="9" t="s">
        <v>30</v>
      </c>
      <c r="B24" s="222" t="s">
        <v>579</v>
      </c>
      <c r="C24" s="223" t="s">
        <v>579</v>
      </c>
      <c r="D24" s="223" t="s">
        <v>186</v>
      </c>
      <c r="E24" s="223" t="s">
        <v>579</v>
      </c>
      <c r="F24" s="223" t="s">
        <v>579</v>
      </c>
    </row>
    <row r="25" spans="1:6" x14ac:dyDescent="0.45">
      <c r="A25" s="9" t="s">
        <v>55</v>
      </c>
      <c r="B25" s="224" t="s">
        <v>580</v>
      </c>
      <c r="C25" s="225" t="s">
        <v>580</v>
      </c>
      <c r="D25" s="226" t="s">
        <v>186</v>
      </c>
      <c r="E25" s="225" t="s">
        <v>580</v>
      </c>
      <c r="F25" s="225" t="s">
        <v>580</v>
      </c>
    </row>
    <row r="26" spans="1:6" x14ac:dyDescent="0.45">
      <c r="A26" s="9" t="s">
        <v>32</v>
      </c>
      <c r="B26" s="222" t="s">
        <v>581</v>
      </c>
      <c r="C26" s="223" t="s">
        <v>581</v>
      </c>
      <c r="D26" s="223" t="s">
        <v>186</v>
      </c>
      <c r="E26" s="223" t="s">
        <v>581</v>
      </c>
      <c r="F26" s="223" t="s">
        <v>581</v>
      </c>
    </row>
    <row r="27" spans="1:6" x14ac:dyDescent="0.45">
      <c r="A27" s="9" t="s">
        <v>33</v>
      </c>
      <c r="B27" s="222" t="s">
        <v>190</v>
      </c>
      <c r="C27" s="223" t="s">
        <v>190</v>
      </c>
      <c r="D27" s="223" t="s">
        <v>186</v>
      </c>
      <c r="E27" s="223" t="s">
        <v>190</v>
      </c>
      <c r="F27" s="223" t="s">
        <v>190</v>
      </c>
    </row>
    <row r="28" spans="1:6" x14ac:dyDescent="0.45">
      <c r="A28" s="9" t="s">
        <v>34</v>
      </c>
      <c r="B28" s="222" t="s">
        <v>582</v>
      </c>
      <c r="C28" s="223" t="s">
        <v>582</v>
      </c>
      <c r="D28" s="223" t="s">
        <v>186</v>
      </c>
      <c r="E28" s="223" t="s">
        <v>582</v>
      </c>
      <c r="F28" s="223" t="s">
        <v>582</v>
      </c>
    </row>
    <row r="29" spans="1:6" x14ac:dyDescent="0.45">
      <c r="A29" s="9" t="s">
        <v>35</v>
      </c>
      <c r="B29" s="222" t="s">
        <v>191</v>
      </c>
      <c r="C29" s="223" t="s">
        <v>191</v>
      </c>
      <c r="D29" s="223" t="s">
        <v>186</v>
      </c>
      <c r="E29" s="223" t="s">
        <v>191</v>
      </c>
      <c r="F29" s="223" t="s">
        <v>191</v>
      </c>
    </row>
    <row r="30" spans="1:6" x14ac:dyDescent="0.45">
      <c r="A30" s="9" t="s">
        <v>36</v>
      </c>
      <c r="B30" s="222" t="s">
        <v>50</v>
      </c>
      <c r="C30" s="223" t="s">
        <v>50</v>
      </c>
      <c r="D30" s="223" t="s">
        <v>186</v>
      </c>
      <c r="E30" s="223" t="s">
        <v>50</v>
      </c>
      <c r="F30" s="223" t="s">
        <v>50</v>
      </c>
    </row>
    <row r="31" spans="1:6" x14ac:dyDescent="0.45">
      <c r="A31" s="9" t="s">
        <v>37</v>
      </c>
      <c r="B31" s="222">
        <v>90017</v>
      </c>
      <c r="C31" s="223">
        <v>90017</v>
      </c>
      <c r="D31" s="223" t="s">
        <v>186</v>
      </c>
      <c r="E31" s="223">
        <v>90017</v>
      </c>
      <c r="F31" s="223">
        <v>90017</v>
      </c>
    </row>
    <row r="32" spans="1:6" x14ac:dyDescent="0.55000000000000004">
      <c r="A32" s="8"/>
      <c r="B32" s="8"/>
    </row>
  </sheetData>
  <customSheetViews>
    <customSheetView guid="{E9B99297-6681-430B-B37D-6F2642738440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1"/>
    </customSheetView>
    <customSheetView guid="{64772366-36BC-426A-A6F2-6C493B087EAF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5"/>
    </customSheetView>
    <customSheetView guid="{D085756B-D7D4-4919-A459-2691A20BD52B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6"/>
    </customSheetView>
  </customSheetViews>
  <hyperlinks>
    <hyperlink ref="B25" r:id="rId7" xr:uid="{62584B79-AC83-44AD-86EE-85B27B6D1484}"/>
    <hyperlink ref="C25" r:id="rId8" xr:uid="{D593AF4D-2DC9-4C5D-8777-64DA433EE586}"/>
    <hyperlink ref="E25" r:id="rId9" xr:uid="{7327D9B0-ECE3-40B8-BEBC-CCECFFBD673C}"/>
    <hyperlink ref="F25" r:id="rId10" xr:uid="{8667C120-A930-42DF-A02F-1EFC94409A77}"/>
  </hyperlinks>
  <pageMargins left="0.7" right="0.7" top="0.75" bottom="0.75" header="0.3" footer="0.3"/>
  <pageSetup scale="66" pageOrder="overThenDown" orientation="landscape" r:id="rId11"/>
  <drawing r:id="rId12"/>
  <tableParts count="1">
    <tablePart r:id="rId1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2"/>
    <pageSetUpPr fitToPage="1"/>
  </sheetPr>
  <dimension ref="A1:AC54"/>
  <sheetViews>
    <sheetView showGridLines="0" zoomScale="80" zoomScaleNormal="80" workbookViewId="0">
      <selection activeCell="F21" sqref="F21"/>
    </sheetView>
  </sheetViews>
  <sheetFormatPr defaultColWidth="9" defaultRowHeight="15" x14ac:dyDescent="0.55000000000000004"/>
  <cols>
    <col min="1" max="1" width="5.5" style="58" bestFit="1" customWidth="1"/>
    <col min="2" max="2" width="53.59765625" style="57" customWidth="1"/>
    <col min="3" max="5" width="11.34765625" style="57" customWidth="1"/>
    <col min="6" max="6" width="17.09765625" style="57" customWidth="1"/>
    <col min="7" max="7" width="9.59765625" style="58" customWidth="1"/>
    <col min="8" max="8" width="9.59765625" style="59" customWidth="1"/>
    <col min="9" max="18" width="9.59765625" style="60" customWidth="1"/>
    <col min="19" max="19" width="3.59765625" style="53" customWidth="1"/>
    <col min="20" max="20" width="11.34765625" style="53" customWidth="1"/>
    <col min="21" max="33" width="9.59765625" style="53" customWidth="1"/>
    <col min="34" max="132" width="7.09765625" style="53" customWidth="1"/>
    <col min="133" max="16384" width="9" style="53"/>
  </cols>
  <sheetData>
    <row r="1" spans="1:29" s="23" customFormat="1" x14ac:dyDescent="0.55000000000000004">
      <c r="A1" s="23" t="s">
        <v>58</v>
      </c>
      <c r="C1" s="20"/>
      <c r="D1" s="20"/>
      <c r="E1" s="20"/>
      <c r="F1" s="20"/>
      <c r="G1" s="21"/>
      <c r="H1" s="21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pans="1:29" s="23" customFormat="1" x14ac:dyDescent="0.55000000000000004">
      <c r="A2" s="23" t="s">
        <v>59</v>
      </c>
      <c r="C2" s="20"/>
      <c r="D2" s="20"/>
      <c r="E2" s="20"/>
      <c r="F2" s="20"/>
      <c r="G2" s="21"/>
      <c r="H2" s="21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1:29" s="25" customFormat="1" x14ac:dyDescent="0.55000000000000004">
      <c r="A3" s="138" t="s">
        <v>161</v>
      </c>
      <c r="C3" s="24"/>
      <c r="D3" s="24"/>
      <c r="E3" s="24"/>
      <c r="F3" s="24"/>
      <c r="G3" s="19"/>
      <c r="H3" s="19"/>
    </row>
    <row r="4" spans="1:29" s="25" customFormat="1" x14ac:dyDescent="0.55000000000000004">
      <c r="A4" s="139" t="s">
        <v>155</v>
      </c>
      <c r="C4" s="26"/>
      <c r="D4" s="28"/>
      <c r="E4" s="28"/>
      <c r="F4" s="28"/>
      <c r="G4" s="19"/>
      <c r="H4" s="19"/>
    </row>
    <row r="5" spans="1:29" s="25" customFormat="1" x14ac:dyDescent="0.55000000000000004">
      <c r="A5" s="139"/>
      <c r="C5" s="27"/>
      <c r="D5" s="28"/>
      <c r="E5" s="28"/>
      <c r="F5" s="28"/>
      <c r="G5" s="19"/>
      <c r="H5" s="19"/>
    </row>
    <row r="6" spans="1:29" s="25" customFormat="1" ht="15.75" customHeight="1" x14ac:dyDescent="0.55000000000000004">
      <c r="A6" s="23" t="str">
        <f>'Admin Info'!B6</f>
        <v>Clean Power Alliance of Southern California</v>
      </c>
      <c r="C6" s="20"/>
      <c r="D6" s="20"/>
      <c r="E6" s="20"/>
      <c r="F6" s="20"/>
      <c r="G6" s="29"/>
      <c r="H6" s="30" t="s">
        <v>92</v>
      </c>
      <c r="I6" s="31"/>
      <c r="J6" s="32"/>
      <c r="K6" s="33"/>
      <c r="L6" s="33"/>
      <c r="M6" s="33"/>
      <c r="N6" s="33"/>
      <c r="O6" s="34"/>
      <c r="P6" s="34"/>
      <c r="Q6" s="34"/>
      <c r="R6" s="34"/>
      <c r="V6" s="35"/>
      <c r="W6" s="29"/>
      <c r="X6" s="27"/>
      <c r="Y6" s="27"/>
      <c r="Z6" s="27"/>
      <c r="AA6" s="36"/>
    </row>
    <row r="7" spans="1:29" s="25" customFormat="1" x14ac:dyDescent="0.55000000000000004">
      <c r="B7" s="20"/>
      <c r="C7" s="20"/>
      <c r="D7" s="20"/>
      <c r="E7" s="20"/>
      <c r="F7" s="20"/>
      <c r="G7" s="37"/>
      <c r="H7" s="38"/>
      <c r="I7" s="38"/>
      <c r="J7" s="38"/>
      <c r="K7" s="38"/>
      <c r="M7" s="39"/>
      <c r="N7" s="39"/>
      <c r="O7" s="39"/>
      <c r="P7" s="39"/>
      <c r="Q7" s="39"/>
      <c r="R7" s="39"/>
      <c r="V7" s="40"/>
      <c r="W7" s="41"/>
      <c r="X7" s="41"/>
    </row>
    <row r="8" spans="1:29" s="25" customFormat="1" x14ac:dyDescent="0.55000000000000004">
      <c r="B8" s="42"/>
      <c r="C8" s="42"/>
      <c r="D8" s="42"/>
      <c r="E8" s="42"/>
      <c r="F8" s="42"/>
      <c r="G8" s="43"/>
      <c r="H8" s="44" t="s">
        <v>14</v>
      </c>
      <c r="I8" s="95"/>
      <c r="J8" s="45"/>
      <c r="K8" s="45"/>
      <c r="L8" s="46" t="s">
        <v>81</v>
      </c>
      <c r="M8" s="36"/>
      <c r="N8" s="36"/>
      <c r="O8" s="36"/>
      <c r="P8" s="36"/>
      <c r="Q8" s="36"/>
      <c r="R8" s="36"/>
      <c r="V8" s="47"/>
      <c r="Z8" s="46"/>
      <c r="AA8" s="36"/>
      <c r="AB8" s="36"/>
      <c r="AC8" s="36"/>
    </row>
    <row r="9" spans="1:29" s="101" customFormat="1" ht="31.5" customHeight="1" x14ac:dyDescent="0.55000000000000004">
      <c r="A9" s="96" t="s">
        <v>4</v>
      </c>
      <c r="B9" s="99" t="s">
        <v>116</v>
      </c>
      <c r="C9" s="100"/>
      <c r="D9" s="100"/>
      <c r="E9" s="100"/>
      <c r="F9" s="100"/>
      <c r="G9" s="86" t="s">
        <v>19</v>
      </c>
      <c r="H9" s="86" t="s">
        <v>20</v>
      </c>
      <c r="I9" s="86" t="s">
        <v>51</v>
      </c>
      <c r="J9" s="86" t="s">
        <v>52</v>
      </c>
      <c r="K9" s="86" t="s">
        <v>56</v>
      </c>
      <c r="L9" s="86" t="s">
        <v>57</v>
      </c>
      <c r="M9" s="86" t="s">
        <v>62</v>
      </c>
      <c r="N9" s="86" t="s">
        <v>63</v>
      </c>
      <c r="O9" s="86" t="s">
        <v>101</v>
      </c>
      <c r="P9" s="86" t="s">
        <v>102</v>
      </c>
      <c r="Q9" s="86" t="s">
        <v>158</v>
      </c>
      <c r="R9" s="86" t="s">
        <v>159</v>
      </c>
    </row>
    <row r="10" spans="1:29" s="105" customFormat="1" ht="15.75" customHeight="1" x14ac:dyDescent="0.55000000000000004">
      <c r="A10" s="102"/>
      <c r="B10" s="140" t="s">
        <v>61</v>
      </c>
      <c r="C10" s="103"/>
      <c r="D10" s="103"/>
      <c r="E10" s="103"/>
      <c r="F10" s="103"/>
      <c r="G10" s="180" t="s">
        <v>183</v>
      </c>
      <c r="H10" s="181"/>
      <c r="I10" s="182" t="s">
        <v>184</v>
      </c>
      <c r="J10" s="183"/>
      <c r="K10" s="104"/>
      <c r="L10" s="104"/>
      <c r="M10" s="104"/>
      <c r="N10" s="104"/>
      <c r="O10" s="104"/>
      <c r="P10" s="104"/>
      <c r="Q10" s="104"/>
      <c r="R10" s="104"/>
    </row>
    <row r="11" spans="1:29" s="66" customFormat="1" ht="15.75" customHeight="1" x14ac:dyDescent="0.55000000000000004">
      <c r="A11" s="62">
        <v>1</v>
      </c>
      <c r="B11" s="141" t="s">
        <v>15</v>
      </c>
      <c r="C11" s="106"/>
      <c r="D11" s="106"/>
      <c r="E11" s="106"/>
      <c r="F11" s="106"/>
      <c r="G11" s="184">
        <v>2907.5332779099999</v>
      </c>
      <c r="H11" s="230"/>
      <c r="I11" s="230"/>
      <c r="J11" s="230"/>
      <c r="K11" s="230"/>
      <c r="L11" s="184">
        <v>2684.7548632841099</v>
      </c>
      <c r="M11" s="184">
        <v>2696.9822259218272</v>
      </c>
      <c r="N11" s="184">
        <v>2704.6325020076902</v>
      </c>
      <c r="O11" s="184">
        <v>2707.0608618175215</v>
      </c>
      <c r="P11" s="184">
        <v>2711.9349718579028</v>
      </c>
      <c r="Q11" s="184">
        <v>2717.8825495041456</v>
      </c>
      <c r="R11" s="184">
        <v>2723.8301271503879</v>
      </c>
    </row>
    <row r="12" spans="1:29" s="66" customFormat="1" ht="15.75" customHeight="1" x14ac:dyDescent="0.45">
      <c r="A12" s="62" t="s">
        <v>6</v>
      </c>
      <c r="B12" s="141" t="s">
        <v>75</v>
      </c>
      <c r="C12" s="106"/>
      <c r="D12" s="106"/>
      <c r="E12" s="106"/>
      <c r="F12" s="106"/>
      <c r="G12" s="107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</row>
    <row r="13" spans="1:29" s="66" customFormat="1" ht="15.75" customHeight="1" x14ac:dyDescent="0.45">
      <c r="A13" s="62" t="s">
        <v>7</v>
      </c>
      <c r="B13" s="141" t="s">
        <v>76</v>
      </c>
      <c r="C13" s="106"/>
      <c r="D13" s="106"/>
      <c r="E13" s="106"/>
      <c r="F13" s="106"/>
      <c r="G13" s="107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</row>
    <row r="14" spans="1:29" s="66" customFormat="1" ht="15.75" customHeight="1" x14ac:dyDescent="0.45">
      <c r="A14" s="62" t="s">
        <v>22</v>
      </c>
      <c r="B14" s="141" t="s">
        <v>77</v>
      </c>
      <c r="C14" s="106"/>
      <c r="D14" s="106"/>
      <c r="E14" s="106"/>
      <c r="F14" s="106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</row>
    <row r="15" spans="1:29" s="66" customFormat="1" ht="15.75" customHeight="1" x14ac:dyDescent="0.45">
      <c r="A15" s="62" t="s">
        <v>23</v>
      </c>
      <c r="B15" s="141" t="s">
        <v>78</v>
      </c>
      <c r="C15" s="106"/>
      <c r="D15" s="106"/>
      <c r="E15" s="106"/>
      <c r="F15" s="106"/>
      <c r="G15" s="107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</row>
    <row r="16" spans="1:29" s="66" customFormat="1" ht="15.75" customHeight="1" x14ac:dyDescent="0.45">
      <c r="A16" s="62" t="s">
        <v>24</v>
      </c>
      <c r="B16" s="141" t="s">
        <v>79</v>
      </c>
      <c r="C16" s="106"/>
      <c r="D16" s="106"/>
      <c r="E16" s="106"/>
      <c r="F16" s="106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</row>
    <row r="17" spans="1:18" s="66" customFormat="1" ht="15.75" customHeight="1" x14ac:dyDescent="0.45">
      <c r="A17" s="62">
        <v>3</v>
      </c>
      <c r="B17" s="141" t="s">
        <v>89</v>
      </c>
      <c r="C17" s="106"/>
      <c r="D17" s="106"/>
      <c r="E17" s="106"/>
      <c r="F17" s="106"/>
      <c r="G17" s="64"/>
      <c r="H17" s="109"/>
      <c r="I17" s="108"/>
      <c r="J17" s="108"/>
      <c r="K17" s="108"/>
      <c r="L17" s="108"/>
      <c r="M17" s="108"/>
      <c r="N17" s="108"/>
      <c r="O17" s="108"/>
      <c r="P17" s="108"/>
      <c r="Q17" s="108"/>
      <c r="R17" s="108"/>
    </row>
    <row r="18" spans="1:18" s="66" customFormat="1" ht="15.75" customHeight="1" x14ac:dyDescent="0.45">
      <c r="A18" s="62">
        <v>4</v>
      </c>
      <c r="B18" s="141" t="s">
        <v>9</v>
      </c>
      <c r="C18" s="106"/>
      <c r="D18" s="106"/>
      <c r="E18" s="106"/>
      <c r="F18" s="106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</row>
    <row r="19" spans="1:18" s="66" customFormat="1" ht="15.75" customHeight="1" x14ac:dyDescent="0.5">
      <c r="A19" s="62">
        <v>5</v>
      </c>
      <c r="B19" s="141" t="s">
        <v>65</v>
      </c>
      <c r="C19" s="106"/>
      <c r="D19" s="106"/>
      <c r="E19" s="106"/>
      <c r="F19" s="106"/>
      <c r="G19" s="65">
        <f>G11+G17+G18</f>
        <v>2907.5332779099999</v>
      </c>
      <c r="H19" s="231"/>
      <c r="I19" s="231"/>
      <c r="J19" s="231"/>
      <c r="K19" s="231"/>
      <c r="L19" s="110">
        <f t="shared" ref="L19:R19" si="0">L11+L17+L18</f>
        <v>2684.7548632841099</v>
      </c>
      <c r="M19" s="110">
        <f t="shared" si="0"/>
        <v>2696.9822259218272</v>
      </c>
      <c r="N19" s="110">
        <f t="shared" si="0"/>
        <v>2704.6325020076902</v>
      </c>
      <c r="O19" s="110">
        <f t="shared" si="0"/>
        <v>2707.0608618175215</v>
      </c>
      <c r="P19" s="110">
        <f t="shared" si="0"/>
        <v>2711.9349718579028</v>
      </c>
      <c r="Q19" s="110">
        <f t="shared" si="0"/>
        <v>2717.8825495041456</v>
      </c>
      <c r="R19" s="110">
        <f t="shared" si="0"/>
        <v>2723.8301271503879</v>
      </c>
    </row>
    <row r="20" spans="1:18" s="66" customFormat="1" ht="15.75" customHeight="1" x14ac:dyDescent="0.55000000000000004">
      <c r="A20" s="62">
        <v>6</v>
      </c>
      <c r="B20" s="141" t="s">
        <v>5</v>
      </c>
      <c r="C20" s="106"/>
      <c r="D20" s="106"/>
      <c r="E20" s="106"/>
      <c r="F20" s="106"/>
      <c r="G20" s="184">
        <v>-145.5</v>
      </c>
      <c r="H20" s="230"/>
      <c r="I20" s="230"/>
      <c r="J20" s="230"/>
      <c r="K20" s="230"/>
      <c r="L20" s="184">
        <v>-75.099999999999994</v>
      </c>
      <c r="M20" s="184">
        <v>-75.099999999999994</v>
      </c>
      <c r="N20" s="184">
        <v>-75.099999999999994</v>
      </c>
      <c r="O20" s="184">
        <v>-75.099999999999994</v>
      </c>
      <c r="P20" s="184">
        <v>-75.099999999999994</v>
      </c>
      <c r="Q20" s="184">
        <v>-75.099999999999994</v>
      </c>
      <c r="R20" s="184">
        <v>-75.099999999999994</v>
      </c>
    </row>
    <row r="21" spans="1:18" s="66" customFormat="1" ht="15.75" customHeight="1" x14ac:dyDescent="0.5">
      <c r="A21" s="62">
        <v>7</v>
      </c>
      <c r="B21" s="141" t="s">
        <v>10</v>
      </c>
      <c r="C21" s="106"/>
      <c r="D21" s="106"/>
      <c r="E21" s="106"/>
      <c r="F21" s="106"/>
      <c r="G21" s="65">
        <f>G19+G20</f>
        <v>2762.0332779099999</v>
      </c>
      <c r="H21" s="231"/>
      <c r="I21" s="231"/>
      <c r="J21" s="231"/>
      <c r="K21" s="231"/>
      <c r="L21" s="110">
        <f t="shared" ref="L21:R21" si="1">L19+L20</f>
        <v>2609.65486328411</v>
      </c>
      <c r="M21" s="110">
        <f t="shared" si="1"/>
        <v>2621.8822259218273</v>
      </c>
      <c r="N21" s="110">
        <f t="shared" si="1"/>
        <v>2629.5325020076903</v>
      </c>
      <c r="O21" s="110">
        <f t="shared" si="1"/>
        <v>2631.9608618175216</v>
      </c>
      <c r="P21" s="110">
        <f t="shared" si="1"/>
        <v>2636.8349718579029</v>
      </c>
      <c r="Q21" s="110">
        <f t="shared" si="1"/>
        <v>2642.7825495041457</v>
      </c>
      <c r="R21" s="110">
        <f t="shared" si="1"/>
        <v>2648.7301271503879</v>
      </c>
    </row>
    <row r="22" spans="1:18" s="66" customFormat="1" ht="15.75" customHeight="1" x14ac:dyDescent="0.5">
      <c r="A22" s="62">
        <v>8</v>
      </c>
      <c r="B22" s="141" t="s">
        <v>25</v>
      </c>
      <c r="C22" s="106"/>
      <c r="D22" s="106"/>
      <c r="E22" s="106"/>
      <c r="F22" s="106"/>
      <c r="G22" s="65">
        <f>G21*0.15</f>
        <v>414.30499168649999</v>
      </c>
      <c r="H22" s="232"/>
      <c r="I22" s="233"/>
      <c r="J22" s="233"/>
      <c r="K22" s="233"/>
      <c r="L22" s="65">
        <f t="shared" ref="L22:R22" si="2">L21*0.15</f>
        <v>391.44822949261646</v>
      </c>
      <c r="M22" s="65">
        <f t="shared" si="2"/>
        <v>393.28233388827408</v>
      </c>
      <c r="N22" s="65">
        <f t="shared" si="2"/>
        <v>394.42987530115352</v>
      </c>
      <c r="O22" s="65">
        <f t="shared" si="2"/>
        <v>394.79412927262825</v>
      </c>
      <c r="P22" s="65">
        <f t="shared" si="2"/>
        <v>395.52524577868542</v>
      </c>
      <c r="Q22" s="65">
        <f t="shared" si="2"/>
        <v>396.41738242562184</v>
      </c>
      <c r="R22" s="65">
        <f t="shared" si="2"/>
        <v>397.3095190725582</v>
      </c>
    </row>
    <row r="23" spans="1:18" s="66" customFormat="1" ht="15.75" customHeight="1" x14ac:dyDescent="0.45">
      <c r="A23" s="62">
        <v>9</v>
      </c>
      <c r="B23" s="141" t="s">
        <v>26</v>
      </c>
      <c r="C23" s="106"/>
      <c r="D23" s="106"/>
      <c r="E23" s="106"/>
      <c r="F23" s="106"/>
      <c r="G23" s="107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</row>
    <row r="24" spans="1:18" s="66" customFormat="1" ht="15.75" customHeight="1" x14ac:dyDescent="0.45">
      <c r="A24" s="62">
        <v>10</v>
      </c>
      <c r="B24" s="141" t="s">
        <v>2</v>
      </c>
      <c r="C24" s="106"/>
      <c r="D24" s="106"/>
      <c r="E24" s="106"/>
      <c r="F24" s="106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</row>
    <row r="25" spans="1:18" s="66" customFormat="1" ht="15.75" customHeight="1" x14ac:dyDescent="0.5">
      <c r="A25" s="62">
        <v>11</v>
      </c>
      <c r="B25" s="141" t="s">
        <v>64</v>
      </c>
      <c r="C25" s="106"/>
      <c r="D25" s="106"/>
      <c r="E25" s="106"/>
      <c r="F25" s="106"/>
      <c r="G25" s="65">
        <f>G21+G22+G23+G24</f>
        <v>3176.3382695965001</v>
      </c>
      <c r="H25" s="231"/>
      <c r="I25" s="231"/>
      <c r="J25" s="231"/>
      <c r="K25" s="231"/>
      <c r="L25" s="110">
        <f t="shared" ref="L25:R25" si="3">L21+L22+L23+L24</f>
        <v>3001.1030927767265</v>
      </c>
      <c r="M25" s="110">
        <f t="shared" si="3"/>
        <v>3015.1645598101013</v>
      </c>
      <c r="N25" s="110">
        <f t="shared" si="3"/>
        <v>3023.9623773088438</v>
      </c>
      <c r="O25" s="110">
        <f t="shared" si="3"/>
        <v>3026.7549910901498</v>
      </c>
      <c r="P25" s="110">
        <f t="shared" si="3"/>
        <v>3032.3602176365885</v>
      </c>
      <c r="Q25" s="110">
        <f t="shared" si="3"/>
        <v>3039.1999319297674</v>
      </c>
      <c r="R25" s="110">
        <f t="shared" si="3"/>
        <v>3046.039646222946</v>
      </c>
    </row>
    <row r="26" spans="1:18" s="66" customFormat="1" ht="15" customHeight="1" x14ac:dyDescent="0.45">
      <c r="A26" s="111"/>
      <c r="B26" s="142"/>
      <c r="C26" s="113"/>
      <c r="D26" s="113"/>
      <c r="E26" s="113"/>
      <c r="F26" s="113"/>
      <c r="G26" s="114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</row>
    <row r="27" spans="1:18" s="66" customFormat="1" ht="15" customHeight="1" x14ac:dyDescent="0.55000000000000004">
      <c r="A27" s="97" t="s">
        <v>4</v>
      </c>
      <c r="B27" s="143" t="s">
        <v>117</v>
      </c>
      <c r="C27" s="116"/>
      <c r="D27" s="116"/>
      <c r="E27" s="116"/>
      <c r="F27" s="117"/>
      <c r="G27" s="118"/>
      <c r="H27" s="118"/>
      <c r="I27" s="88"/>
      <c r="J27" s="88"/>
      <c r="K27" s="88"/>
      <c r="L27" s="88"/>
      <c r="M27" s="88"/>
      <c r="N27" s="88"/>
      <c r="O27" s="88"/>
      <c r="P27" s="88"/>
      <c r="Q27" s="88"/>
      <c r="R27" s="88"/>
    </row>
    <row r="28" spans="1:18" s="66" customFormat="1" ht="15" customHeight="1" x14ac:dyDescent="0.55000000000000004">
      <c r="A28" s="119"/>
      <c r="B28" s="140" t="s">
        <v>60</v>
      </c>
      <c r="C28" s="103"/>
      <c r="D28" s="103"/>
      <c r="E28" s="103"/>
      <c r="F28" s="120"/>
      <c r="G28" s="180" t="s">
        <v>183</v>
      </c>
      <c r="H28" s="181"/>
      <c r="I28" s="182" t="s">
        <v>184</v>
      </c>
      <c r="J28" s="183"/>
      <c r="K28" s="121"/>
      <c r="L28" s="121"/>
      <c r="M28" s="121"/>
      <c r="N28" s="121"/>
      <c r="O28" s="121"/>
      <c r="P28" s="121"/>
      <c r="Q28" s="121"/>
      <c r="R28" s="121"/>
    </row>
    <row r="29" spans="1:18" s="66" customFormat="1" ht="15" customHeight="1" x14ac:dyDescent="0.55000000000000004">
      <c r="A29" s="62">
        <v>12</v>
      </c>
      <c r="B29" s="144" t="s">
        <v>8</v>
      </c>
      <c r="C29" s="122"/>
      <c r="D29" s="122"/>
      <c r="E29" s="122"/>
      <c r="F29" s="123"/>
      <c r="G29" s="185">
        <v>9693.8821577245799</v>
      </c>
      <c r="H29" s="234"/>
      <c r="I29" s="230"/>
      <c r="J29" s="230"/>
      <c r="K29" s="230"/>
      <c r="L29" s="184">
        <v>10919.456681962327</v>
      </c>
      <c r="M29" s="184">
        <v>10940.740818704693</v>
      </c>
      <c r="N29" s="184">
        <v>10995.96284694815</v>
      </c>
      <c r="O29" s="184">
        <v>11048.655614439371</v>
      </c>
      <c r="P29" s="184">
        <v>11051.807485715237</v>
      </c>
      <c r="Q29" s="184">
        <v>11083.906912980174</v>
      </c>
      <c r="R29" s="184">
        <v>11116.006340245114</v>
      </c>
    </row>
    <row r="30" spans="1:18" s="66" customFormat="1" ht="15" customHeight="1" x14ac:dyDescent="0.55000000000000004">
      <c r="A30" s="62" t="s">
        <v>47</v>
      </c>
      <c r="B30" s="144" t="s">
        <v>75</v>
      </c>
      <c r="C30" s="122"/>
      <c r="D30" s="122"/>
      <c r="E30" s="122"/>
      <c r="F30" s="123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</row>
    <row r="31" spans="1:18" s="66" customFormat="1" ht="15" customHeight="1" x14ac:dyDescent="0.55000000000000004">
      <c r="A31" s="62" t="s">
        <v>48</v>
      </c>
      <c r="B31" s="144" t="s">
        <v>76</v>
      </c>
      <c r="C31" s="122"/>
      <c r="D31" s="122"/>
      <c r="E31" s="122"/>
      <c r="F31" s="123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</row>
    <row r="32" spans="1:18" s="66" customFormat="1" ht="15" customHeight="1" x14ac:dyDescent="0.45">
      <c r="A32" s="62" t="s">
        <v>49</v>
      </c>
      <c r="B32" s="144" t="s">
        <v>77</v>
      </c>
      <c r="C32" s="122"/>
      <c r="D32" s="122"/>
      <c r="E32" s="122"/>
      <c r="F32" s="123"/>
      <c r="G32" s="124"/>
      <c r="H32" s="124"/>
      <c r="I32" s="107"/>
      <c r="J32" s="107"/>
      <c r="K32" s="107"/>
      <c r="L32" s="107"/>
      <c r="M32" s="107"/>
      <c r="N32" s="107"/>
      <c r="O32" s="107"/>
      <c r="P32" s="107"/>
      <c r="Q32" s="107"/>
      <c r="R32" s="107"/>
    </row>
    <row r="33" spans="1:18" s="66" customFormat="1" ht="15" customHeight="1" x14ac:dyDescent="0.55000000000000004">
      <c r="A33" s="62" t="s">
        <v>114</v>
      </c>
      <c r="B33" s="144" t="s">
        <v>78</v>
      </c>
      <c r="C33" s="122"/>
      <c r="D33" s="122"/>
      <c r="E33" s="122"/>
      <c r="F33" s="123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</row>
    <row r="34" spans="1:18" s="66" customFormat="1" ht="15" customHeight="1" x14ac:dyDescent="0.45">
      <c r="A34" s="62" t="s">
        <v>115</v>
      </c>
      <c r="B34" s="144" t="s">
        <v>79</v>
      </c>
      <c r="C34" s="122"/>
      <c r="D34" s="122"/>
      <c r="E34" s="122"/>
      <c r="F34" s="123"/>
      <c r="G34" s="124"/>
      <c r="H34" s="124"/>
      <c r="I34" s="107"/>
      <c r="J34" s="107"/>
      <c r="K34" s="107"/>
      <c r="L34" s="107"/>
      <c r="M34" s="107"/>
      <c r="N34" s="107"/>
      <c r="O34" s="107"/>
      <c r="P34" s="107"/>
      <c r="Q34" s="107"/>
      <c r="R34" s="107"/>
    </row>
    <row r="35" spans="1:18" s="66" customFormat="1" ht="15" customHeight="1" x14ac:dyDescent="0.55000000000000004">
      <c r="A35" s="62">
        <v>14</v>
      </c>
      <c r="B35" s="144" t="s">
        <v>89</v>
      </c>
      <c r="C35" s="122"/>
      <c r="D35" s="122"/>
      <c r="E35" s="122"/>
      <c r="F35" s="123"/>
      <c r="G35" s="126"/>
      <c r="H35" s="126"/>
      <c r="I35" s="125"/>
      <c r="J35" s="125"/>
      <c r="K35" s="125"/>
      <c r="L35" s="125"/>
      <c r="M35" s="125"/>
      <c r="N35" s="125"/>
      <c r="O35" s="125"/>
      <c r="P35" s="125"/>
      <c r="Q35" s="125"/>
      <c r="R35" s="125"/>
    </row>
    <row r="36" spans="1:18" s="66" customFormat="1" ht="15" customHeight="1" x14ac:dyDescent="0.45">
      <c r="A36" s="62">
        <v>15</v>
      </c>
      <c r="B36" s="144" t="s">
        <v>9</v>
      </c>
      <c r="C36" s="122"/>
      <c r="D36" s="122"/>
      <c r="E36" s="122"/>
      <c r="F36" s="123"/>
      <c r="G36" s="124"/>
      <c r="H36" s="124"/>
      <c r="I36" s="107"/>
      <c r="J36" s="107"/>
      <c r="K36" s="107"/>
      <c r="L36" s="107"/>
      <c r="M36" s="107"/>
      <c r="N36" s="107"/>
      <c r="O36" s="107"/>
      <c r="P36" s="107"/>
      <c r="Q36" s="107"/>
      <c r="R36" s="107"/>
    </row>
    <row r="37" spans="1:18" s="66" customFormat="1" ht="15" customHeight="1" x14ac:dyDescent="0.55000000000000004">
      <c r="A37" s="62">
        <v>16</v>
      </c>
      <c r="B37" s="144" t="str">
        <f>B19</f>
        <v>Adjusted Demand: End-Use Customers</v>
      </c>
      <c r="C37" s="122"/>
      <c r="D37" s="122"/>
      <c r="E37" s="122"/>
      <c r="F37" s="123"/>
      <c r="G37" s="127">
        <f>G29+G35+G36</f>
        <v>9693.8821577245799</v>
      </c>
      <c r="H37" s="235"/>
      <c r="I37" s="235"/>
      <c r="J37" s="235"/>
      <c r="K37" s="235"/>
      <c r="L37" s="127">
        <f t="shared" ref="L37:P37" si="4">L29+L35+L36</f>
        <v>10919.456681962327</v>
      </c>
      <c r="M37" s="127">
        <f t="shared" si="4"/>
        <v>10940.740818704693</v>
      </c>
      <c r="N37" s="127">
        <f t="shared" si="4"/>
        <v>10995.96284694815</v>
      </c>
      <c r="O37" s="127">
        <f t="shared" si="4"/>
        <v>11048.655614439371</v>
      </c>
      <c r="P37" s="127">
        <f t="shared" si="4"/>
        <v>11051.807485715237</v>
      </c>
      <c r="Q37" s="127">
        <f t="shared" ref="Q37:R37" si="5">Q29+Q35+Q36</f>
        <v>11083.906912980174</v>
      </c>
      <c r="R37" s="127">
        <f t="shared" si="5"/>
        <v>11116.006340245114</v>
      </c>
    </row>
    <row r="38" spans="1:18" s="66" customFormat="1" ht="15" customHeight="1" x14ac:dyDescent="0.45">
      <c r="A38" s="62">
        <v>17</v>
      </c>
      <c r="B38" s="144" t="s">
        <v>2</v>
      </c>
      <c r="C38" s="122"/>
      <c r="D38" s="122"/>
      <c r="E38" s="122"/>
      <c r="F38" s="123"/>
      <c r="G38" s="124"/>
      <c r="H38" s="124"/>
      <c r="I38" s="107"/>
      <c r="J38" s="107"/>
      <c r="K38" s="107"/>
      <c r="L38" s="107"/>
      <c r="M38" s="107"/>
      <c r="N38" s="107"/>
      <c r="O38" s="107"/>
      <c r="P38" s="107"/>
      <c r="Q38" s="107"/>
      <c r="R38" s="107"/>
    </row>
    <row r="39" spans="1:18" s="66" customFormat="1" ht="15" customHeight="1" x14ac:dyDescent="0.55000000000000004">
      <c r="A39" s="62">
        <v>18</v>
      </c>
      <c r="B39" s="144" t="str">
        <f>B25</f>
        <v>Firm LSE Procurement Requirement</v>
      </c>
      <c r="C39" s="122"/>
      <c r="D39" s="122"/>
      <c r="E39" s="122"/>
      <c r="F39" s="123"/>
      <c r="G39" s="127">
        <f t="shared" ref="G39:R39" si="6">SUM(G37:G38)</f>
        <v>9693.8821577245799</v>
      </c>
      <c r="H39" s="235"/>
      <c r="I39" s="235"/>
      <c r="J39" s="235"/>
      <c r="K39" s="235"/>
      <c r="L39" s="127">
        <f t="shared" si="6"/>
        <v>10919.456681962327</v>
      </c>
      <c r="M39" s="127">
        <f t="shared" si="6"/>
        <v>10940.740818704693</v>
      </c>
      <c r="N39" s="127">
        <f t="shared" si="6"/>
        <v>10995.96284694815</v>
      </c>
      <c r="O39" s="127">
        <f t="shared" si="6"/>
        <v>11048.655614439371</v>
      </c>
      <c r="P39" s="127">
        <f t="shared" si="6"/>
        <v>11051.807485715237</v>
      </c>
      <c r="Q39" s="127">
        <f t="shared" si="6"/>
        <v>11083.906912980174</v>
      </c>
      <c r="R39" s="127">
        <f t="shared" si="6"/>
        <v>11116.006340245114</v>
      </c>
    </row>
    <row r="40" spans="1:18" s="66" customFormat="1" ht="15" customHeight="1" x14ac:dyDescent="0.45">
      <c r="A40" s="128"/>
      <c r="B40" s="142"/>
      <c r="C40" s="112"/>
      <c r="D40" s="112"/>
      <c r="E40" s="112"/>
      <c r="F40" s="112"/>
      <c r="G40" s="114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29"/>
    </row>
    <row r="41" spans="1:18" s="66" customFormat="1" ht="13.8" x14ac:dyDescent="0.55000000000000004">
      <c r="A41" s="77"/>
      <c r="B41" s="2"/>
      <c r="C41" s="4"/>
      <c r="D41" s="4"/>
      <c r="E41" s="4"/>
      <c r="F41" s="4"/>
      <c r="G41" s="77"/>
      <c r="H41" s="78"/>
      <c r="I41" s="79"/>
      <c r="J41" s="79"/>
      <c r="K41" s="79"/>
      <c r="L41" s="79"/>
      <c r="M41" s="79"/>
      <c r="N41" s="79"/>
      <c r="O41" s="79"/>
      <c r="P41" s="79"/>
      <c r="Q41" s="79"/>
      <c r="R41" s="79"/>
    </row>
    <row r="42" spans="1:18" s="66" customFormat="1" ht="14.1" x14ac:dyDescent="0.55000000000000004">
      <c r="A42" s="77"/>
      <c r="B42" s="2"/>
      <c r="C42" s="4"/>
      <c r="D42" s="4"/>
      <c r="E42" s="4"/>
      <c r="F42" s="4"/>
      <c r="G42" s="130" t="s">
        <v>103</v>
      </c>
      <c r="H42" s="130" t="s">
        <v>103</v>
      </c>
      <c r="I42" s="79"/>
      <c r="J42" s="79"/>
      <c r="K42" s="79"/>
      <c r="L42" s="79"/>
      <c r="M42" s="79"/>
      <c r="N42" s="79"/>
      <c r="O42" s="79"/>
      <c r="P42" s="79"/>
      <c r="Q42" s="79"/>
      <c r="R42" s="79"/>
    </row>
    <row r="43" spans="1:18" s="66" customFormat="1" ht="14.1" x14ac:dyDescent="0.55000000000000004">
      <c r="A43" s="98" t="s">
        <v>4</v>
      </c>
      <c r="B43" s="145" t="s">
        <v>46</v>
      </c>
      <c r="C43" s="131"/>
      <c r="D43" s="131"/>
      <c r="E43" s="131"/>
      <c r="F43" s="132"/>
      <c r="G43" s="133" t="s">
        <v>165</v>
      </c>
      <c r="H43" s="133" t="s">
        <v>166</v>
      </c>
      <c r="I43" s="79"/>
      <c r="J43" s="79"/>
      <c r="K43" s="79"/>
      <c r="L43" s="79"/>
      <c r="M43" s="79"/>
      <c r="N43" s="79"/>
      <c r="O43" s="79"/>
      <c r="P43" s="79"/>
      <c r="Q43" s="79"/>
      <c r="R43" s="79"/>
    </row>
    <row r="44" spans="1:18" s="66" customFormat="1" ht="15.3" x14ac:dyDescent="0.55000000000000004">
      <c r="A44" s="62">
        <v>19</v>
      </c>
      <c r="B44" s="141" t="s">
        <v>45</v>
      </c>
      <c r="C44" s="106"/>
      <c r="D44" s="106"/>
      <c r="E44" s="106"/>
      <c r="F44" s="134"/>
      <c r="G44" s="184">
        <v>2907.5332779099999</v>
      </c>
      <c r="H44" s="184">
        <v>3272.7101839110001</v>
      </c>
      <c r="I44" s="79"/>
      <c r="J44" s="79"/>
      <c r="K44" s="79"/>
      <c r="L44" s="79"/>
      <c r="M44" s="79"/>
      <c r="N44" s="79"/>
      <c r="O44" s="79"/>
      <c r="P44" s="79"/>
      <c r="Q44" s="79"/>
      <c r="R44" s="79"/>
    </row>
    <row r="45" spans="1:18" s="66" customFormat="1" ht="15.3" x14ac:dyDescent="0.55000000000000004">
      <c r="A45" s="62">
        <v>20</v>
      </c>
      <c r="B45" s="141" t="s">
        <v>11</v>
      </c>
      <c r="C45" s="106"/>
      <c r="D45" s="106"/>
      <c r="E45" s="106"/>
      <c r="F45" s="134"/>
      <c r="G45" s="186">
        <v>43711</v>
      </c>
      <c r="H45" s="186">
        <v>44061</v>
      </c>
      <c r="I45" s="79"/>
      <c r="J45" s="79"/>
      <c r="K45" s="79"/>
      <c r="L45" s="79"/>
      <c r="M45" s="79"/>
      <c r="N45" s="79"/>
      <c r="O45" s="79"/>
      <c r="P45" s="79"/>
      <c r="Q45" s="79"/>
      <c r="R45" s="79"/>
    </row>
    <row r="46" spans="1:18" s="66" customFormat="1" ht="15.3" x14ac:dyDescent="0.55000000000000004">
      <c r="A46" s="62">
        <v>21</v>
      </c>
      <c r="B46" s="141" t="s">
        <v>157</v>
      </c>
      <c r="C46" s="106"/>
      <c r="D46" s="106"/>
      <c r="E46" s="106"/>
      <c r="F46" s="134"/>
      <c r="G46" s="187">
        <v>17</v>
      </c>
      <c r="H46" s="187">
        <v>17</v>
      </c>
      <c r="I46" s="79"/>
      <c r="J46" s="79"/>
      <c r="K46" s="79"/>
      <c r="L46" s="79"/>
      <c r="M46" s="79"/>
      <c r="N46" s="79"/>
      <c r="O46" s="79"/>
      <c r="P46" s="79"/>
      <c r="Q46" s="79"/>
      <c r="R46" s="79"/>
    </row>
    <row r="47" spans="1:18" s="66" customFormat="1" ht="13.8" x14ac:dyDescent="0.55000000000000004">
      <c r="A47" s="62">
        <v>22</v>
      </c>
      <c r="B47" s="141" t="s">
        <v>21</v>
      </c>
      <c r="C47" s="106"/>
      <c r="D47" s="106"/>
      <c r="E47" s="106"/>
      <c r="F47" s="134"/>
      <c r="G47" s="135"/>
      <c r="H47" s="135"/>
      <c r="I47" s="79"/>
      <c r="J47" s="79"/>
      <c r="K47" s="79"/>
      <c r="L47" s="79"/>
      <c r="M47" s="79"/>
      <c r="N47" s="79"/>
      <c r="O47" s="79"/>
      <c r="P47" s="79"/>
      <c r="Q47" s="79"/>
      <c r="R47" s="79"/>
    </row>
    <row r="48" spans="1:18" s="66" customFormat="1" ht="13.8" x14ac:dyDescent="0.55000000000000004">
      <c r="A48" s="62">
        <v>23</v>
      </c>
      <c r="B48" s="141" t="s">
        <v>42</v>
      </c>
      <c r="C48" s="106"/>
      <c r="D48" s="106"/>
      <c r="E48" s="106"/>
      <c r="F48" s="134"/>
      <c r="G48" s="135"/>
      <c r="H48" s="135"/>
      <c r="I48" s="79"/>
      <c r="J48" s="79"/>
      <c r="K48" s="79"/>
      <c r="L48" s="79"/>
      <c r="M48" s="79"/>
      <c r="N48" s="79"/>
      <c r="O48" s="79"/>
      <c r="P48" s="79"/>
      <c r="Q48" s="79"/>
      <c r="R48" s="79"/>
    </row>
    <row r="49" spans="1:18" s="66" customFormat="1" ht="13.8" x14ac:dyDescent="0.55000000000000004">
      <c r="A49" s="62">
        <v>24</v>
      </c>
      <c r="B49" s="141" t="s">
        <v>43</v>
      </c>
      <c r="C49" s="106"/>
      <c r="D49" s="106"/>
      <c r="E49" s="106"/>
      <c r="F49" s="134"/>
      <c r="G49" s="135"/>
      <c r="H49" s="135"/>
      <c r="I49" s="79"/>
      <c r="J49" s="79"/>
      <c r="K49" s="79"/>
      <c r="L49" s="79"/>
      <c r="M49" s="79"/>
      <c r="N49" s="79"/>
      <c r="O49" s="79"/>
      <c r="P49" s="79"/>
      <c r="Q49" s="79"/>
      <c r="R49" s="79"/>
    </row>
    <row r="50" spans="1:18" s="66" customFormat="1" ht="14.1" x14ac:dyDescent="0.55000000000000004">
      <c r="A50" s="62">
        <v>25</v>
      </c>
      <c r="B50" s="141" t="s">
        <v>12</v>
      </c>
      <c r="C50" s="106"/>
      <c r="D50" s="106"/>
      <c r="E50" s="106"/>
      <c r="F50" s="134"/>
      <c r="G50" s="136">
        <f>G44+G47+G48+G49</f>
        <v>2907.5332779099999</v>
      </c>
      <c r="H50" s="136">
        <f>H44+H47+H48+H49</f>
        <v>3272.7101839110001</v>
      </c>
      <c r="I50" s="79"/>
      <c r="J50" s="79"/>
      <c r="K50" s="79"/>
      <c r="L50" s="79"/>
      <c r="M50" s="79"/>
      <c r="N50" s="79"/>
      <c r="O50" s="79"/>
      <c r="P50" s="79"/>
      <c r="Q50" s="79"/>
      <c r="R50" s="79"/>
    </row>
    <row r="51" spans="1:18" s="66" customFormat="1" ht="13.8" x14ac:dyDescent="0.55000000000000004">
      <c r="A51" s="77"/>
      <c r="B51" s="4"/>
      <c r="C51" s="4"/>
      <c r="D51" s="4"/>
      <c r="E51" s="4"/>
      <c r="F51" s="4"/>
      <c r="G51" s="78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</row>
    <row r="52" spans="1:18" s="66" customFormat="1" ht="14.1" x14ac:dyDescent="0.55000000000000004">
      <c r="A52" s="75" t="s">
        <v>90</v>
      </c>
      <c r="B52" s="76" t="s">
        <v>27</v>
      </c>
      <c r="C52" s="76"/>
      <c r="D52" s="76"/>
      <c r="E52" s="76"/>
      <c r="F52" s="76"/>
      <c r="G52" s="78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</row>
    <row r="53" spans="1:18" s="66" customFormat="1" ht="13.8" x14ac:dyDescent="0.55000000000000004">
      <c r="A53" s="80" t="s">
        <v>28</v>
      </c>
      <c r="B53" s="67"/>
      <c r="C53" s="137"/>
      <c r="D53" s="72"/>
      <c r="E53" s="72"/>
      <c r="F53" s="72"/>
      <c r="G53" s="71"/>
      <c r="H53" s="82"/>
      <c r="I53" s="83"/>
      <c r="J53" s="79"/>
      <c r="K53" s="79"/>
      <c r="L53" s="79"/>
      <c r="M53" s="79"/>
      <c r="N53" s="79"/>
      <c r="O53" s="79"/>
      <c r="P53" s="79"/>
      <c r="Q53" s="79"/>
      <c r="R53" s="79"/>
    </row>
    <row r="54" spans="1:18" s="66" customFormat="1" ht="13.8" x14ac:dyDescent="0.55000000000000004">
      <c r="A54" s="80" t="s">
        <v>28</v>
      </c>
      <c r="B54" s="67"/>
      <c r="C54" s="137"/>
      <c r="D54" s="72"/>
      <c r="E54" s="72"/>
      <c r="F54" s="72"/>
      <c r="G54" s="71"/>
      <c r="H54" s="82"/>
      <c r="I54" s="83"/>
      <c r="J54" s="79"/>
      <c r="K54" s="79"/>
      <c r="L54" s="79"/>
      <c r="M54" s="79"/>
      <c r="N54" s="79"/>
      <c r="O54" s="79"/>
      <c r="P54" s="79"/>
      <c r="Q54" s="79"/>
      <c r="R54" s="79"/>
    </row>
  </sheetData>
  <customSheetViews>
    <customSheetView guid="{E9B99297-6681-430B-B37D-6F2642738440}" showPageBreaks="1" showGridLines="0" fitToPage="1">
      <selection activeCell="C1" sqref="C1"/>
      <pageMargins left="0.44" right="0.5" top="0.52" bottom="0.42" header="0.52" footer="0.4"/>
      <printOptions horizontalCentered="1"/>
      <pageSetup scale="68" fitToHeight="2" pageOrder="overThenDown" orientation="landscape" r:id="rId1"/>
      <headerFooter alignWithMargins="0"/>
    </customSheetView>
    <customSheetView guid="{64772366-36BC-426A-A6F2-6C493B087EAF}" showGridLines="0" fitToPage="1">
      <selection activeCell="C5" sqref="C5"/>
      <pageMargins left="0.44" right="0.5" top="0.52" bottom="0.42" header="0.52" footer="0.4"/>
      <printOptions horizontalCentered="1"/>
      <pageSetup scale="69" fitToHeight="2" pageOrder="overThenDown" orientation="landscape" r:id="rId2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3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4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5"/>
      <headerFooter alignWithMargins="0"/>
    </customSheetView>
    <customSheetView guid="{D085756B-D7D4-4919-A459-2691A20BD52B}" showGridLines="0" fitToPage="1">
      <selection activeCell="B14" sqref="B14"/>
      <pageMargins left="0.44" right="0.5" top="0.52" bottom="0.42" header="0.52" footer="0.4"/>
      <printOptions horizontalCentered="1"/>
      <pageSetup scale="68" fitToHeight="2" pageOrder="overThenDown" orientation="landscape" r:id="rId6"/>
      <headerFooter alignWithMargins="0"/>
    </customSheetView>
  </customSheetViews>
  <phoneticPr fontId="2" type="noConversion"/>
  <dataValidations count="5">
    <dataValidation type="textLength" operator="equal" allowBlank="1" showInputMessage="1" showErrorMessage="1" error="No data entry allowed in this cell" sqref="G17:H17 G19:R19" xr:uid="{00000000-0002-0000-0100-000000000000}">
      <formula1>0</formula1>
    </dataValidation>
    <dataValidation type="textLength" operator="equal" allowBlank="1" showInputMessage="1" showErrorMessage="1" error="Data entry is not allowed in this cell." sqref="G21:R21 G25:R25 G37:R37 G50:H50" xr:uid="{00000000-0002-0000-0100-000001000000}">
      <formula1>0</formula1>
    </dataValidation>
    <dataValidation type="textLength" operator="equal" allowBlank="1" showInputMessage="1" showErrorMessage="1" error="Data entry not allowed in this cell." sqref="G22:R22" xr:uid="{00000000-0002-0000-0100-000002000000}">
      <formula1>0</formula1>
    </dataValidation>
    <dataValidation type="textLength" operator="equal" allowBlank="1" showInputMessage="1" showErrorMessage="1" error="Data entry in this cell is not allowed." sqref="G35:H35" xr:uid="{00000000-0002-0000-0100-000003000000}">
      <formula1>0</formula1>
    </dataValidation>
    <dataValidation type="textLength" operator="equal" allowBlank="1" showInputMessage="1" showErrorMessage="1" error="Data entry in this field is not allowed." sqref="G39:R39" xr:uid="{00000000-0002-0000-0100-000004000000}">
      <formula1>0</formula1>
    </dataValidation>
  </dataValidations>
  <printOptions horizontalCentered="1"/>
  <pageMargins left="0.44" right="0.5" top="0.52" bottom="0.42" header="0.52" footer="0.4"/>
  <pageSetup scale="52" fitToHeight="2" pageOrder="overThenDown" orientation="landscape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  <pageSetUpPr fitToPage="1"/>
  </sheetPr>
  <dimension ref="A1:AE166"/>
  <sheetViews>
    <sheetView showGridLines="0" tabSelected="1" topLeftCell="A127" zoomScale="55" zoomScaleNormal="55" workbookViewId="0">
      <selection activeCell="M147" sqref="M147"/>
    </sheetView>
  </sheetViews>
  <sheetFormatPr defaultColWidth="9" defaultRowHeight="15" x14ac:dyDescent="0.55000000000000004"/>
  <cols>
    <col min="1" max="1" width="5.5" style="58" bestFit="1" customWidth="1"/>
    <col min="2" max="2" width="51.84765625" style="57" customWidth="1"/>
    <col min="3" max="3" width="11.34765625" style="57" customWidth="1"/>
    <col min="4" max="4" width="29.25" style="57" bestFit="1" customWidth="1"/>
    <col min="5" max="5" width="19.69921875" style="57" customWidth="1"/>
    <col min="6" max="6" width="17.09765625" style="57" customWidth="1"/>
    <col min="7" max="7" width="16.09765625" style="58" customWidth="1"/>
    <col min="8" max="8" width="16.09765625" style="59" customWidth="1"/>
    <col min="9" max="18" width="9.59765625" style="60" customWidth="1"/>
    <col min="19" max="19" width="7.59765625" style="60" customWidth="1"/>
    <col min="20" max="21" width="16.09765625" style="53" customWidth="1"/>
    <col min="22" max="32" width="9.59765625" style="53" customWidth="1"/>
    <col min="33" max="126" width="7.09765625" style="53" customWidth="1"/>
    <col min="127" max="16384" width="9" style="53"/>
  </cols>
  <sheetData>
    <row r="1" spans="1:31" s="23" customFormat="1" x14ac:dyDescent="0.55000000000000004">
      <c r="A1" s="23" t="s">
        <v>58</v>
      </c>
      <c r="C1" s="20"/>
      <c r="D1" s="20"/>
      <c r="E1" s="20"/>
      <c r="F1" s="20"/>
      <c r="G1" s="21"/>
      <c r="H1" s="21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pans="1:31" s="23" customFormat="1" x14ac:dyDescent="0.55000000000000004">
      <c r="A2" s="25" t="s">
        <v>59</v>
      </c>
      <c r="C2" s="25"/>
      <c r="D2" s="25"/>
      <c r="E2" s="25"/>
      <c r="F2" s="25"/>
      <c r="G2" s="21"/>
      <c r="H2" s="21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1:31" s="25" customFormat="1" x14ac:dyDescent="0.55000000000000004">
      <c r="A3" s="47" t="s">
        <v>161</v>
      </c>
      <c r="C3" s="47"/>
      <c r="D3" s="47"/>
      <c r="E3" s="47"/>
      <c r="F3" s="47"/>
      <c r="G3" s="19"/>
      <c r="H3" s="19"/>
    </row>
    <row r="4" spans="1:31" s="25" customFormat="1" x14ac:dyDescent="0.55000000000000004">
      <c r="A4" s="44" t="s">
        <v>153</v>
      </c>
      <c r="C4" s="27"/>
      <c r="D4" s="47"/>
      <c r="E4" s="47"/>
      <c r="F4" s="47"/>
      <c r="G4" s="19"/>
      <c r="H4" s="19"/>
    </row>
    <row r="5" spans="1:31" s="25" customFormat="1" ht="15.75" customHeight="1" x14ac:dyDescent="0.55000000000000004">
      <c r="A5" s="25" t="str">
        <f>'Admin Info'!B6</f>
        <v>Clean Power Alliance of Southern California</v>
      </c>
      <c r="G5" s="89"/>
      <c r="H5" s="30" t="s">
        <v>92</v>
      </c>
      <c r="I5" s="90"/>
      <c r="J5" s="32"/>
      <c r="K5" s="33"/>
      <c r="L5" s="33"/>
      <c r="M5" s="33"/>
      <c r="N5" s="33"/>
      <c r="O5" s="34"/>
      <c r="P5" s="34"/>
      <c r="Q5" s="34"/>
      <c r="R5" s="34"/>
      <c r="S5" s="34"/>
      <c r="T5" s="35"/>
      <c r="U5" s="89"/>
      <c r="V5" s="27"/>
      <c r="W5" s="27"/>
      <c r="X5" s="27"/>
      <c r="Y5" s="36"/>
    </row>
    <row r="6" spans="1:31" s="25" customFormat="1" x14ac:dyDescent="0.55000000000000004">
      <c r="B6" s="20"/>
      <c r="C6" s="20"/>
      <c r="D6" s="20"/>
      <c r="E6" s="20"/>
      <c r="F6" s="20"/>
      <c r="G6" s="37"/>
      <c r="H6" s="38"/>
      <c r="I6" s="38"/>
      <c r="J6" s="38"/>
      <c r="K6" s="38"/>
      <c r="M6" s="39"/>
      <c r="N6" s="39"/>
      <c r="O6" s="39"/>
      <c r="P6" s="39"/>
      <c r="Q6" s="39"/>
      <c r="R6" s="39"/>
      <c r="S6" s="34"/>
      <c r="T6" s="40"/>
      <c r="U6" s="41"/>
      <c r="V6" s="41"/>
    </row>
    <row r="7" spans="1:31" s="25" customFormat="1" x14ac:dyDescent="0.55000000000000004">
      <c r="B7" s="42"/>
      <c r="C7" s="42"/>
      <c r="D7" s="42"/>
      <c r="E7" s="42"/>
      <c r="F7" s="42"/>
      <c r="G7" s="43"/>
      <c r="H7" s="44" t="s">
        <v>14</v>
      </c>
      <c r="I7" s="37"/>
      <c r="J7" s="45"/>
      <c r="K7" s="45"/>
      <c r="L7" s="46" t="s">
        <v>81</v>
      </c>
      <c r="M7" s="36"/>
      <c r="N7" s="36"/>
      <c r="O7" s="36"/>
      <c r="P7" s="36"/>
      <c r="Q7" s="36"/>
      <c r="R7" s="36"/>
      <c r="S7" s="34"/>
      <c r="T7" s="47"/>
      <c r="X7" s="46"/>
      <c r="Y7" s="36"/>
      <c r="Z7" s="36"/>
      <c r="AA7" s="36"/>
    </row>
    <row r="8" spans="1:31" ht="15" customHeight="1" x14ac:dyDescent="0.5">
      <c r="A8" s="48"/>
      <c r="B8" s="49"/>
      <c r="C8" s="49"/>
      <c r="D8" s="49"/>
      <c r="E8" s="49"/>
      <c r="F8" s="49"/>
      <c r="G8" s="50"/>
      <c r="H8" s="51"/>
      <c r="I8" s="51"/>
      <c r="J8" s="51"/>
      <c r="K8" s="51"/>
      <c r="L8" s="51"/>
      <c r="M8" s="51"/>
      <c r="N8" s="51"/>
      <c r="O8" s="51"/>
      <c r="P8" s="51"/>
      <c r="Q8" s="51"/>
      <c r="R8" s="52"/>
      <c r="S8" s="53"/>
      <c r="T8" s="54" t="s">
        <v>113</v>
      </c>
      <c r="U8" s="55"/>
      <c r="V8" s="55"/>
      <c r="W8" s="56"/>
    </row>
    <row r="9" spans="1:31" s="66" customFormat="1" ht="45" customHeight="1" x14ac:dyDescent="0.55000000000000004">
      <c r="A9" s="84"/>
      <c r="B9" s="63" t="s">
        <v>112</v>
      </c>
      <c r="C9" s="63" t="s">
        <v>88</v>
      </c>
      <c r="D9" s="63" t="s">
        <v>99</v>
      </c>
      <c r="E9" s="63" t="s">
        <v>100</v>
      </c>
      <c r="F9" s="63" t="s">
        <v>91</v>
      </c>
      <c r="G9" s="85" t="s">
        <v>167</v>
      </c>
      <c r="H9" s="85" t="s">
        <v>168</v>
      </c>
      <c r="I9" s="86" t="s">
        <v>51</v>
      </c>
      <c r="J9" s="86" t="s">
        <v>52</v>
      </c>
      <c r="K9" s="86" t="s">
        <v>56</v>
      </c>
      <c r="L9" s="86" t="s">
        <v>57</v>
      </c>
      <c r="M9" s="86" t="s">
        <v>62</v>
      </c>
      <c r="N9" s="86" t="s">
        <v>63</v>
      </c>
      <c r="O9" s="86" t="s">
        <v>101</v>
      </c>
      <c r="P9" s="86" t="s">
        <v>102</v>
      </c>
      <c r="Q9" s="86" t="s">
        <v>158</v>
      </c>
      <c r="R9" s="86" t="s">
        <v>159</v>
      </c>
      <c r="T9" s="87" t="s">
        <v>169</v>
      </c>
      <c r="U9" s="87" t="s">
        <v>170</v>
      </c>
      <c r="V9" s="88" t="s">
        <v>51</v>
      </c>
      <c r="W9" s="88" t="s">
        <v>52</v>
      </c>
      <c r="X9" s="88" t="s">
        <v>56</v>
      </c>
      <c r="Y9" s="88" t="s">
        <v>57</v>
      </c>
      <c r="Z9" s="88" t="s">
        <v>62</v>
      </c>
      <c r="AA9" s="88" t="s">
        <v>63</v>
      </c>
      <c r="AB9" s="88" t="s">
        <v>101</v>
      </c>
      <c r="AC9" s="88" t="s">
        <v>102</v>
      </c>
      <c r="AD9" s="88" t="s">
        <v>158</v>
      </c>
      <c r="AE9" s="88" t="s">
        <v>159</v>
      </c>
    </row>
    <row r="10" spans="1:31" s="66" customFormat="1" ht="15.75" customHeight="1" x14ac:dyDescent="0.5">
      <c r="A10" s="62" t="s">
        <v>119</v>
      </c>
      <c r="B10" s="91" t="s">
        <v>71</v>
      </c>
      <c r="C10" s="64"/>
      <c r="D10" s="64"/>
      <c r="E10" s="64"/>
      <c r="F10" s="64"/>
      <c r="G10" s="65">
        <f t="shared" ref="G10:R10" si="0">SUM(G11:G13)</f>
        <v>0</v>
      </c>
      <c r="H10" s="65">
        <f t="shared" si="0"/>
        <v>0</v>
      </c>
      <c r="I10" s="65">
        <f t="shared" si="0"/>
        <v>0</v>
      </c>
      <c r="J10" s="65">
        <f t="shared" si="0"/>
        <v>0</v>
      </c>
      <c r="K10" s="65">
        <f t="shared" si="0"/>
        <v>0</v>
      </c>
      <c r="L10" s="65">
        <f t="shared" si="0"/>
        <v>0</v>
      </c>
      <c r="M10" s="65">
        <f t="shared" si="0"/>
        <v>0</v>
      </c>
      <c r="N10" s="65">
        <f t="shared" si="0"/>
        <v>0</v>
      </c>
      <c r="O10" s="65">
        <f t="shared" si="0"/>
        <v>0</v>
      </c>
      <c r="P10" s="65">
        <f t="shared" si="0"/>
        <v>0</v>
      </c>
      <c r="Q10" s="65">
        <f t="shared" si="0"/>
        <v>0</v>
      </c>
      <c r="R10" s="65">
        <f t="shared" si="0"/>
        <v>0</v>
      </c>
      <c r="T10" s="63">
        <f t="shared" ref="T10:AE10" si="1">SUM(T11:T13)</f>
        <v>0</v>
      </c>
      <c r="U10" s="63">
        <f t="shared" si="1"/>
        <v>0</v>
      </c>
      <c r="V10" s="63">
        <f t="shared" si="1"/>
        <v>0</v>
      </c>
      <c r="W10" s="63">
        <f t="shared" si="1"/>
        <v>0</v>
      </c>
      <c r="X10" s="63">
        <f t="shared" si="1"/>
        <v>0</v>
      </c>
      <c r="Y10" s="63">
        <f t="shared" si="1"/>
        <v>0</v>
      </c>
      <c r="Z10" s="63">
        <f t="shared" si="1"/>
        <v>0</v>
      </c>
      <c r="AA10" s="63">
        <f t="shared" si="1"/>
        <v>0</v>
      </c>
      <c r="AB10" s="63">
        <f t="shared" si="1"/>
        <v>0</v>
      </c>
      <c r="AC10" s="63">
        <f t="shared" si="1"/>
        <v>0</v>
      </c>
      <c r="AD10" s="63">
        <f t="shared" si="1"/>
        <v>0</v>
      </c>
      <c r="AE10" s="63">
        <f t="shared" si="1"/>
        <v>0</v>
      </c>
    </row>
    <row r="11" spans="1:31" s="66" customFormat="1" ht="15.75" customHeight="1" x14ac:dyDescent="0.5">
      <c r="A11" s="62" t="s">
        <v>120</v>
      </c>
      <c r="B11" s="92"/>
      <c r="C11" s="67"/>
      <c r="D11" s="67"/>
      <c r="E11" s="67"/>
      <c r="F11" s="63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</row>
    <row r="12" spans="1:31" s="66" customFormat="1" ht="15.75" customHeight="1" x14ac:dyDescent="0.5">
      <c r="A12" s="62" t="s">
        <v>121</v>
      </c>
      <c r="B12" s="92"/>
      <c r="C12" s="67"/>
      <c r="D12" s="67"/>
      <c r="E12" s="67"/>
      <c r="F12" s="63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</row>
    <row r="13" spans="1:31" s="66" customFormat="1" ht="15.75" customHeight="1" x14ac:dyDescent="0.5">
      <c r="A13" s="62" t="s">
        <v>122</v>
      </c>
      <c r="B13" s="92"/>
      <c r="C13" s="67"/>
      <c r="D13" s="67"/>
      <c r="E13" s="67"/>
      <c r="F13" s="63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</row>
    <row r="14" spans="1:31" s="66" customFormat="1" ht="15.75" customHeight="1" x14ac:dyDescent="0.5">
      <c r="A14" s="62" t="s">
        <v>6</v>
      </c>
      <c r="B14" s="91" t="s">
        <v>72</v>
      </c>
      <c r="C14" s="64"/>
      <c r="D14" s="64"/>
      <c r="E14" s="64"/>
      <c r="F14" s="64"/>
      <c r="G14" s="65">
        <f t="shared" ref="G14:R14" si="2">SUM(G15:G16)</f>
        <v>0</v>
      </c>
      <c r="H14" s="65">
        <f t="shared" si="2"/>
        <v>0</v>
      </c>
      <c r="I14" s="65">
        <f t="shared" si="2"/>
        <v>0</v>
      </c>
      <c r="J14" s="65">
        <f t="shared" si="2"/>
        <v>0</v>
      </c>
      <c r="K14" s="65">
        <f t="shared" si="2"/>
        <v>0</v>
      </c>
      <c r="L14" s="65">
        <f t="shared" si="2"/>
        <v>0</v>
      </c>
      <c r="M14" s="65">
        <f t="shared" si="2"/>
        <v>0</v>
      </c>
      <c r="N14" s="65">
        <f t="shared" si="2"/>
        <v>0</v>
      </c>
      <c r="O14" s="65">
        <f t="shared" si="2"/>
        <v>0</v>
      </c>
      <c r="P14" s="65">
        <f t="shared" si="2"/>
        <v>0</v>
      </c>
      <c r="Q14" s="65">
        <f t="shared" si="2"/>
        <v>0</v>
      </c>
      <c r="R14" s="65">
        <f t="shared" si="2"/>
        <v>0</v>
      </c>
      <c r="T14" s="63">
        <f t="shared" ref="T14:AE14" si="3">SUM(T15:T16)</f>
        <v>0</v>
      </c>
      <c r="U14" s="63">
        <f t="shared" si="3"/>
        <v>0</v>
      </c>
      <c r="V14" s="63">
        <f t="shared" si="3"/>
        <v>0</v>
      </c>
      <c r="W14" s="63">
        <f t="shared" si="3"/>
        <v>0</v>
      </c>
      <c r="X14" s="63">
        <f t="shared" si="3"/>
        <v>0</v>
      </c>
      <c r="Y14" s="63">
        <f t="shared" si="3"/>
        <v>0</v>
      </c>
      <c r="Z14" s="63">
        <f t="shared" si="3"/>
        <v>0</v>
      </c>
      <c r="AA14" s="63">
        <f t="shared" si="3"/>
        <v>0</v>
      </c>
      <c r="AB14" s="63">
        <f t="shared" si="3"/>
        <v>0</v>
      </c>
      <c r="AC14" s="63">
        <f t="shared" si="3"/>
        <v>0</v>
      </c>
      <c r="AD14" s="63">
        <f t="shared" si="3"/>
        <v>0</v>
      </c>
      <c r="AE14" s="63">
        <f t="shared" si="3"/>
        <v>0</v>
      </c>
    </row>
    <row r="15" spans="1:31" s="66" customFormat="1" ht="15.75" customHeight="1" x14ac:dyDescent="0.5">
      <c r="A15" s="62" t="s">
        <v>7</v>
      </c>
      <c r="B15" s="92"/>
      <c r="C15" s="67"/>
      <c r="D15" s="67"/>
      <c r="E15" s="67"/>
      <c r="F15" s="63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</row>
    <row r="16" spans="1:31" s="66" customFormat="1" ht="15.75" customHeight="1" x14ac:dyDescent="0.5">
      <c r="A16" s="62" t="s">
        <v>22</v>
      </c>
      <c r="B16" s="92"/>
      <c r="C16" s="67"/>
      <c r="D16" s="67"/>
      <c r="E16" s="67"/>
      <c r="F16" s="63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</row>
    <row r="17" spans="1:31" s="66" customFormat="1" ht="15.75" customHeight="1" x14ac:dyDescent="0.5">
      <c r="A17" s="62" t="s">
        <v>123</v>
      </c>
      <c r="B17" s="91" t="s">
        <v>66</v>
      </c>
      <c r="C17" s="64"/>
      <c r="D17" s="64"/>
      <c r="E17" s="64"/>
      <c r="F17" s="64"/>
      <c r="G17" s="65">
        <f t="shared" ref="G17:R17" si="4">SUM(G18:G19)</f>
        <v>0</v>
      </c>
      <c r="H17" s="65">
        <f t="shared" si="4"/>
        <v>0</v>
      </c>
      <c r="I17" s="65">
        <f t="shared" si="4"/>
        <v>0</v>
      </c>
      <c r="J17" s="65">
        <f t="shared" si="4"/>
        <v>0</v>
      </c>
      <c r="K17" s="65">
        <f t="shared" si="4"/>
        <v>0</v>
      </c>
      <c r="L17" s="65">
        <f t="shared" si="4"/>
        <v>0</v>
      </c>
      <c r="M17" s="65">
        <f t="shared" si="4"/>
        <v>0</v>
      </c>
      <c r="N17" s="65">
        <f t="shared" si="4"/>
        <v>0</v>
      </c>
      <c r="O17" s="65">
        <f t="shared" si="4"/>
        <v>0</v>
      </c>
      <c r="P17" s="65">
        <f t="shared" si="4"/>
        <v>0</v>
      </c>
      <c r="Q17" s="65">
        <f t="shared" si="4"/>
        <v>0</v>
      </c>
      <c r="R17" s="65">
        <f t="shared" si="4"/>
        <v>0</v>
      </c>
      <c r="T17" s="63">
        <f t="shared" ref="T17:AE17" si="5">SUM(T18:T19)</f>
        <v>0</v>
      </c>
      <c r="U17" s="63">
        <f t="shared" si="5"/>
        <v>0</v>
      </c>
      <c r="V17" s="63">
        <f t="shared" si="5"/>
        <v>0</v>
      </c>
      <c r="W17" s="63">
        <f t="shared" si="5"/>
        <v>0</v>
      </c>
      <c r="X17" s="63">
        <f t="shared" si="5"/>
        <v>0</v>
      </c>
      <c r="Y17" s="63">
        <f t="shared" si="5"/>
        <v>0</v>
      </c>
      <c r="Z17" s="63">
        <f t="shared" si="5"/>
        <v>0</v>
      </c>
      <c r="AA17" s="63">
        <f t="shared" si="5"/>
        <v>0</v>
      </c>
      <c r="AB17" s="63">
        <f t="shared" si="5"/>
        <v>0</v>
      </c>
      <c r="AC17" s="63">
        <f t="shared" si="5"/>
        <v>0</v>
      </c>
      <c r="AD17" s="63">
        <f t="shared" si="5"/>
        <v>0</v>
      </c>
      <c r="AE17" s="63">
        <f t="shared" si="5"/>
        <v>0</v>
      </c>
    </row>
    <row r="18" spans="1:31" s="66" customFormat="1" ht="15.75" customHeight="1" x14ac:dyDescent="0.5">
      <c r="A18" s="62" t="s">
        <v>124</v>
      </c>
      <c r="B18" s="92" t="s">
        <v>162</v>
      </c>
      <c r="C18" s="67"/>
      <c r="D18" s="67"/>
      <c r="E18" s="67"/>
      <c r="F18" s="63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</row>
    <row r="19" spans="1:31" s="66" customFormat="1" ht="15.75" customHeight="1" x14ac:dyDescent="0.5">
      <c r="A19" s="62" t="s">
        <v>125</v>
      </c>
      <c r="B19" s="92" t="s">
        <v>163</v>
      </c>
      <c r="C19" s="67"/>
      <c r="D19" s="67"/>
      <c r="E19" s="67"/>
      <c r="F19" s="63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</row>
    <row r="20" spans="1:31" s="66" customFormat="1" ht="15.75" customHeight="1" x14ac:dyDescent="0.5">
      <c r="A20" s="62" t="s">
        <v>126</v>
      </c>
      <c r="B20" s="91" t="s">
        <v>67</v>
      </c>
      <c r="C20" s="64"/>
      <c r="D20" s="64"/>
      <c r="E20" s="64"/>
      <c r="F20" s="64"/>
      <c r="G20" s="65">
        <f t="shared" ref="G20:R20" si="6">SUM(G21:G23)</f>
        <v>0</v>
      </c>
      <c r="H20" s="65">
        <f t="shared" si="6"/>
        <v>0</v>
      </c>
      <c r="I20" s="65">
        <f t="shared" si="6"/>
        <v>0</v>
      </c>
      <c r="J20" s="65">
        <f t="shared" si="6"/>
        <v>0</v>
      </c>
      <c r="K20" s="65">
        <f t="shared" si="6"/>
        <v>0</v>
      </c>
      <c r="L20" s="65">
        <f t="shared" si="6"/>
        <v>0</v>
      </c>
      <c r="M20" s="65">
        <f t="shared" si="6"/>
        <v>0</v>
      </c>
      <c r="N20" s="65">
        <f t="shared" si="6"/>
        <v>0</v>
      </c>
      <c r="O20" s="65">
        <f t="shared" si="6"/>
        <v>0</v>
      </c>
      <c r="P20" s="65">
        <f t="shared" si="6"/>
        <v>0</v>
      </c>
      <c r="Q20" s="65">
        <f t="shared" si="6"/>
        <v>0</v>
      </c>
      <c r="R20" s="65">
        <f t="shared" si="6"/>
        <v>0</v>
      </c>
      <c r="T20" s="63">
        <f t="shared" ref="T20:AE20" si="7">SUM(T21:T23)</f>
        <v>0</v>
      </c>
      <c r="U20" s="63">
        <f t="shared" si="7"/>
        <v>0</v>
      </c>
      <c r="V20" s="63">
        <f t="shared" si="7"/>
        <v>0</v>
      </c>
      <c r="W20" s="63">
        <f t="shared" si="7"/>
        <v>0</v>
      </c>
      <c r="X20" s="63">
        <f t="shared" si="7"/>
        <v>0</v>
      </c>
      <c r="Y20" s="63">
        <f t="shared" si="7"/>
        <v>0</v>
      </c>
      <c r="Z20" s="63">
        <f t="shared" si="7"/>
        <v>0</v>
      </c>
      <c r="AA20" s="63">
        <f t="shared" si="7"/>
        <v>0</v>
      </c>
      <c r="AB20" s="63">
        <f t="shared" si="7"/>
        <v>0</v>
      </c>
      <c r="AC20" s="63">
        <f t="shared" si="7"/>
        <v>0</v>
      </c>
      <c r="AD20" s="63">
        <f t="shared" si="7"/>
        <v>0</v>
      </c>
      <c r="AE20" s="63">
        <f t="shared" si="7"/>
        <v>0</v>
      </c>
    </row>
    <row r="21" spans="1:31" s="66" customFormat="1" ht="15.75" customHeight="1" x14ac:dyDescent="0.5">
      <c r="A21" s="62" t="s">
        <v>127</v>
      </c>
      <c r="B21" s="92"/>
      <c r="C21" s="67"/>
      <c r="D21" s="67"/>
      <c r="E21" s="67"/>
      <c r="F21" s="63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</row>
    <row r="22" spans="1:31" s="66" customFormat="1" ht="15.75" customHeight="1" x14ac:dyDescent="0.5">
      <c r="A22" s="62" t="s">
        <v>128</v>
      </c>
      <c r="B22" s="92"/>
      <c r="C22" s="67"/>
      <c r="D22" s="67"/>
      <c r="E22" s="67"/>
      <c r="F22" s="63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</row>
    <row r="23" spans="1:31" s="66" customFormat="1" ht="15.75" customHeight="1" x14ac:dyDescent="0.5">
      <c r="A23" s="62" t="s">
        <v>129</v>
      </c>
      <c r="B23" s="92"/>
      <c r="C23" s="67"/>
      <c r="D23" s="67"/>
      <c r="E23" s="67"/>
      <c r="F23" s="63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</row>
    <row r="24" spans="1:31" s="66" customFormat="1" ht="15.75" customHeight="1" x14ac:dyDescent="0.5">
      <c r="A24" s="62" t="s">
        <v>130</v>
      </c>
      <c r="B24" s="91" t="s">
        <v>73</v>
      </c>
      <c r="C24" s="64"/>
      <c r="D24" s="64"/>
      <c r="E24" s="64"/>
      <c r="F24" s="64"/>
      <c r="G24" s="65">
        <f t="shared" ref="G24:R24" si="8">SUM(G25:G31)</f>
        <v>0</v>
      </c>
      <c r="H24" s="65">
        <f t="shared" si="8"/>
        <v>0</v>
      </c>
      <c r="I24" s="65">
        <f t="shared" si="8"/>
        <v>0</v>
      </c>
      <c r="J24" s="65">
        <f t="shared" si="8"/>
        <v>0</v>
      </c>
      <c r="K24" s="65">
        <f t="shared" si="8"/>
        <v>0</v>
      </c>
      <c r="L24" s="65">
        <f t="shared" si="8"/>
        <v>0</v>
      </c>
      <c r="M24" s="65">
        <f t="shared" si="8"/>
        <v>0</v>
      </c>
      <c r="N24" s="65">
        <f t="shared" si="8"/>
        <v>0</v>
      </c>
      <c r="O24" s="65">
        <f t="shared" si="8"/>
        <v>0</v>
      </c>
      <c r="P24" s="65">
        <f t="shared" si="8"/>
        <v>0</v>
      </c>
      <c r="Q24" s="65">
        <f t="shared" si="8"/>
        <v>0</v>
      </c>
      <c r="R24" s="65">
        <f t="shared" si="8"/>
        <v>0</v>
      </c>
      <c r="T24" s="63">
        <f t="shared" ref="T24:AE24" si="9">SUM(T25:T31)</f>
        <v>0</v>
      </c>
      <c r="U24" s="63">
        <f t="shared" si="9"/>
        <v>0</v>
      </c>
      <c r="V24" s="63">
        <f t="shared" si="9"/>
        <v>0</v>
      </c>
      <c r="W24" s="63">
        <f t="shared" si="9"/>
        <v>0</v>
      </c>
      <c r="X24" s="63">
        <f t="shared" si="9"/>
        <v>0</v>
      </c>
      <c r="Y24" s="63">
        <f t="shared" si="9"/>
        <v>0</v>
      </c>
      <c r="Z24" s="63">
        <f t="shared" si="9"/>
        <v>0</v>
      </c>
      <c r="AA24" s="63">
        <f t="shared" si="9"/>
        <v>0</v>
      </c>
      <c r="AB24" s="63">
        <f t="shared" si="9"/>
        <v>0</v>
      </c>
      <c r="AC24" s="63">
        <f t="shared" si="9"/>
        <v>0</v>
      </c>
      <c r="AD24" s="63">
        <f t="shared" si="9"/>
        <v>0</v>
      </c>
      <c r="AE24" s="63">
        <f t="shared" si="9"/>
        <v>0</v>
      </c>
    </row>
    <row r="25" spans="1:31" s="66" customFormat="1" ht="15.75" customHeight="1" x14ac:dyDescent="0.5">
      <c r="A25" s="62" t="s">
        <v>131</v>
      </c>
      <c r="B25" s="92" t="s">
        <v>0</v>
      </c>
      <c r="C25" s="67"/>
      <c r="D25" s="67"/>
      <c r="E25" s="67"/>
      <c r="F25" s="63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</row>
    <row r="26" spans="1:31" s="66" customFormat="1" ht="15.75" customHeight="1" x14ac:dyDescent="0.5">
      <c r="A26" s="62" t="s">
        <v>132</v>
      </c>
      <c r="B26" s="92" t="s">
        <v>105</v>
      </c>
      <c r="C26" s="67"/>
      <c r="D26" s="67"/>
      <c r="E26" s="67"/>
      <c r="F26" s="63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</row>
    <row r="27" spans="1:31" s="66" customFormat="1" ht="15.75" customHeight="1" x14ac:dyDescent="0.5">
      <c r="A27" s="62" t="s">
        <v>133</v>
      </c>
      <c r="B27" s="92" t="s">
        <v>150</v>
      </c>
      <c r="C27" s="67"/>
      <c r="D27" s="67"/>
      <c r="E27" s="67"/>
      <c r="F27" s="63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</row>
    <row r="28" spans="1:31" s="66" customFormat="1" ht="15.75" customHeight="1" x14ac:dyDescent="0.5">
      <c r="A28" s="62" t="s">
        <v>134</v>
      </c>
      <c r="B28" s="92" t="s">
        <v>151</v>
      </c>
      <c r="C28" s="67"/>
      <c r="D28" s="67"/>
      <c r="E28" s="67"/>
      <c r="F28" s="63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</row>
    <row r="29" spans="1:31" s="66" customFormat="1" ht="15.75" customHeight="1" x14ac:dyDescent="0.5">
      <c r="A29" s="62" t="s">
        <v>135</v>
      </c>
      <c r="B29" s="92" t="s">
        <v>104</v>
      </c>
      <c r="C29" s="67"/>
      <c r="D29" s="67"/>
      <c r="E29" s="67"/>
      <c r="F29" s="63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</row>
    <row r="30" spans="1:31" s="66" customFormat="1" ht="15.75" customHeight="1" x14ac:dyDescent="0.5">
      <c r="A30" s="62" t="s">
        <v>136</v>
      </c>
      <c r="B30" s="93" t="s">
        <v>152</v>
      </c>
      <c r="C30" s="67"/>
      <c r="D30" s="67"/>
      <c r="E30" s="67"/>
      <c r="F30" s="63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</row>
    <row r="31" spans="1:31" s="66" customFormat="1" ht="15.75" customHeight="1" x14ac:dyDescent="0.5">
      <c r="A31" s="62" t="s">
        <v>137</v>
      </c>
      <c r="B31" s="92" t="s">
        <v>1</v>
      </c>
      <c r="C31" s="67"/>
      <c r="D31" s="67"/>
      <c r="E31" s="67"/>
      <c r="F31" s="63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</row>
    <row r="32" spans="1:31" s="66" customFormat="1" ht="15.75" customHeight="1" x14ac:dyDescent="0.5">
      <c r="A32" s="62" t="s">
        <v>138</v>
      </c>
      <c r="B32" s="91" t="s">
        <v>68</v>
      </c>
      <c r="C32" s="63"/>
      <c r="D32" s="63"/>
      <c r="E32" s="63"/>
      <c r="F32" s="63"/>
      <c r="G32" s="65">
        <f t="shared" ref="G32:R32" si="10">SUM(G33:G99)</f>
        <v>266.67</v>
      </c>
      <c r="H32" s="233">
        <f t="shared" si="10"/>
        <v>51.71</v>
      </c>
      <c r="I32" s="233">
        <f t="shared" si="10"/>
        <v>93.39</v>
      </c>
      <c r="J32" s="233">
        <f t="shared" si="10"/>
        <v>486.8</v>
      </c>
      <c r="K32" s="233">
        <f t="shared" si="10"/>
        <v>1056.05</v>
      </c>
      <c r="L32" s="233">
        <f t="shared" si="10"/>
        <v>1441.99</v>
      </c>
      <c r="M32" s="233">
        <f t="shared" si="10"/>
        <v>1441.99</v>
      </c>
      <c r="N32" s="233">
        <f t="shared" si="10"/>
        <v>1441.99</v>
      </c>
      <c r="O32" s="233">
        <f t="shared" si="10"/>
        <v>1441.99</v>
      </c>
      <c r="P32" s="233">
        <f t="shared" si="10"/>
        <v>1441.99</v>
      </c>
      <c r="Q32" s="233">
        <f t="shared" si="10"/>
        <v>1441.99</v>
      </c>
      <c r="R32" s="233">
        <f t="shared" si="10"/>
        <v>1441.99</v>
      </c>
      <c r="T32" s="63">
        <f t="shared" ref="T32:AE32" si="11">SUM(T33:T99)</f>
        <v>5705</v>
      </c>
      <c r="U32" s="63">
        <f t="shared" si="11"/>
        <v>8097</v>
      </c>
      <c r="V32" s="63">
        <f t="shared" si="11"/>
        <v>5786</v>
      </c>
      <c r="W32" s="63">
        <f t="shared" si="11"/>
        <v>5390</v>
      </c>
      <c r="X32" s="63">
        <f t="shared" si="11"/>
        <v>4380</v>
      </c>
      <c r="Y32" s="63">
        <f t="shared" si="11"/>
        <v>6020</v>
      </c>
      <c r="Z32" s="63">
        <f t="shared" si="11"/>
        <v>5981</v>
      </c>
      <c r="AA32" s="63">
        <f t="shared" si="11"/>
        <v>5958</v>
      </c>
      <c r="AB32" s="63">
        <f t="shared" si="11"/>
        <v>5936</v>
      </c>
      <c r="AC32" s="63">
        <f t="shared" si="11"/>
        <v>5927</v>
      </c>
      <c r="AD32" s="63">
        <f t="shared" si="11"/>
        <v>5890</v>
      </c>
      <c r="AE32" s="63">
        <f t="shared" si="11"/>
        <v>5852</v>
      </c>
    </row>
    <row r="33" spans="1:31" s="66" customFormat="1" ht="15.75" customHeight="1" x14ac:dyDescent="0.5">
      <c r="A33" s="188" t="s">
        <v>139</v>
      </c>
      <c r="B33" s="189" t="s">
        <v>193</v>
      </c>
      <c r="C33" s="190"/>
      <c r="D33" s="190"/>
      <c r="E33" s="190" t="s">
        <v>194</v>
      </c>
      <c r="F33" s="191" t="s">
        <v>104</v>
      </c>
      <c r="G33" s="192">
        <v>5.72</v>
      </c>
      <c r="H33" s="192">
        <v>4.54</v>
      </c>
      <c r="I33" s="192">
        <v>4.54</v>
      </c>
      <c r="J33" s="192">
        <v>4.54</v>
      </c>
      <c r="K33" s="192">
        <v>4.54</v>
      </c>
      <c r="L33" s="192"/>
      <c r="M33" s="192"/>
      <c r="N33" s="192"/>
      <c r="O33" s="192"/>
      <c r="P33" s="192"/>
      <c r="Q33" s="192"/>
      <c r="R33" s="192"/>
      <c r="T33" s="191">
        <v>77</v>
      </c>
      <c r="U33" s="191">
        <v>72</v>
      </c>
      <c r="V33" s="191">
        <v>72</v>
      </c>
      <c r="W33" s="191">
        <v>72</v>
      </c>
      <c r="X33" s="191">
        <v>72</v>
      </c>
      <c r="Y33" s="191">
        <v>72</v>
      </c>
      <c r="Z33" s="191">
        <v>72</v>
      </c>
      <c r="AA33" s="191">
        <v>72</v>
      </c>
      <c r="AB33" s="191">
        <v>72</v>
      </c>
      <c r="AC33" s="191">
        <v>72</v>
      </c>
      <c r="AD33" s="191">
        <v>72</v>
      </c>
      <c r="AE33" s="191">
        <v>72</v>
      </c>
    </row>
    <row r="34" spans="1:31" s="66" customFormat="1" ht="15.75" customHeight="1" x14ac:dyDescent="0.5">
      <c r="A34" s="188" t="s">
        <v>140</v>
      </c>
      <c r="B34" s="190" t="s">
        <v>195</v>
      </c>
      <c r="C34" s="190" t="s">
        <v>196</v>
      </c>
      <c r="D34" s="190"/>
      <c r="E34" s="190" t="s">
        <v>197</v>
      </c>
      <c r="F34" s="191" t="s">
        <v>105</v>
      </c>
      <c r="G34" s="192"/>
      <c r="H34" s="236"/>
      <c r="I34" s="236"/>
      <c r="J34" s="236"/>
      <c r="K34" s="236"/>
      <c r="L34" s="236"/>
      <c r="M34" s="236"/>
      <c r="N34" s="236"/>
      <c r="O34" s="236"/>
      <c r="P34" s="236"/>
      <c r="Q34" s="236"/>
      <c r="R34" s="236"/>
      <c r="T34" s="191">
        <v>246</v>
      </c>
      <c r="U34" s="191">
        <v>488</v>
      </c>
      <c r="V34" s="191">
        <v>487</v>
      </c>
      <c r="W34" s="191"/>
      <c r="X34" s="191"/>
      <c r="Y34" s="191"/>
      <c r="Z34" s="191"/>
      <c r="AA34" s="191"/>
      <c r="AB34" s="191"/>
      <c r="AC34" s="191"/>
      <c r="AD34" s="191"/>
      <c r="AE34" s="191"/>
    </row>
    <row r="35" spans="1:31" s="66" customFormat="1" ht="15.75" customHeight="1" x14ac:dyDescent="0.5">
      <c r="A35" s="188" t="s">
        <v>141</v>
      </c>
      <c r="B35" s="190" t="s">
        <v>198</v>
      </c>
      <c r="C35" s="190" t="s">
        <v>199</v>
      </c>
      <c r="D35" s="190"/>
      <c r="E35" s="190"/>
      <c r="F35" s="191" t="s">
        <v>104</v>
      </c>
      <c r="G35" s="192"/>
      <c r="H35" s="236"/>
      <c r="I35" s="236"/>
      <c r="J35" s="236"/>
      <c r="K35" s="236"/>
      <c r="L35" s="236"/>
      <c r="M35" s="236"/>
      <c r="N35" s="236"/>
      <c r="O35" s="236"/>
      <c r="P35" s="236"/>
      <c r="Q35" s="236"/>
      <c r="R35" s="236"/>
      <c r="T35" s="191">
        <v>350</v>
      </c>
      <c r="U35" s="191"/>
      <c r="V35" s="191"/>
      <c r="W35" s="191"/>
      <c r="X35" s="191"/>
      <c r="Y35" s="191"/>
      <c r="Z35" s="191"/>
      <c r="AA35" s="191"/>
      <c r="AB35" s="191"/>
      <c r="AC35" s="191"/>
      <c r="AD35" s="191"/>
      <c r="AE35" s="191"/>
    </row>
    <row r="36" spans="1:31" s="66" customFormat="1" ht="15.75" customHeight="1" x14ac:dyDescent="0.5">
      <c r="A36" s="188" t="s">
        <v>142</v>
      </c>
      <c r="B36" s="190" t="s">
        <v>200</v>
      </c>
      <c r="C36" s="190" t="s">
        <v>201</v>
      </c>
      <c r="D36" s="190"/>
      <c r="E36" s="190"/>
      <c r="F36" s="191" t="s">
        <v>104</v>
      </c>
      <c r="G36" s="192"/>
      <c r="H36" s="236"/>
      <c r="I36" s="236"/>
      <c r="J36" s="236"/>
      <c r="K36" s="236"/>
      <c r="L36" s="236"/>
      <c r="M36" s="236"/>
      <c r="N36" s="236"/>
      <c r="O36" s="236"/>
      <c r="P36" s="236"/>
      <c r="Q36" s="236"/>
      <c r="R36" s="236"/>
      <c r="T36" s="191">
        <v>146</v>
      </c>
      <c r="U36" s="191">
        <v>50</v>
      </c>
      <c r="V36" s="191"/>
      <c r="W36" s="191"/>
      <c r="X36" s="191"/>
      <c r="Y36" s="191"/>
      <c r="Z36" s="191"/>
      <c r="AA36" s="191"/>
      <c r="AB36" s="191"/>
      <c r="AC36" s="191"/>
      <c r="AD36" s="191"/>
      <c r="AE36" s="191"/>
    </row>
    <row r="37" spans="1:31" s="66" customFormat="1" ht="15.75" customHeight="1" x14ac:dyDescent="0.5">
      <c r="A37" s="188" t="s">
        <v>202</v>
      </c>
      <c r="B37" s="190" t="s">
        <v>203</v>
      </c>
      <c r="C37" s="190" t="s">
        <v>196</v>
      </c>
      <c r="D37" s="190"/>
      <c r="E37" s="190"/>
      <c r="F37" s="191" t="s">
        <v>104</v>
      </c>
      <c r="G37" s="192"/>
      <c r="H37" s="236"/>
      <c r="I37" s="236"/>
      <c r="J37" s="236"/>
      <c r="K37" s="236"/>
      <c r="L37" s="236"/>
      <c r="M37" s="236"/>
      <c r="N37" s="236"/>
      <c r="O37" s="236"/>
      <c r="P37" s="236"/>
      <c r="Q37" s="236"/>
      <c r="R37" s="236"/>
      <c r="T37" s="191">
        <v>-72</v>
      </c>
      <c r="U37" s="191"/>
      <c r="V37" s="191"/>
      <c r="W37" s="191"/>
      <c r="X37" s="191"/>
      <c r="Y37" s="191"/>
      <c r="Z37" s="191"/>
      <c r="AA37" s="191"/>
      <c r="AB37" s="191"/>
      <c r="AC37" s="191"/>
      <c r="AD37" s="191"/>
      <c r="AE37" s="191"/>
    </row>
    <row r="38" spans="1:31" s="66" customFormat="1" ht="15.75" customHeight="1" x14ac:dyDescent="0.5">
      <c r="A38" s="188" t="s">
        <v>204</v>
      </c>
      <c r="B38" s="190" t="s">
        <v>205</v>
      </c>
      <c r="C38" s="190" t="s">
        <v>206</v>
      </c>
      <c r="D38" s="190"/>
      <c r="E38" s="190"/>
      <c r="F38" s="191" t="s">
        <v>104</v>
      </c>
      <c r="G38" s="192">
        <v>5.95</v>
      </c>
      <c r="H38" s="236">
        <v>4.71</v>
      </c>
      <c r="I38" s="236"/>
      <c r="J38" s="236"/>
      <c r="K38" s="236"/>
      <c r="L38" s="236"/>
      <c r="M38" s="236"/>
      <c r="N38" s="236"/>
      <c r="O38" s="236"/>
      <c r="P38" s="236"/>
      <c r="Q38" s="236"/>
      <c r="R38" s="236"/>
      <c r="T38" s="191">
        <v>68</v>
      </c>
      <c r="U38" s="191">
        <v>59</v>
      </c>
      <c r="V38" s="191"/>
      <c r="W38" s="191"/>
      <c r="X38" s="191"/>
      <c r="Y38" s="191"/>
      <c r="Z38" s="191"/>
      <c r="AA38" s="191"/>
      <c r="AB38" s="191"/>
      <c r="AC38" s="191"/>
      <c r="AD38" s="191"/>
      <c r="AE38" s="191"/>
    </row>
    <row r="39" spans="1:31" s="66" customFormat="1" ht="15.75" customHeight="1" x14ac:dyDescent="0.5">
      <c r="A39" s="188" t="s">
        <v>207</v>
      </c>
      <c r="B39" s="190" t="s">
        <v>208</v>
      </c>
      <c r="C39" s="190" t="s">
        <v>209</v>
      </c>
      <c r="D39" s="190"/>
      <c r="E39" s="190"/>
      <c r="F39" s="191" t="s">
        <v>104</v>
      </c>
      <c r="G39" s="192"/>
      <c r="H39" s="236"/>
      <c r="I39" s="236"/>
      <c r="J39" s="236"/>
      <c r="K39" s="236"/>
      <c r="L39" s="236"/>
      <c r="M39" s="236"/>
      <c r="N39" s="236"/>
      <c r="O39" s="236"/>
      <c r="P39" s="236"/>
      <c r="Q39" s="236"/>
      <c r="R39" s="236"/>
      <c r="T39" s="191"/>
      <c r="U39" s="191">
        <v>100</v>
      </c>
      <c r="V39" s="191">
        <v>50</v>
      </c>
      <c r="W39" s="191">
        <v>145</v>
      </c>
      <c r="X39" s="191"/>
      <c r="Y39" s="191"/>
      <c r="Z39" s="191"/>
      <c r="AA39" s="191"/>
      <c r="AB39" s="191"/>
      <c r="AC39" s="191"/>
      <c r="AD39" s="191"/>
      <c r="AE39" s="191"/>
    </row>
    <row r="40" spans="1:31" s="66" customFormat="1" ht="15.75" customHeight="1" x14ac:dyDescent="0.5">
      <c r="A40" s="188" t="s">
        <v>210</v>
      </c>
      <c r="B40" s="190" t="s">
        <v>211</v>
      </c>
      <c r="C40" s="190" t="s">
        <v>212</v>
      </c>
      <c r="D40" s="190"/>
      <c r="E40" s="190"/>
      <c r="F40" s="191" t="s">
        <v>1</v>
      </c>
      <c r="G40" s="192"/>
      <c r="H40" s="236"/>
      <c r="I40" s="236"/>
      <c r="J40" s="236"/>
      <c r="K40" s="236"/>
      <c r="L40" s="236"/>
      <c r="M40" s="236"/>
      <c r="N40" s="236"/>
      <c r="O40" s="236"/>
      <c r="P40" s="236"/>
      <c r="Q40" s="236"/>
      <c r="R40" s="236"/>
      <c r="T40" s="191">
        <v>150</v>
      </c>
      <c r="U40" s="191">
        <v>200</v>
      </c>
      <c r="V40" s="191">
        <v>294</v>
      </c>
      <c r="W40" s="191">
        <v>325</v>
      </c>
      <c r="X40" s="191">
        <v>206</v>
      </c>
      <c r="Y40" s="191"/>
      <c r="Z40" s="191"/>
      <c r="AA40" s="191"/>
      <c r="AB40" s="191"/>
      <c r="AC40" s="191"/>
      <c r="AD40" s="191"/>
      <c r="AE40" s="191"/>
    </row>
    <row r="41" spans="1:31" s="66" customFormat="1" ht="15.75" customHeight="1" x14ac:dyDescent="0.5">
      <c r="A41" s="188" t="s">
        <v>213</v>
      </c>
      <c r="B41" s="190" t="s">
        <v>214</v>
      </c>
      <c r="C41" s="190" t="s">
        <v>215</v>
      </c>
      <c r="D41" s="190"/>
      <c r="E41" s="190"/>
      <c r="F41" s="191" t="s">
        <v>1</v>
      </c>
      <c r="G41" s="192"/>
      <c r="H41" s="236"/>
      <c r="I41" s="236"/>
      <c r="J41" s="236"/>
      <c r="K41" s="236"/>
      <c r="L41" s="236"/>
      <c r="M41" s="236"/>
      <c r="N41" s="236"/>
      <c r="O41" s="236"/>
      <c r="P41" s="236"/>
      <c r="Q41" s="236"/>
      <c r="R41" s="236"/>
      <c r="T41" s="191">
        <v>107</v>
      </c>
      <c r="U41" s="191">
        <v>158</v>
      </c>
      <c r="V41" s="191">
        <v>93</v>
      </c>
      <c r="W41" s="191">
        <v>110</v>
      </c>
      <c r="X41" s="191"/>
      <c r="Y41" s="191"/>
      <c r="Z41" s="191"/>
      <c r="AA41" s="191"/>
      <c r="AB41" s="191"/>
      <c r="AC41" s="191"/>
      <c r="AD41" s="191"/>
      <c r="AE41" s="191"/>
    </row>
    <row r="42" spans="1:31" s="66" customFormat="1" ht="15.75" customHeight="1" x14ac:dyDescent="0.5">
      <c r="A42" s="188" t="s">
        <v>216</v>
      </c>
      <c r="B42" s="190" t="s">
        <v>217</v>
      </c>
      <c r="C42" s="190" t="s">
        <v>218</v>
      </c>
      <c r="D42" s="190"/>
      <c r="E42" s="190"/>
      <c r="F42" s="191" t="s">
        <v>1</v>
      </c>
      <c r="G42" s="192"/>
      <c r="H42" s="236"/>
      <c r="I42" s="236"/>
      <c r="J42" s="236"/>
      <c r="K42" s="236"/>
      <c r="L42" s="236"/>
      <c r="M42" s="236"/>
      <c r="N42" s="236"/>
      <c r="O42" s="236"/>
      <c r="P42" s="236"/>
      <c r="Q42" s="236"/>
      <c r="R42" s="236"/>
      <c r="T42" s="191">
        <v>50</v>
      </c>
      <c r="U42" s="191">
        <v>360</v>
      </c>
      <c r="V42" s="191">
        <v>340</v>
      </c>
      <c r="W42" s="191">
        <v>530</v>
      </c>
      <c r="X42" s="191">
        <v>175</v>
      </c>
      <c r="Y42" s="191"/>
      <c r="Z42" s="191"/>
      <c r="AA42" s="191"/>
      <c r="AB42" s="191"/>
      <c r="AC42" s="191"/>
      <c r="AD42" s="191"/>
      <c r="AE42" s="191"/>
    </row>
    <row r="43" spans="1:31" s="66" customFormat="1" ht="15.75" customHeight="1" x14ac:dyDescent="0.5">
      <c r="A43" s="188" t="s">
        <v>219</v>
      </c>
      <c r="B43" s="190" t="s">
        <v>220</v>
      </c>
      <c r="C43" s="190"/>
      <c r="D43" s="190"/>
      <c r="E43" s="190"/>
      <c r="F43" s="191" t="s">
        <v>1</v>
      </c>
      <c r="G43" s="192"/>
      <c r="H43" s="236"/>
      <c r="I43" s="236"/>
      <c r="J43" s="236"/>
      <c r="K43" s="236"/>
      <c r="L43" s="236"/>
      <c r="M43" s="236"/>
      <c r="N43" s="236"/>
      <c r="O43" s="236"/>
      <c r="P43" s="236"/>
      <c r="Q43" s="236"/>
      <c r="R43" s="236"/>
      <c r="T43" s="191">
        <v>200</v>
      </c>
      <c r="U43" s="191">
        <v>200</v>
      </c>
      <c r="V43" s="191"/>
      <c r="W43" s="191"/>
      <c r="X43" s="191"/>
      <c r="Y43" s="191"/>
      <c r="Z43" s="191"/>
      <c r="AA43" s="191"/>
      <c r="AB43" s="191"/>
      <c r="AC43" s="191"/>
      <c r="AD43" s="191"/>
      <c r="AE43" s="191"/>
    </row>
    <row r="44" spans="1:31" s="66" customFormat="1" ht="15.75" customHeight="1" x14ac:dyDescent="0.5">
      <c r="A44" s="188" t="s">
        <v>221</v>
      </c>
      <c r="B44" s="190" t="s">
        <v>222</v>
      </c>
      <c r="C44" s="190" t="s">
        <v>223</v>
      </c>
      <c r="D44" s="190"/>
      <c r="E44" s="190"/>
      <c r="F44" s="191" t="s">
        <v>1</v>
      </c>
      <c r="G44" s="192"/>
      <c r="H44" s="236"/>
      <c r="I44" s="236"/>
      <c r="J44" s="236"/>
      <c r="K44" s="236"/>
      <c r="L44" s="236"/>
      <c r="M44" s="236"/>
      <c r="N44" s="236"/>
      <c r="O44" s="236"/>
      <c r="P44" s="236"/>
      <c r="Q44" s="236"/>
      <c r="R44" s="236"/>
      <c r="T44" s="191">
        <v>2500</v>
      </c>
      <c r="U44" s="191">
        <v>1150</v>
      </c>
      <c r="V44" s="191"/>
      <c r="W44" s="191"/>
      <c r="X44" s="191"/>
      <c r="Y44" s="191"/>
      <c r="Z44" s="191"/>
      <c r="AA44" s="191"/>
      <c r="AB44" s="191"/>
      <c r="AC44" s="191"/>
      <c r="AD44" s="191"/>
      <c r="AE44" s="191"/>
    </row>
    <row r="45" spans="1:31" s="66" customFormat="1" ht="15.75" customHeight="1" x14ac:dyDescent="0.5">
      <c r="A45" s="188" t="s">
        <v>224</v>
      </c>
      <c r="B45" s="190" t="s">
        <v>211</v>
      </c>
      <c r="C45" s="190" t="s">
        <v>196</v>
      </c>
      <c r="D45" s="190"/>
      <c r="E45" s="190" t="s">
        <v>197</v>
      </c>
      <c r="F45" s="191" t="s">
        <v>105</v>
      </c>
      <c r="G45" s="192"/>
      <c r="H45" s="236"/>
      <c r="I45" s="236"/>
      <c r="J45" s="236"/>
      <c r="K45" s="236"/>
      <c r="L45" s="236"/>
      <c r="M45" s="236"/>
      <c r="N45" s="236"/>
      <c r="O45" s="236"/>
      <c r="P45" s="236"/>
      <c r="Q45" s="236"/>
      <c r="R45" s="236"/>
      <c r="T45" s="191">
        <v>-50</v>
      </c>
      <c r="U45" s="191"/>
      <c r="V45" s="191">
        <v>-50</v>
      </c>
      <c r="W45" s="191"/>
      <c r="X45" s="191"/>
      <c r="Y45" s="191"/>
      <c r="Z45" s="191"/>
      <c r="AA45" s="191"/>
      <c r="AB45" s="191"/>
      <c r="AC45" s="191"/>
      <c r="AD45" s="191"/>
      <c r="AE45" s="191"/>
    </row>
    <row r="46" spans="1:31" s="66" customFormat="1" ht="15.75" customHeight="1" x14ac:dyDescent="0.5">
      <c r="A46" s="188" t="s">
        <v>225</v>
      </c>
      <c r="B46" s="190" t="s">
        <v>226</v>
      </c>
      <c r="C46" s="190">
        <v>60322</v>
      </c>
      <c r="D46" s="190"/>
      <c r="E46" s="190"/>
      <c r="F46" s="191" t="s">
        <v>1</v>
      </c>
      <c r="G46" s="192"/>
      <c r="H46" s="236"/>
      <c r="I46" s="236"/>
      <c r="J46" s="236"/>
      <c r="K46" s="236"/>
      <c r="L46" s="236"/>
      <c r="M46" s="236"/>
      <c r="N46" s="236"/>
      <c r="O46" s="236"/>
      <c r="P46" s="236"/>
      <c r="Q46" s="236"/>
      <c r="R46" s="236"/>
      <c r="T46" s="191"/>
      <c r="U46" s="191"/>
      <c r="V46" s="191">
        <v>-80</v>
      </c>
      <c r="W46" s="191"/>
      <c r="X46" s="191"/>
      <c r="Y46" s="191"/>
      <c r="Z46" s="191"/>
      <c r="AA46" s="191"/>
      <c r="AB46" s="191"/>
      <c r="AC46" s="191"/>
      <c r="AD46" s="191"/>
      <c r="AE46" s="191"/>
    </row>
    <row r="47" spans="1:31" s="66" customFormat="1" ht="15.75" customHeight="1" x14ac:dyDescent="0.5">
      <c r="A47" s="188" t="s">
        <v>227</v>
      </c>
      <c r="B47" s="190" t="s">
        <v>228</v>
      </c>
      <c r="C47" s="190" t="s">
        <v>229</v>
      </c>
      <c r="D47" s="190"/>
      <c r="E47" s="190"/>
      <c r="F47" s="191" t="s">
        <v>1</v>
      </c>
      <c r="G47" s="192"/>
      <c r="H47" s="236"/>
      <c r="I47" s="236"/>
      <c r="J47" s="236"/>
      <c r="K47" s="236"/>
      <c r="L47" s="236"/>
      <c r="M47" s="236"/>
      <c r="N47" s="236"/>
      <c r="O47" s="236"/>
      <c r="P47" s="236"/>
      <c r="Q47" s="236"/>
      <c r="R47" s="236"/>
      <c r="T47" s="191">
        <v>333</v>
      </c>
      <c r="U47" s="191">
        <v>110</v>
      </c>
      <c r="V47" s="191"/>
      <c r="W47" s="191"/>
      <c r="X47" s="191">
        <v>25</v>
      </c>
      <c r="Y47" s="191"/>
      <c r="Z47" s="191"/>
      <c r="AA47" s="191"/>
      <c r="AB47" s="191"/>
      <c r="AC47" s="191"/>
      <c r="AD47" s="191"/>
      <c r="AE47" s="191"/>
    </row>
    <row r="48" spans="1:31" s="66" customFormat="1" ht="15.75" customHeight="1" x14ac:dyDescent="0.5">
      <c r="A48" s="188" t="s">
        <v>230</v>
      </c>
      <c r="B48" s="190" t="s">
        <v>231</v>
      </c>
      <c r="C48" s="190"/>
      <c r="D48" s="190" t="s">
        <v>232</v>
      </c>
      <c r="E48" s="190"/>
      <c r="F48" s="191" t="s">
        <v>110</v>
      </c>
      <c r="G48" s="192"/>
      <c r="H48" s="236"/>
      <c r="I48" s="236"/>
      <c r="J48" s="236"/>
      <c r="K48" s="236"/>
      <c r="L48" s="236"/>
      <c r="M48" s="236"/>
      <c r="N48" s="236"/>
      <c r="O48" s="236"/>
      <c r="P48" s="236"/>
      <c r="Q48" s="236"/>
      <c r="R48" s="236"/>
      <c r="T48" s="191">
        <v>100</v>
      </c>
      <c r="U48" s="191"/>
      <c r="V48" s="191"/>
      <c r="W48" s="191"/>
      <c r="X48" s="191"/>
      <c r="Y48" s="191"/>
      <c r="Z48" s="191"/>
      <c r="AA48" s="191"/>
      <c r="AB48" s="191"/>
      <c r="AC48" s="191"/>
      <c r="AD48" s="191"/>
      <c r="AE48" s="191"/>
    </row>
    <row r="49" spans="1:31" s="66" customFormat="1" ht="15.75" customHeight="1" x14ac:dyDescent="0.5">
      <c r="A49" s="188" t="s">
        <v>233</v>
      </c>
      <c r="B49" s="190" t="s">
        <v>234</v>
      </c>
      <c r="C49" s="190"/>
      <c r="D49" s="190" t="s">
        <v>235</v>
      </c>
      <c r="E49" s="190" t="s">
        <v>236</v>
      </c>
      <c r="F49" s="191" t="s">
        <v>110</v>
      </c>
      <c r="G49" s="192"/>
      <c r="H49" s="236"/>
      <c r="I49" s="236"/>
      <c r="J49" s="236"/>
      <c r="K49" s="236"/>
      <c r="L49" s="236"/>
      <c r="M49" s="236"/>
      <c r="N49" s="236"/>
      <c r="O49" s="236"/>
      <c r="P49" s="236"/>
      <c r="Q49" s="236"/>
      <c r="R49" s="236"/>
      <c r="T49" s="191"/>
      <c r="U49" s="191">
        <v>-50</v>
      </c>
      <c r="V49" s="191"/>
      <c r="W49" s="191"/>
      <c r="X49" s="191"/>
      <c r="Y49" s="191"/>
      <c r="Z49" s="191"/>
      <c r="AA49" s="191"/>
      <c r="AB49" s="191"/>
      <c r="AC49" s="191"/>
      <c r="AD49" s="191"/>
      <c r="AE49" s="191"/>
    </row>
    <row r="50" spans="1:31" s="66" customFormat="1" ht="15.75" customHeight="1" x14ac:dyDescent="0.5">
      <c r="A50" s="188" t="s">
        <v>237</v>
      </c>
      <c r="B50" s="190" t="s">
        <v>238</v>
      </c>
      <c r="C50" s="190"/>
      <c r="D50" s="190"/>
      <c r="E50" s="190"/>
      <c r="F50" s="191" t="s">
        <v>1</v>
      </c>
      <c r="G50" s="192">
        <v>40</v>
      </c>
      <c r="H50" s="236">
        <v>40</v>
      </c>
      <c r="I50" s="236"/>
      <c r="J50" s="236"/>
      <c r="K50" s="236"/>
      <c r="L50" s="236"/>
      <c r="M50" s="236"/>
      <c r="N50" s="236"/>
      <c r="O50" s="236"/>
      <c r="P50" s="236"/>
      <c r="Q50" s="236"/>
      <c r="R50" s="236"/>
      <c r="T50" s="191">
        <v>183</v>
      </c>
      <c r="U50" s="191">
        <v>184</v>
      </c>
      <c r="V50" s="191"/>
      <c r="W50" s="191"/>
      <c r="X50" s="191"/>
      <c r="Y50" s="191"/>
      <c r="Z50" s="191"/>
      <c r="AA50" s="191"/>
      <c r="AB50" s="191"/>
      <c r="AC50" s="191"/>
      <c r="AD50" s="191"/>
      <c r="AE50" s="191"/>
    </row>
    <row r="51" spans="1:31" s="66" customFormat="1" ht="15.75" customHeight="1" x14ac:dyDescent="0.5">
      <c r="A51" s="188" t="s">
        <v>239</v>
      </c>
      <c r="B51" s="190" t="s">
        <v>240</v>
      </c>
      <c r="C51" s="190"/>
      <c r="D51" s="190"/>
      <c r="E51" s="190"/>
      <c r="F51" s="191" t="s">
        <v>110</v>
      </c>
      <c r="G51" s="192"/>
      <c r="H51" s="236"/>
      <c r="I51" s="236"/>
      <c r="J51" s="236"/>
      <c r="K51" s="236"/>
      <c r="L51" s="236"/>
      <c r="M51" s="236"/>
      <c r="N51" s="236"/>
      <c r="O51" s="236"/>
      <c r="P51" s="236"/>
      <c r="Q51" s="236"/>
      <c r="R51" s="236"/>
      <c r="T51" s="191">
        <v>30</v>
      </c>
      <c r="U51" s="191">
        <v>70</v>
      </c>
      <c r="V51" s="191">
        <v>100</v>
      </c>
      <c r="W51" s="191"/>
      <c r="X51" s="191"/>
      <c r="Y51" s="191"/>
      <c r="Z51" s="191"/>
      <c r="AA51" s="191"/>
      <c r="AB51" s="191"/>
      <c r="AC51" s="191"/>
      <c r="AD51" s="191"/>
      <c r="AE51" s="191"/>
    </row>
    <row r="52" spans="1:31" s="66" customFormat="1" ht="15.75" customHeight="1" x14ac:dyDescent="0.5">
      <c r="A52" s="188" t="s">
        <v>241</v>
      </c>
      <c r="B52" s="190" t="s">
        <v>242</v>
      </c>
      <c r="C52" s="190"/>
      <c r="D52" s="190"/>
      <c r="E52" s="190"/>
      <c r="F52" s="191" t="s">
        <v>1</v>
      </c>
      <c r="G52" s="192"/>
      <c r="H52" s="236"/>
      <c r="I52" s="236"/>
      <c r="J52" s="236"/>
      <c r="K52" s="236"/>
      <c r="L52" s="236"/>
      <c r="M52" s="236"/>
      <c r="N52" s="236"/>
      <c r="O52" s="236"/>
      <c r="P52" s="236"/>
      <c r="Q52" s="236"/>
      <c r="R52" s="236"/>
      <c r="T52" s="191"/>
      <c r="U52" s="191">
        <v>50</v>
      </c>
      <c r="V52" s="191"/>
      <c r="W52" s="191">
        <v>100</v>
      </c>
      <c r="X52" s="191"/>
      <c r="Y52" s="191"/>
      <c r="Z52" s="191"/>
      <c r="AA52" s="191"/>
      <c r="AB52" s="191"/>
      <c r="AC52" s="191"/>
      <c r="AD52" s="191"/>
      <c r="AE52" s="191"/>
    </row>
    <row r="53" spans="1:31" s="66" customFormat="1" ht="15.75" customHeight="1" x14ac:dyDescent="0.5">
      <c r="A53" s="188" t="s">
        <v>243</v>
      </c>
      <c r="B53" s="190" t="s">
        <v>244</v>
      </c>
      <c r="C53" s="190" t="s">
        <v>245</v>
      </c>
      <c r="D53" s="190"/>
      <c r="E53" s="190"/>
      <c r="F53" s="191" t="s">
        <v>104</v>
      </c>
      <c r="G53" s="192"/>
      <c r="H53" s="236"/>
      <c r="I53" s="236"/>
      <c r="J53" s="236"/>
      <c r="K53" s="236"/>
      <c r="L53" s="236"/>
      <c r="M53" s="236"/>
      <c r="N53" s="236"/>
      <c r="O53" s="236"/>
      <c r="P53" s="236"/>
      <c r="Q53" s="236"/>
      <c r="R53" s="236"/>
      <c r="T53" s="191"/>
      <c r="U53" s="191">
        <v>18</v>
      </c>
      <c r="V53" s="191"/>
      <c r="W53" s="191"/>
      <c r="X53" s="191"/>
      <c r="Y53" s="191"/>
      <c r="Z53" s="191"/>
      <c r="AA53" s="191"/>
      <c r="AB53" s="191"/>
      <c r="AC53" s="191"/>
      <c r="AD53" s="191"/>
      <c r="AE53" s="191"/>
    </row>
    <row r="54" spans="1:31" s="66" customFormat="1" ht="15.75" customHeight="1" x14ac:dyDescent="0.5">
      <c r="A54" s="188" t="s">
        <v>246</v>
      </c>
      <c r="B54" s="190" t="s">
        <v>247</v>
      </c>
      <c r="C54" s="190" t="s">
        <v>248</v>
      </c>
      <c r="D54" s="190"/>
      <c r="E54" s="190"/>
      <c r="F54" s="191" t="s">
        <v>1</v>
      </c>
      <c r="G54" s="192"/>
      <c r="H54" s="236"/>
      <c r="I54" s="236"/>
      <c r="J54" s="236"/>
      <c r="K54" s="236"/>
      <c r="L54" s="236"/>
      <c r="M54" s="236"/>
      <c r="N54" s="236"/>
      <c r="O54" s="236"/>
      <c r="P54" s="236"/>
      <c r="Q54" s="236"/>
      <c r="R54" s="236"/>
      <c r="T54" s="191">
        <v>200</v>
      </c>
      <c r="U54" s="191">
        <v>250</v>
      </c>
      <c r="V54" s="191">
        <v>200</v>
      </c>
      <c r="W54" s="191">
        <v>100</v>
      </c>
      <c r="X54" s="191">
        <v>100</v>
      </c>
      <c r="Y54" s="191"/>
      <c r="Z54" s="191"/>
      <c r="AA54" s="191"/>
      <c r="AB54" s="191"/>
      <c r="AC54" s="191"/>
      <c r="AD54" s="191"/>
      <c r="AE54" s="191"/>
    </row>
    <row r="55" spans="1:31" s="66" customFormat="1" ht="15.75" customHeight="1" x14ac:dyDescent="0.5">
      <c r="A55" s="188" t="s">
        <v>249</v>
      </c>
      <c r="B55" s="190" t="s">
        <v>250</v>
      </c>
      <c r="C55" s="190">
        <v>61288</v>
      </c>
      <c r="D55" s="190"/>
      <c r="E55" s="190"/>
      <c r="F55" s="191" t="s">
        <v>1</v>
      </c>
      <c r="G55" s="192"/>
      <c r="H55" s="236"/>
      <c r="I55" s="236"/>
      <c r="J55" s="236"/>
      <c r="K55" s="236"/>
      <c r="L55" s="236"/>
      <c r="M55" s="236"/>
      <c r="N55" s="236"/>
      <c r="O55" s="236"/>
      <c r="P55" s="236"/>
      <c r="Q55" s="236"/>
      <c r="R55" s="236"/>
      <c r="T55" s="191"/>
      <c r="U55" s="191"/>
      <c r="V55" s="191">
        <v>-150</v>
      </c>
      <c r="W55" s="191"/>
      <c r="X55" s="191"/>
      <c r="Y55" s="191"/>
      <c r="Z55" s="191"/>
      <c r="AA55" s="191"/>
      <c r="AB55" s="191"/>
      <c r="AC55" s="191"/>
      <c r="AD55" s="191"/>
      <c r="AE55" s="191"/>
    </row>
    <row r="56" spans="1:31" s="66" customFormat="1" ht="15.75" customHeight="1" x14ac:dyDescent="0.5">
      <c r="A56" s="188" t="s">
        <v>246</v>
      </c>
      <c r="B56" s="190" t="s">
        <v>251</v>
      </c>
      <c r="C56" s="190" t="s">
        <v>252</v>
      </c>
      <c r="D56" s="190"/>
      <c r="E56" s="190"/>
      <c r="F56" s="191" t="s">
        <v>1</v>
      </c>
      <c r="G56" s="192"/>
      <c r="H56" s="236"/>
      <c r="I56" s="236"/>
      <c r="J56" s="236"/>
      <c r="K56" s="236"/>
      <c r="L56" s="236"/>
      <c r="M56" s="236"/>
      <c r="N56" s="236"/>
      <c r="O56" s="236"/>
      <c r="P56" s="236"/>
      <c r="Q56" s="236"/>
      <c r="R56" s="236"/>
      <c r="T56" s="191"/>
      <c r="U56" s="191">
        <v>55</v>
      </c>
      <c r="V56" s="191"/>
      <c r="W56" s="191">
        <v>232</v>
      </c>
      <c r="X56" s="191"/>
      <c r="Y56" s="191"/>
      <c r="Z56" s="191"/>
      <c r="AA56" s="191"/>
      <c r="AB56" s="191"/>
      <c r="AC56" s="191"/>
      <c r="AD56" s="191"/>
      <c r="AE56" s="191"/>
    </row>
    <row r="57" spans="1:31" s="66" customFormat="1" ht="15.75" customHeight="1" x14ac:dyDescent="0.5">
      <c r="A57" s="188" t="s">
        <v>253</v>
      </c>
      <c r="B57" s="190" t="s">
        <v>254</v>
      </c>
      <c r="C57" s="190"/>
      <c r="D57" s="190" t="s">
        <v>232</v>
      </c>
      <c r="E57" s="190"/>
      <c r="F57" s="191" t="s">
        <v>110</v>
      </c>
      <c r="G57" s="192"/>
      <c r="H57" s="236"/>
      <c r="I57" s="236"/>
      <c r="J57" s="236"/>
      <c r="K57" s="236"/>
      <c r="L57" s="236"/>
      <c r="M57" s="236"/>
      <c r="N57" s="236"/>
      <c r="O57" s="236"/>
      <c r="P57" s="236"/>
      <c r="Q57" s="236"/>
      <c r="R57" s="236"/>
      <c r="T57" s="191">
        <v>-85</v>
      </c>
      <c r="U57" s="191"/>
      <c r="V57" s="191"/>
      <c r="W57" s="191"/>
      <c r="X57" s="191"/>
      <c r="Y57" s="191"/>
      <c r="Z57" s="191"/>
      <c r="AA57" s="191"/>
      <c r="AB57" s="191"/>
      <c r="AC57" s="191"/>
      <c r="AD57" s="191"/>
      <c r="AE57" s="191"/>
    </row>
    <row r="58" spans="1:31" s="66" customFormat="1" ht="15.75" customHeight="1" x14ac:dyDescent="0.5">
      <c r="A58" s="188" t="s">
        <v>255</v>
      </c>
      <c r="B58" s="190" t="s">
        <v>256</v>
      </c>
      <c r="C58" s="190" t="s">
        <v>257</v>
      </c>
      <c r="D58" s="190"/>
      <c r="E58" s="190"/>
      <c r="F58" s="191" t="s">
        <v>1</v>
      </c>
      <c r="G58" s="192"/>
      <c r="H58" s="236"/>
      <c r="I58" s="236"/>
      <c r="J58" s="236"/>
      <c r="K58" s="236"/>
      <c r="L58" s="236"/>
      <c r="M58" s="236"/>
      <c r="N58" s="236"/>
      <c r="O58" s="236"/>
      <c r="P58" s="236"/>
      <c r="Q58" s="236"/>
      <c r="R58" s="236"/>
      <c r="T58" s="191"/>
      <c r="U58" s="191"/>
      <c r="V58" s="191">
        <v>-125</v>
      </c>
      <c r="W58" s="191"/>
      <c r="X58" s="191"/>
      <c r="Y58" s="191"/>
      <c r="Z58" s="191"/>
      <c r="AA58" s="191"/>
      <c r="AB58" s="191"/>
      <c r="AC58" s="191"/>
      <c r="AD58" s="191"/>
      <c r="AE58" s="191"/>
    </row>
    <row r="59" spans="1:31" s="66" customFormat="1" ht="15.75" customHeight="1" x14ac:dyDescent="0.5">
      <c r="A59" s="188" t="s">
        <v>258</v>
      </c>
      <c r="B59" s="190" t="s">
        <v>259</v>
      </c>
      <c r="C59" s="190">
        <v>60396</v>
      </c>
      <c r="D59" s="190"/>
      <c r="E59" s="190"/>
      <c r="F59" s="191" t="s">
        <v>104</v>
      </c>
      <c r="G59" s="192"/>
      <c r="H59" s="236">
        <v>2.46</v>
      </c>
      <c r="I59" s="236">
        <v>2.46</v>
      </c>
      <c r="J59" s="236">
        <v>2.46</v>
      </c>
      <c r="K59" s="236"/>
      <c r="L59" s="236"/>
      <c r="M59" s="236"/>
      <c r="N59" s="236"/>
      <c r="O59" s="236"/>
      <c r="P59" s="236"/>
      <c r="Q59" s="236"/>
      <c r="R59" s="236"/>
      <c r="T59" s="191"/>
      <c r="U59" s="191">
        <v>12</v>
      </c>
      <c r="V59" s="191">
        <v>34</v>
      </c>
      <c r="W59" s="191">
        <v>34</v>
      </c>
      <c r="X59" s="191"/>
      <c r="Y59" s="191"/>
      <c r="Z59" s="191"/>
      <c r="AA59" s="191"/>
      <c r="AB59" s="191"/>
      <c r="AC59" s="191"/>
      <c r="AD59" s="191"/>
      <c r="AE59" s="191"/>
    </row>
    <row r="60" spans="1:31" s="66" customFormat="1" ht="15.75" customHeight="1" x14ac:dyDescent="0.5">
      <c r="A60" s="188" t="s">
        <v>260</v>
      </c>
      <c r="B60" s="190" t="s">
        <v>261</v>
      </c>
      <c r="C60" s="190">
        <v>63612</v>
      </c>
      <c r="D60" s="190"/>
      <c r="E60" s="190"/>
      <c r="F60" s="191" t="s">
        <v>1</v>
      </c>
      <c r="G60" s="192"/>
      <c r="H60" s="236"/>
      <c r="I60" s="236"/>
      <c r="J60" s="236"/>
      <c r="K60" s="236"/>
      <c r="L60" s="236"/>
      <c r="M60" s="236"/>
      <c r="N60" s="236"/>
      <c r="O60" s="236"/>
      <c r="P60" s="236"/>
      <c r="Q60" s="236"/>
      <c r="R60" s="236"/>
      <c r="T60" s="191">
        <v>-50</v>
      </c>
      <c r="U60" s="191"/>
      <c r="V60" s="191"/>
      <c r="W60" s="191"/>
      <c r="X60" s="191"/>
      <c r="Y60" s="191"/>
      <c r="Z60" s="191"/>
      <c r="AA60" s="191"/>
      <c r="AB60" s="191"/>
      <c r="AC60" s="191"/>
      <c r="AD60" s="191"/>
      <c r="AE60" s="191"/>
    </row>
    <row r="61" spans="1:31" s="66" customFormat="1" ht="15.75" customHeight="1" x14ac:dyDescent="0.5">
      <c r="A61" s="188" t="s">
        <v>262</v>
      </c>
      <c r="B61" s="190" t="s">
        <v>263</v>
      </c>
      <c r="C61" s="190"/>
      <c r="D61" s="190" t="s">
        <v>264</v>
      </c>
      <c r="E61" s="190"/>
      <c r="F61" s="191" t="s">
        <v>110</v>
      </c>
      <c r="G61" s="192"/>
      <c r="H61" s="236"/>
      <c r="I61" s="236"/>
      <c r="J61" s="236"/>
      <c r="K61" s="236"/>
      <c r="L61" s="236"/>
      <c r="M61" s="236"/>
      <c r="N61" s="236"/>
      <c r="O61" s="236"/>
      <c r="P61" s="236"/>
      <c r="Q61" s="236"/>
      <c r="R61" s="236"/>
      <c r="T61" s="191">
        <v>-11</v>
      </c>
      <c r="U61" s="191"/>
      <c r="V61" s="191"/>
      <c r="W61" s="191"/>
      <c r="X61" s="191"/>
      <c r="Y61" s="191"/>
      <c r="Z61" s="191"/>
      <c r="AA61" s="191"/>
      <c r="AB61" s="191"/>
      <c r="AC61" s="191"/>
      <c r="AD61" s="191"/>
      <c r="AE61" s="191"/>
    </row>
    <row r="62" spans="1:31" s="66" customFormat="1" ht="15.75" customHeight="1" x14ac:dyDescent="0.5">
      <c r="A62" s="188" t="s">
        <v>265</v>
      </c>
      <c r="B62" s="190" t="s">
        <v>266</v>
      </c>
      <c r="C62" s="190">
        <v>60795</v>
      </c>
      <c r="D62" s="190"/>
      <c r="E62" s="190"/>
      <c r="F62" s="191" t="s">
        <v>1</v>
      </c>
      <c r="G62" s="192"/>
      <c r="H62" s="236"/>
      <c r="I62" s="236"/>
      <c r="J62" s="236"/>
      <c r="K62" s="236"/>
      <c r="L62" s="236"/>
      <c r="M62" s="236"/>
      <c r="N62" s="236"/>
      <c r="O62" s="236"/>
      <c r="P62" s="236"/>
      <c r="Q62" s="236"/>
      <c r="R62" s="236"/>
      <c r="T62" s="191"/>
      <c r="U62" s="191">
        <v>75</v>
      </c>
      <c r="V62" s="191">
        <v>-100</v>
      </c>
      <c r="W62" s="191"/>
      <c r="X62" s="191"/>
      <c r="Y62" s="191"/>
      <c r="Z62" s="191"/>
      <c r="AA62" s="191"/>
      <c r="AB62" s="191"/>
      <c r="AC62" s="191"/>
      <c r="AD62" s="191"/>
      <c r="AE62" s="191"/>
    </row>
    <row r="63" spans="1:31" s="66" customFormat="1" ht="15.75" customHeight="1" x14ac:dyDescent="0.5">
      <c r="A63" s="188" t="s">
        <v>267</v>
      </c>
      <c r="B63" s="190" t="s">
        <v>268</v>
      </c>
      <c r="C63" s="190" t="s">
        <v>269</v>
      </c>
      <c r="D63" s="190"/>
      <c r="E63" s="190"/>
      <c r="F63" s="191" t="s">
        <v>108</v>
      </c>
      <c r="G63" s="192"/>
      <c r="H63" s="236"/>
      <c r="I63" s="236"/>
      <c r="J63" s="236"/>
      <c r="K63" s="236"/>
      <c r="L63" s="236"/>
      <c r="M63" s="236"/>
      <c r="N63" s="236"/>
      <c r="O63" s="236"/>
      <c r="P63" s="236"/>
      <c r="Q63" s="236"/>
      <c r="R63" s="236"/>
      <c r="T63" s="191"/>
      <c r="U63" s="191">
        <v>32</v>
      </c>
      <c r="V63" s="191"/>
      <c r="W63" s="191"/>
      <c r="X63" s="191"/>
      <c r="Y63" s="191"/>
      <c r="Z63" s="191"/>
      <c r="AA63" s="191"/>
      <c r="AB63" s="191"/>
      <c r="AC63" s="191"/>
      <c r="AD63" s="191"/>
      <c r="AE63" s="191"/>
    </row>
    <row r="64" spans="1:31" s="66" customFormat="1" ht="15.75" customHeight="1" x14ac:dyDescent="0.5">
      <c r="A64" s="188" t="s">
        <v>270</v>
      </c>
      <c r="B64" s="190" t="s">
        <v>271</v>
      </c>
      <c r="C64" s="190" t="s">
        <v>272</v>
      </c>
      <c r="D64" s="190"/>
      <c r="E64" s="190"/>
      <c r="F64" s="191" t="s">
        <v>1</v>
      </c>
      <c r="G64" s="192"/>
      <c r="H64" s="236"/>
      <c r="I64" s="236"/>
      <c r="J64" s="236"/>
      <c r="K64" s="236"/>
      <c r="L64" s="236"/>
      <c r="M64" s="236"/>
      <c r="N64" s="236"/>
      <c r="O64" s="236"/>
      <c r="P64" s="236"/>
      <c r="Q64" s="236"/>
      <c r="R64" s="236"/>
      <c r="T64" s="191">
        <v>250</v>
      </c>
      <c r="U64" s="191">
        <v>700</v>
      </c>
      <c r="V64" s="191">
        <v>500</v>
      </c>
      <c r="W64" s="191">
        <v>150</v>
      </c>
      <c r="X64" s="191">
        <v>225</v>
      </c>
      <c r="Y64" s="191"/>
      <c r="Z64" s="191"/>
      <c r="AA64" s="191"/>
      <c r="AB64" s="191"/>
      <c r="AC64" s="191"/>
      <c r="AD64" s="191"/>
      <c r="AE64" s="191"/>
    </row>
    <row r="65" spans="1:31" s="66" customFormat="1" ht="15.75" customHeight="1" x14ac:dyDescent="0.5">
      <c r="A65" s="188" t="s">
        <v>273</v>
      </c>
      <c r="B65" s="190" t="s">
        <v>274</v>
      </c>
      <c r="C65" s="190" t="s">
        <v>275</v>
      </c>
      <c r="D65" s="190" t="s">
        <v>276</v>
      </c>
      <c r="E65" s="190"/>
      <c r="F65" s="191" t="s">
        <v>108</v>
      </c>
      <c r="G65" s="192"/>
      <c r="H65" s="236"/>
      <c r="I65" s="236"/>
      <c r="J65" s="236"/>
      <c r="K65" s="236"/>
      <c r="L65" s="236"/>
      <c r="M65" s="236"/>
      <c r="N65" s="236"/>
      <c r="O65" s="236"/>
      <c r="P65" s="236"/>
      <c r="Q65" s="236"/>
      <c r="R65" s="236"/>
      <c r="T65" s="191"/>
      <c r="U65" s="191">
        <v>1</v>
      </c>
      <c r="V65" s="191">
        <v>28</v>
      </c>
      <c r="W65" s="191">
        <v>32</v>
      </c>
      <c r="X65" s="191"/>
      <c r="Y65" s="191"/>
      <c r="Z65" s="191"/>
      <c r="AA65" s="191"/>
      <c r="AB65" s="191"/>
      <c r="AC65" s="191"/>
      <c r="AD65" s="191"/>
      <c r="AE65" s="191"/>
    </row>
    <row r="66" spans="1:31" s="66" customFormat="1" ht="15.75" customHeight="1" x14ac:dyDescent="0.5">
      <c r="A66" s="188" t="s">
        <v>277</v>
      </c>
      <c r="B66" s="190" t="s">
        <v>278</v>
      </c>
      <c r="C66" s="190">
        <v>60319</v>
      </c>
      <c r="D66" s="190"/>
      <c r="E66" s="190"/>
      <c r="F66" s="191" t="s">
        <v>1</v>
      </c>
      <c r="G66" s="192"/>
      <c r="H66" s="236"/>
      <c r="I66" s="236"/>
      <c r="J66" s="236"/>
      <c r="K66" s="236"/>
      <c r="L66" s="236"/>
      <c r="M66" s="236"/>
      <c r="N66" s="236"/>
      <c r="O66" s="236"/>
      <c r="P66" s="236"/>
      <c r="Q66" s="236"/>
      <c r="R66" s="236"/>
      <c r="T66" s="191"/>
      <c r="U66" s="191">
        <v>2400</v>
      </c>
      <c r="V66" s="191">
        <v>2700</v>
      </c>
      <c r="W66" s="191">
        <v>1300</v>
      </c>
      <c r="X66" s="191"/>
      <c r="Y66" s="191"/>
      <c r="Z66" s="191"/>
      <c r="AA66" s="191"/>
      <c r="AB66" s="191"/>
      <c r="AC66" s="191"/>
      <c r="AD66" s="191"/>
      <c r="AE66" s="191"/>
    </row>
    <row r="67" spans="1:31" s="66" customFormat="1" ht="15.75" customHeight="1" x14ac:dyDescent="0.5">
      <c r="A67" s="188" t="s">
        <v>279</v>
      </c>
      <c r="B67" s="190" t="s">
        <v>280</v>
      </c>
      <c r="C67" s="190"/>
      <c r="D67" s="190">
        <v>339</v>
      </c>
      <c r="E67" s="190" t="s">
        <v>281</v>
      </c>
      <c r="F67" s="191" t="s">
        <v>110</v>
      </c>
      <c r="G67" s="192"/>
      <c r="H67" s="236"/>
      <c r="I67" s="236"/>
      <c r="J67" s="236"/>
      <c r="K67" s="236"/>
      <c r="L67" s="236"/>
      <c r="M67" s="236"/>
      <c r="N67" s="236"/>
      <c r="O67" s="236"/>
      <c r="P67" s="236"/>
      <c r="Q67" s="236"/>
      <c r="R67" s="236"/>
      <c r="T67" s="191"/>
      <c r="U67" s="191">
        <v>20</v>
      </c>
      <c r="V67" s="191">
        <v>268</v>
      </c>
      <c r="W67" s="191"/>
      <c r="X67" s="191"/>
      <c r="Y67" s="191"/>
      <c r="Z67" s="191"/>
      <c r="AA67" s="191"/>
      <c r="AB67" s="191"/>
      <c r="AC67" s="191"/>
      <c r="AD67" s="191"/>
      <c r="AE67" s="191"/>
    </row>
    <row r="68" spans="1:31" s="66" customFormat="1" ht="15.75" customHeight="1" x14ac:dyDescent="0.5">
      <c r="A68" s="188" t="s">
        <v>282</v>
      </c>
      <c r="B68" s="190" t="s">
        <v>283</v>
      </c>
      <c r="C68" s="190"/>
      <c r="D68" s="190" t="s">
        <v>284</v>
      </c>
      <c r="E68" s="190"/>
      <c r="F68" s="191" t="s">
        <v>110</v>
      </c>
      <c r="G68" s="192"/>
      <c r="H68" s="236"/>
      <c r="I68" s="236"/>
      <c r="J68" s="236"/>
      <c r="K68" s="236"/>
      <c r="L68" s="236"/>
      <c r="M68" s="236"/>
      <c r="N68" s="236"/>
      <c r="O68" s="236"/>
      <c r="P68" s="236"/>
      <c r="Q68" s="236"/>
      <c r="R68" s="236"/>
      <c r="T68" s="191">
        <v>186</v>
      </c>
      <c r="U68" s="191">
        <v>14</v>
      </c>
      <c r="V68" s="191"/>
      <c r="W68" s="191"/>
      <c r="X68" s="191"/>
      <c r="Y68" s="191"/>
      <c r="Z68" s="191"/>
      <c r="AA68" s="191"/>
      <c r="AB68" s="191"/>
      <c r="AC68" s="191"/>
      <c r="AD68" s="191"/>
      <c r="AE68" s="191"/>
    </row>
    <row r="69" spans="1:31" s="66" customFormat="1" ht="15.75" customHeight="1" x14ac:dyDescent="0.5">
      <c r="A69" s="188" t="s">
        <v>285</v>
      </c>
      <c r="B69" s="190" t="s">
        <v>286</v>
      </c>
      <c r="C69" s="190"/>
      <c r="D69" s="190" t="s">
        <v>287</v>
      </c>
      <c r="E69" s="190"/>
      <c r="F69" s="191" t="s">
        <v>110</v>
      </c>
      <c r="G69" s="192">
        <v>215</v>
      </c>
      <c r="H69" s="236"/>
      <c r="I69" s="236"/>
      <c r="J69" s="236"/>
      <c r="K69" s="236"/>
      <c r="L69" s="236"/>
      <c r="M69" s="236"/>
      <c r="N69" s="236"/>
      <c r="O69" s="236"/>
      <c r="P69" s="236"/>
      <c r="Q69" s="236"/>
      <c r="R69" s="236"/>
      <c r="T69" s="191">
        <v>452</v>
      </c>
      <c r="U69" s="191"/>
      <c r="V69" s="191"/>
      <c r="W69" s="191"/>
      <c r="X69" s="191"/>
      <c r="Y69" s="191"/>
      <c r="Z69" s="191"/>
      <c r="AA69" s="191"/>
      <c r="AB69" s="191"/>
      <c r="AC69" s="191"/>
      <c r="AD69" s="191"/>
      <c r="AE69" s="191"/>
    </row>
    <row r="70" spans="1:31" s="66" customFormat="1" ht="15.75" customHeight="1" x14ac:dyDescent="0.5">
      <c r="A70" s="188" t="s">
        <v>288</v>
      </c>
      <c r="B70" s="190" t="s">
        <v>289</v>
      </c>
      <c r="C70" s="190"/>
      <c r="D70" s="190" t="s">
        <v>284</v>
      </c>
      <c r="E70" s="190" t="s">
        <v>281</v>
      </c>
      <c r="F70" s="191" t="s">
        <v>110</v>
      </c>
      <c r="G70" s="192"/>
      <c r="H70" s="236"/>
      <c r="I70" s="236"/>
      <c r="J70" s="236"/>
      <c r="K70" s="236"/>
      <c r="L70" s="236"/>
      <c r="M70" s="236"/>
      <c r="N70" s="236"/>
      <c r="O70" s="236"/>
      <c r="P70" s="236"/>
      <c r="Q70" s="236"/>
      <c r="R70" s="236"/>
      <c r="T70" s="191">
        <v>-125</v>
      </c>
      <c r="U70" s="191"/>
      <c r="V70" s="191"/>
      <c r="W70" s="191"/>
      <c r="X70" s="191"/>
      <c r="Y70" s="191"/>
      <c r="Z70" s="191"/>
      <c r="AA70" s="191"/>
      <c r="AB70" s="191"/>
      <c r="AC70" s="191"/>
      <c r="AD70" s="191"/>
      <c r="AE70" s="191"/>
    </row>
    <row r="71" spans="1:31" s="66" customFormat="1" ht="15.75" customHeight="1" x14ac:dyDescent="0.5">
      <c r="A71" s="188" t="s">
        <v>290</v>
      </c>
      <c r="B71" s="190" t="s">
        <v>289</v>
      </c>
      <c r="C71" s="190"/>
      <c r="D71" s="190" t="s">
        <v>291</v>
      </c>
      <c r="E71" s="190"/>
      <c r="F71" s="191" t="s">
        <v>110</v>
      </c>
      <c r="G71" s="192"/>
      <c r="H71" s="236"/>
      <c r="I71" s="236"/>
      <c r="J71" s="236"/>
      <c r="K71" s="236"/>
      <c r="L71" s="236"/>
      <c r="M71" s="236"/>
      <c r="N71" s="236"/>
      <c r="O71" s="236"/>
      <c r="P71" s="236"/>
      <c r="Q71" s="236"/>
      <c r="R71" s="236"/>
      <c r="T71" s="191">
        <v>470</v>
      </c>
      <c r="U71" s="191">
        <v>1216</v>
      </c>
      <c r="V71" s="191"/>
      <c r="W71" s="191"/>
      <c r="X71" s="191"/>
      <c r="Y71" s="191"/>
      <c r="Z71" s="191"/>
      <c r="AA71" s="191"/>
      <c r="AB71" s="191"/>
      <c r="AC71" s="191"/>
      <c r="AD71" s="191"/>
      <c r="AE71" s="191"/>
    </row>
    <row r="72" spans="1:31" s="66" customFormat="1" ht="15.75" customHeight="1" x14ac:dyDescent="0.5">
      <c r="A72" s="188" t="s">
        <v>292</v>
      </c>
      <c r="B72" s="190" t="s">
        <v>293</v>
      </c>
      <c r="C72" s="190" t="s">
        <v>294</v>
      </c>
      <c r="D72" s="190"/>
      <c r="E72" s="190" t="s">
        <v>295</v>
      </c>
      <c r="F72" s="191" t="s">
        <v>108</v>
      </c>
      <c r="G72" s="192"/>
      <c r="H72" s="192"/>
      <c r="I72" s="192"/>
      <c r="J72" s="192"/>
      <c r="K72" s="192"/>
      <c r="L72" s="192">
        <v>81</v>
      </c>
      <c r="M72" s="192">
        <v>81</v>
      </c>
      <c r="N72" s="192">
        <v>81</v>
      </c>
      <c r="O72" s="192">
        <v>81</v>
      </c>
      <c r="P72" s="192">
        <v>81</v>
      </c>
      <c r="Q72" s="192">
        <v>81</v>
      </c>
      <c r="R72" s="192">
        <v>81</v>
      </c>
      <c r="S72" s="78"/>
      <c r="T72" s="191"/>
      <c r="U72" s="191"/>
      <c r="V72" s="191"/>
      <c r="W72" s="191"/>
      <c r="X72" s="191">
        <v>141</v>
      </c>
      <c r="Y72" s="191">
        <v>844</v>
      </c>
      <c r="Z72" s="191">
        <v>840</v>
      </c>
      <c r="AA72" s="191">
        <v>836</v>
      </c>
      <c r="AB72" s="191">
        <v>830</v>
      </c>
      <c r="AC72" s="191">
        <v>828</v>
      </c>
      <c r="AD72" s="191">
        <v>822</v>
      </c>
      <c r="AE72" s="191">
        <v>818</v>
      </c>
    </row>
    <row r="73" spans="1:31" s="66" customFormat="1" ht="15.75" customHeight="1" x14ac:dyDescent="0.5">
      <c r="A73" s="188" t="s">
        <v>296</v>
      </c>
      <c r="B73" s="190" t="s">
        <v>297</v>
      </c>
      <c r="C73" s="190" t="s">
        <v>294</v>
      </c>
      <c r="D73" s="190"/>
      <c r="E73" s="190" t="s">
        <v>294</v>
      </c>
      <c r="F73" s="191" t="s">
        <v>108</v>
      </c>
      <c r="G73" s="192"/>
      <c r="H73" s="192"/>
      <c r="I73" s="192"/>
      <c r="J73" s="192"/>
      <c r="K73" s="192"/>
      <c r="L73" s="192">
        <v>71</v>
      </c>
      <c r="M73" s="192">
        <v>71</v>
      </c>
      <c r="N73" s="192">
        <v>71</v>
      </c>
      <c r="O73" s="192">
        <v>71</v>
      </c>
      <c r="P73" s="192">
        <v>71</v>
      </c>
      <c r="Q73" s="192">
        <v>71</v>
      </c>
      <c r="R73" s="192">
        <v>71</v>
      </c>
      <c r="S73" s="78"/>
      <c r="T73" s="191"/>
      <c r="U73" s="191"/>
      <c r="V73" s="191"/>
      <c r="W73" s="191"/>
      <c r="X73" s="191">
        <v>11</v>
      </c>
      <c r="Y73" s="191">
        <v>285</v>
      </c>
      <c r="Z73" s="191">
        <v>282</v>
      </c>
      <c r="AA73" s="191">
        <v>281</v>
      </c>
      <c r="AB73" s="191">
        <v>280</v>
      </c>
      <c r="AC73" s="191">
        <v>279</v>
      </c>
      <c r="AD73" s="191">
        <v>277</v>
      </c>
      <c r="AE73" s="191">
        <v>275</v>
      </c>
    </row>
    <row r="74" spans="1:31" s="66" customFormat="1" ht="15.75" customHeight="1" x14ac:dyDescent="0.5">
      <c r="A74" s="188" t="s">
        <v>298</v>
      </c>
      <c r="B74" s="190" t="s">
        <v>299</v>
      </c>
      <c r="C74" s="190" t="s">
        <v>294</v>
      </c>
      <c r="D74" s="190"/>
      <c r="E74" s="190" t="s">
        <v>300</v>
      </c>
      <c r="F74" s="191" t="s">
        <v>108</v>
      </c>
      <c r="G74" s="192"/>
      <c r="H74" s="192"/>
      <c r="I74" s="192"/>
      <c r="J74" s="192"/>
      <c r="K74" s="192"/>
      <c r="L74" s="192">
        <v>17.52</v>
      </c>
      <c r="M74" s="192">
        <v>17.52</v>
      </c>
      <c r="N74" s="192">
        <v>17.52</v>
      </c>
      <c r="O74" s="192">
        <v>17.52</v>
      </c>
      <c r="P74" s="192">
        <v>17.52</v>
      </c>
      <c r="Q74" s="192">
        <v>17.52</v>
      </c>
      <c r="R74" s="192">
        <v>17.52</v>
      </c>
      <c r="S74" s="78"/>
      <c r="T74" s="191"/>
      <c r="U74" s="191"/>
      <c r="V74" s="191"/>
      <c r="W74" s="191"/>
      <c r="X74" s="191"/>
      <c r="Y74" s="191">
        <v>183</v>
      </c>
      <c r="Z74" s="191">
        <v>182</v>
      </c>
      <c r="AA74" s="191">
        <v>181</v>
      </c>
      <c r="AB74" s="191">
        <v>180</v>
      </c>
      <c r="AC74" s="191">
        <v>179</v>
      </c>
      <c r="AD74" s="191">
        <v>178</v>
      </c>
      <c r="AE74" s="191">
        <v>177</v>
      </c>
    </row>
    <row r="75" spans="1:31" s="66" customFormat="1" ht="15.75" customHeight="1" x14ac:dyDescent="0.5">
      <c r="A75" s="188" t="s">
        <v>301</v>
      </c>
      <c r="B75" s="190" t="s">
        <v>302</v>
      </c>
      <c r="C75" s="190" t="s">
        <v>294</v>
      </c>
      <c r="D75" s="190"/>
      <c r="E75" s="190" t="s">
        <v>294</v>
      </c>
      <c r="F75" s="191" t="s">
        <v>108</v>
      </c>
      <c r="G75" s="192"/>
      <c r="H75" s="192"/>
      <c r="I75" s="192"/>
      <c r="J75" s="192"/>
      <c r="K75" s="192">
        <v>33.21</v>
      </c>
      <c r="L75" s="192">
        <v>33.21</v>
      </c>
      <c r="M75" s="192">
        <v>33.21</v>
      </c>
      <c r="N75" s="192">
        <v>33.21</v>
      </c>
      <c r="O75" s="192">
        <v>33.21</v>
      </c>
      <c r="P75" s="192">
        <v>33.21</v>
      </c>
      <c r="Q75" s="192">
        <v>33.21</v>
      </c>
      <c r="R75" s="192">
        <v>33.21</v>
      </c>
      <c r="S75" s="78"/>
      <c r="T75" s="191"/>
      <c r="U75" s="191"/>
      <c r="V75" s="191"/>
      <c r="W75" s="191"/>
      <c r="X75" s="191">
        <v>299</v>
      </c>
      <c r="Y75" s="191">
        <v>378</v>
      </c>
      <c r="Z75" s="191">
        <v>373</v>
      </c>
      <c r="AA75" s="191">
        <v>371</v>
      </c>
      <c r="AB75" s="191">
        <v>369</v>
      </c>
      <c r="AC75" s="191">
        <v>368</v>
      </c>
      <c r="AD75" s="191">
        <v>365</v>
      </c>
      <c r="AE75" s="191">
        <v>364</v>
      </c>
    </row>
    <row r="76" spans="1:31" s="66" customFormat="1" ht="15.75" customHeight="1" x14ac:dyDescent="0.5">
      <c r="A76" s="188" t="s">
        <v>303</v>
      </c>
      <c r="B76" s="190" t="s">
        <v>304</v>
      </c>
      <c r="C76" s="190">
        <v>64555</v>
      </c>
      <c r="D76" s="190"/>
      <c r="E76" s="190"/>
      <c r="F76" s="191" t="s">
        <v>108</v>
      </c>
      <c r="G76" s="192"/>
      <c r="H76" s="192"/>
      <c r="I76" s="192">
        <v>10.8</v>
      </c>
      <c r="J76" s="192">
        <v>10.8</v>
      </c>
      <c r="K76" s="192">
        <v>10.8</v>
      </c>
      <c r="L76" s="192">
        <v>10.8</v>
      </c>
      <c r="M76" s="192">
        <v>10.8</v>
      </c>
      <c r="N76" s="192">
        <v>10.8</v>
      </c>
      <c r="O76" s="192">
        <v>10.8</v>
      </c>
      <c r="P76" s="192">
        <v>10.8</v>
      </c>
      <c r="Q76" s="192">
        <v>10.8</v>
      </c>
      <c r="R76" s="192">
        <v>10.8</v>
      </c>
      <c r="S76" s="78"/>
      <c r="T76" s="191"/>
      <c r="U76" s="191">
        <v>8</v>
      </c>
      <c r="V76" s="191">
        <v>118</v>
      </c>
      <c r="W76" s="191">
        <v>117</v>
      </c>
      <c r="X76" s="191">
        <v>117</v>
      </c>
      <c r="Y76" s="191">
        <v>117</v>
      </c>
      <c r="Z76" s="191">
        <v>116</v>
      </c>
      <c r="AA76" s="191">
        <v>116</v>
      </c>
      <c r="AB76" s="191">
        <v>115</v>
      </c>
      <c r="AC76" s="191">
        <v>115</v>
      </c>
      <c r="AD76" s="191">
        <v>114</v>
      </c>
      <c r="AE76" s="191">
        <v>114</v>
      </c>
    </row>
    <row r="77" spans="1:31" s="66" customFormat="1" ht="15.75" customHeight="1" x14ac:dyDescent="0.5">
      <c r="A77" s="188" t="s">
        <v>305</v>
      </c>
      <c r="B77" s="190" t="s">
        <v>306</v>
      </c>
      <c r="C77" s="190" t="s">
        <v>294</v>
      </c>
      <c r="D77" s="190"/>
      <c r="E77" s="190" t="s">
        <v>294</v>
      </c>
      <c r="F77" s="191" t="s">
        <v>108</v>
      </c>
      <c r="G77" s="192"/>
      <c r="H77" s="192"/>
      <c r="I77" s="192"/>
      <c r="J77" s="192"/>
      <c r="K77" s="192"/>
      <c r="L77" s="192">
        <v>17.55</v>
      </c>
      <c r="M77" s="192">
        <v>17.55</v>
      </c>
      <c r="N77" s="192">
        <v>17.55</v>
      </c>
      <c r="O77" s="192">
        <v>17.55</v>
      </c>
      <c r="P77" s="192">
        <v>17.55</v>
      </c>
      <c r="Q77" s="192">
        <v>17.55</v>
      </c>
      <c r="R77" s="192">
        <v>17.55</v>
      </c>
      <c r="S77" s="78"/>
      <c r="T77" s="191"/>
      <c r="U77" s="191"/>
      <c r="V77" s="191"/>
      <c r="W77" s="191"/>
      <c r="X77" s="191">
        <v>37</v>
      </c>
      <c r="Y77" s="191">
        <v>202</v>
      </c>
      <c r="Z77" s="191">
        <v>200</v>
      </c>
      <c r="AA77" s="191">
        <v>199</v>
      </c>
      <c r="AB77" s="191">
        <v>198</v>
      </c>
      <c r="AC77" s="191">
        <v>198</v>
      </c>
      <c r="AD77" s="191">
        <v>196</v>
      </c>
      <c r="AE77" s="191">
        <v>195</v>
      </c>
    </row>
    <row r="78" spans="1:31" s="66" customFormat="1" ht="15.75" customHeight="1" x14ac:dyDescent="0.5">
      <c r="A78" s="188" t="s">
        <v>307</v>
      </c>
      <c r="B78" s="190" t="s">
        <v>308</v>
      </c>
      <c r="C78" s="190" t="s">
        <v>309</v>
      </c>
      <c r="D78" s="190"/>
      <c r="E78" s="190" t="s">
        <v>310</v>
      </c>
      <c r="F78" s="191" t="s">
        <v>105</v>
      </c>
      <c r="G78" s="192"/>
      <c r="H78" s="192"/>
      <c r="I78" s="192"/>
      <c r="J78" s="192">
        <v>47.5</v>
      </c>
      <c r="K78" s="192">
        <v>47.5</v>
      </c>
      <c r="L78" s="192">
        <v>47.5</v>
      </c>
      <c r="M78" s="192">
        <v>47.5</v>
      </c>
      <c r="N78" s="192">
        <v>47.5</v>
      </c>
      <c r="O78" s="192">
        <v>47.5</v>
      </c>
      <c r="P78" s="192">
        <v>47.5</v>
      </c>
      <c r="Q78" s="192">
        <v>47.5</v>
      </c>
      <c r="R78" s="192">
        <v>47.5</v>
      </c>
      <c r="S78" s="78"/>
      <c r="T78" s="191"/>
      <c r="U78" s="191"/>
      <c r="V78" s="191"/>
      <c r="W78" s="191">
        <v>438</v>
      </c>
      <c r="X78" s="191">
        <v>438</v>
      </c>
      <c r="Y78" s="191">
        <v>439</v>
      </c>
      <c r="Z78" s="191">
        <v>438</v>
      </c>
      <c r="AA78" s="191">
        <v>438</v>
      </c>
      <c r="AB78" s="191">
        <v>438</v>
      </c>
      <c r="AC78" s="191">
        <v>439</v>
      </c>
      <c r="AD78" s="191">
        <v>438</v>
      </c>
      <c r="AE78" s="191">
        <v>438</v>
      </c>
    </row>
    <row r="79" spans="1:31" s="66" customFormat="1" ht="15.75" customHeight="1" x14ac:dyDescent="0.5">
      <c r="A79" s="188" t="s">
        <v>311</v>
      </c>
      <c r="B79" s="190" t="s">
        <v>312</v>
      </c>
      <c r="C79" s="190">
        <v>60682</v>
      </c>
      <c r="D79" s="190"/>
      <c r="E79" s="190" t="s">
        <v>313</v>
      </c>
      <c r="F79" s="191" t="s">
        <v>105</v>
      </c>
      <c r="G79" s="192"/>
      <c r="H79" s="192"/>
      <c r="I79" s="192"/>
      <c r="J79" s="192">
        <v>14</v>
      </c>
      <c r="K79" s="192">
        <v>14</v>
      </c>
      <c r="L79" s="192">
        <v>14</v>
      </c>
      <c r="M79" s="192">
        <v>14</v>
      </c>
      <c r="N79" s="192">
        <v>14</v>
      </c>
      <c r="O79" s="192">
        <v>14</v>
      </c>
      <c r="P79" s="192">
        <v>14</v>
      </c>
      <c r="Q79" s="192">
        <v>14</v>
      </c>
      <c r="R79" s="192">
        <v>14</v>
      </c>
      <c r="S79" s="78"/>
      <c r="T79" s="191"/>
      <c r="U79" s="191"/>
      <c r="V79" s="191"/>
      <c r="W79" s="191">
        <v>123</v>
      </c>
      <c r="X79" s="191">
        <v>122</v>
      </c>
      <c r="Y79" s="191">
        <v>122</v>
      </c>
      <c r="Z79" s="191">
        <v>121</v>
      </c>
      <c r="AA79" s="191">
        <v>120</v>
      </c>
      <c r="AB79" s="191">
        <v>120</v>
      </c>
      <c r="AC79" s="191">
        <v>119</v>
      </c>
      <c r="AD79" s="191">
        <v>118</v>
      </c>
      <c r="AE79" s="191">
        <v>118</v>
      </c>
    </row>
    <row r="80" spans="1:31" s="66" customFormat="1" ht="15.75" customHeight="1" x14ac:dyDescent="0.5">
      <c r="A80" s="188" t="s">
        <v>314</v>
      </c>
      <c r="B80" s="190" t="s">
        <v>315</v>
      </c>
      <c r="C80" s="190">
        <v>60342</v>
      </c>
      <c r="D80" s="190"/>
      <c r="E80" s="190" t="s">
        <v>316</v>
      </c>
      <c r="F80" s="191" t="s">
        <v>111</v>
      </c>
      <c r="G80" s="192"/>
      <c r="H80" s="192"/>
      <c r="I80" s="192">
        <v>8.65</v>
      </c>
      <c r="J80" s="192">
        <v>8.65</v>
      </c>
      <c r="K80" s="192">
        <v>8.65</v>
      </c>
      <c r="L80" s="192"/>
      <c r="M80" s="192"/>
      <c r="N80" s="192"/>
      <c r="O80" s="192"/>
      <c r="P80" s="192"/>
      <c r="Q80" s="192"/>
      <c r="R80" s="192"/>
      <c r="S80" s="78"/>
      <c r="T80" s="191"/>
      <c r="U80" s="191"/>
      <c r="V80" s="191">
        <v>9</v>
      </c>
      <c r="W80" s="191">
        <v>47</v>
      </c>
      <c r="X80" s="191">
        <v>47</v>
      </c>
      <c r="Y80" s="191">
        <v>48</v>
      </c>
      <c r="Z80" s="191">
        <v>48</v>
      </c>
      <c r="AA80" s="191">
        <v>48</v>
      </c>
      <c r="AB80" s="191">
        <v>48</v>
      </c>
      <c r="AC80" s="191">
        <v>48</v>
      </c>
      <c r="AD80" s="191">
        <v>48</v>
      </c>
      <c r="AE80" s="191">
        <v>47</v>
      </c>
    </row>
    <row r="81" spans="1:31" s="66" customFormat="1" ht="15.75" customHeight="1" x14ac:dyDescent="0.5">
      <c r="A81" s="188" t="s">
        <v>317</v>
      </c>
      <c r="B81" s="190" t="s">
        <v>318</v>
      </c>
      <c r="C81" s="190">
        <v>60346</v>
      </c>
      <c r="D81" s="190"/>
      <c r="E81" s="190" t="s">
        <v>319</v>
      </c>
      <c r="F81" s="191" t="s">
        <v>111</v>
      </c>
      <c r="G81" s="192"/>
      <c r="H81" s="192"/>
      <c r="I81" s="192">
        <v>3.94</v>
      </c>
      <c r="J81" s="192">
        <v>3.94</v>
      </c>
      <c r="K81" s="192">
        <v>3.94</v>
      </c>
      <c r="L81" s="192">
        <v>3.94</v>
      </c>
      <c r="M81" s="192">
        <v>3.94</v>
      </c>
      <c r="N81" s="192">
        <v>3.94</v>
      </c>
      <c r="O81" s="192">
        <v>3.94</v>
      </c>
      <c r="P81" s="192">
        <v>3.94</v>
      </c>
      <c r="Q81" s="192">
        <v>3.94</v>
      </c>
      <c r="R81" s="192">
        <v>3.94</v>
      </c>
      <c r="S81" s="78"/>
      <c r="T81" s="191"/>
      <c r="U81" s="191">
        <v>18</v>
      </c>
      <c r="V81" s="191">
        <v>14</v>
      </c>
      <c r="W81" s="191">
        <v>29</v>
      </c>
      <c r="X81" s="191">
        <v>29</v>
      </c>
      <c r="Y81" s="191">
        <v>30</v>
      </c>
      <c r="Z81" s="191">
        <v>29</v>
      </c>
      <c r="AA81" s="191">
        <v>29</v>
      </c>
      <c r="AB81" s="191">
        <v>29</v>
      </c>
      <c r="AC81" s="191">
        <v>30</v>
      </c>
      <c r="AD81" s="191">
        <v>29</v>
      </c>
      <c r="AE81" s="191">
        <v>13</v>
      </c>
    </row>
    <row r="82" spans="1:31" s="66" customFormat="1" ht="15.75" customHeight="1" x14ac:dyDescent="0.5">
      <c r="A82" s="188" t="s">
        <v>320</v>
      </c>
      <c r="B82" s="190" t="s">
        <v>321</v>
      </c>
      <c r="C82" s="190" t="s">
        <v>294</v>
      </c>
      <c r="D82" s="190"/>
      <c r="E82" s="190" t="s">
        <v>294</v>
      </c>
      <c r="F82" s="191" t="s">
        <v>108</v>
      </c>
      <c r="G82" s="192"/>
      <c r="H82" s="192"/>
      <c r="I82" s="192"/>
      <c r="J82" s="192">
        <v>27</v>
      </c>
      <c r="K82" s="192">
        <v>27</v>
      </c>
      <c r="L82" s="192">
        <v>27</v>
      </c>
      <c r="M82" s="192">
        <v>27</v>
      </c>
      <c r="N82" s="192">
        <v>27</v>
      </c>
      <c r="O82" s="192">
        <v>27</v>
      </c>
      <c r="P82" s="192">
        <v>27</v>
      </c>
      <c r="Q82" s="192">
        <v>27</v>
      </c>
      <c r="R82" s="192">
        <v>27</v>
      </c>
      <c r="S82" s="78"/>
      <c r="T82" s="191"/>
      <c r="U82" s="191"/>
      <c r="V82" s="191">
        <v>104</v>
      </c>
      <c r="W82" s="191">
        <v>304</v>
      </c>
      <c r="X82" s="191">
        <v>303</v>
      </c>
      <c r="Y82" s="191">
        <v>302</v>
      </c>
      <c r="Z82" s="191">
        <v>300</v>
      </c>
      <c r="AA82" s="191">
        <v>298</v>
      </c>
      <c r="AB82" s="191">
        <v>297</v>
      </c>
      <c r="AC82" s="191">
        <v>296</v>
      </c>
      <c r="AD82" s="191">
        <v>294</v>
      </c>
      <c r="AE82" s="191">
        <v>292</v>
      </c>
    </row>
    <row r="83" spans="1:31" s="66" customFormat="1" ht="15.75" customHeight="1" x14ac:dyDescent="0.5">
      <c r="A83" s="188" t="s">
        <v>322</v>
      </c>
      <c r="B83" s="190" t="s">
        <v>323</v>
      </c>
      <c r="C83" s="190">
        <v>64744</v>
      </c>
      <c r="D83" s="190"/>
      <c r="E83" s="190"/>
      <c r="F83" s="191" t="s">
        <v>108</v>
      </c>
      <c r="G83" s="192"/>
      <c r="H83" s="192"/>
      <c r="I83" s="192"/>
      <c r="J83" s="192">
        <v>62.91</v>
      </c>
      <c r="K83" s="192">
        <v>62.91</v>
      </c>
      <c r="L83" s="192">
        <v>62.91</v>
      </c>
      <c r="M83" s="192">
        <v>62.91</v>
      </c>
      <c r="N83" s="192">
        <v>62.91</v>
      </c>
      <c r="O83" s="192">
        <v>62.91</v>
      </c>
      <c r="P83" s="192">
        <v>62.91</v>
      </c>
      <c r="Q83" s="192">
        <v>62.91</v>
      </c>
      <c r="R83" s="192">
        <v>62.91</v>
      </c>
      <c r="S83" s="78"/>
      <c r="T83" s="191"/>
      <c r="U83" s="191"/>
      <c r="V83" s="191">
        <v>50</v>
      </c>
      <c r="W83" s="191">
        <v>372</v>
      </c>
      <c r="X83" s="191">
        <v>705</v>
      </c>
      <c r="Y83" s="191">
        <v>699</v>
      </c>
      <c r="Z83" s="191">
        <v>695</v>
      </c>
      <c r="AA83" s="191">
        <v>691</v>
      </c>
      <c r="AB83" s="191">
        <v>688</v>
      </c>
      <c r="AC83" s="191">
        <v>685</v>
      </c>
      <c r="AD83" s="191">
        <v>681</v>
      </c>
      <c r="AE83" s="191">
        <v>678</v>
      </c>
    </row>
    <row r="84" spans="1:31" s="66" customFormat="1" ht="15.75" customHeight="1" x14ac:dyDescent="0.5">
      <c r="A84" s="188" t="s">
        <v>324</v>
      </c>
      <c r="B84" s="190" t="s">
        <v>325</v>
      </c>
      <c r="C84" s="190">
        <v>64321</v>
      </c>
      <c r="D84" s="190"/>
      <c r="E84" s="190"/>
      <c r="F84" s="191" t="s">
        <v>104</v>
      </c>
      <c r="G84" s="192"/>
      <c r="H84" s="192"/>
      <c r="I84" s="192">
        <v>63</v>
      </c>
      <c r="J84" s="192">
        <v>63</v>
      </c>
      <c r="K84" s="192">
        <v>63</v>
      </c>
      <c r="L84" s="192">
        <v>63</v>
      </c>
      <c r="M84" s="192">
        <v>63</v>
      </c>
      <c r="N84" s="192">
        <v>63</v>
      </c>
      <c r="O84" s="192">
        <v>63</v>
      </c>
      <c r="P84" s="192">
        <v>63</v>
      </c>
      <c r="Q84" s="192">
        <v>63</v>
      </c>
      <c r="R84" s="192">
        <v>63</v>
      </c>
      <c r="S84" s="78"/>
      <c r="T84" s="191"/>
      <c r="U84" s="191">
        <v>77</v>
      </c>
      <c r="V84" s="191">
        <v>830</v>
      </c>
      <c r="W84" s="191">
        <v>830</v>
      </c>
      <c r="X84" s="191">
        <v>830</v>
      </c>
      <c r="Y84" s="191">
        <v>834</v>
      </c>
      <c r="Z84" s="191">
        <v>830</v>
      </c>
      <c r="AA84" s="191">
        <v>830</v>
      </c>
      <c r="AB84" s="191">
        <v>830</v>
      </c>
      <c r="AC84" s="191">
        <v>834</v>
      </c>
      <c r="AD84" s="191">
        <v>830</v>
      </c>
      <c r="AE84" s="191">
        <v>830</v>
      </c>
    </row>
    <row r="85" spans="1:31" s="66" customFormat="1" ht="15.75" customHeight="1" x14ac:dyDescent="0.5">
      <c r="A85" s="188" t="s">
        <v>326</v>
      </c>
      <c r="B85" s="190" t="s">
        <v>327</v>
      </c>
      <c r="C85" s="190" t="s">
        <v>294</v>
      </c>
      <c r="D85" s="190"/>
      <c r="E85" s="190"/>
      <c r="F85" s="191" t="s">
        <v>108</v>
      </c>
      <c r="G85" s="192"/>
      <c r="H85" s="192"/>
      <c r="I85" s="192"/>
      <c r="J85" s="192"/>
      <c r="K85" s="192">
        <v>40</v>
      </c>
      <c r="L85" s="192">
        <v>40</v>
      </c>
      <c r="M85" s="192">
        <v>40</v>
      </c>
      <c r="N85" s="192">
        <v>40</v>
      </c>
      <c r="O85" s="192">
        <v>40</v>
      </c>
      <c r="P85" s="192">
        <v>40</v>
      </c>
      <c r="Q85" s="192">
        <v>40</v>
      </c>
      <c r="R85" s="192">
        <v>40</v>
      </c>
      <c r="S85" s="78"/>
      <c r="T85" s="191"/>
      <c r="U85" s="191"/>
      <c r="V85" s="191"/>
      <c r="W85" s="191"/>
      <c r="X85" s="191">
        <v>111</v>
      </c>
      <c r="Y85" s="191">
        <v>138</v>
      </c>
      <c r="Z85" s="191">
        <v>137</v>
      </c>
      <c r="AA85" s="191">
        <v>137</v>
      </c>
      <c r="AB85" s="191">
        <v>137</v>
      </c>
      <c r="AC85" s="191">
        <v>137</v>
      </c>
      <c r="AD85" s="191">
        <v>136</v>
      </c>
      <c r="AE85" s="191">
        <v>136</v>
      </c>
    </row>
    <row r="86" spans="1:31" s="66" customFormat="1" ht="15.75" customHeight="1" x14ac:dyDescent="0.5">
      <c r="A86" s="188" t="s">
        <v>328</v>
      </c>
      <c r="B86" s="190" t="s">
        <v>329</v>
      </c>
      <c r="C86" s="190" t="s">
        <v>294</v>
      </c>
      <c r="D86" s="190"/>
      <c r="E86" s="190"/>
      <c r="F86" s="191" t="s">
        <v>108</v>
      </c>
      <c r="G86" s="192"/>
      <c r="H86" s="192"/>
      <c r="I86" s="192"/>
      <c r="J86" s="192"/>
      <c r="K86" s="192">
        <v>38</v>
      </c>
      <c r="L86" s="192">
        <v>38</v>
      </c>
      <c r="M86" s="192">
        <v>38</v>
      </c>
      <c r="N86" s="192">
        <v>38</v>
      </c>
      <c r="O86" s="192">
        <v>38</v>
      </c>
      <c r="P86" s="192">
        <v>38</v>
      </c>
      <c r="Q86" s="192">
        <v>38</v>
      </c>
      <c r="R86" s="192">
        <v>38</v>
      </c>
      <c r="S86" s="78"/>
      <c r="T86" s="191"/>
      <c r="U86" s="191"/>
      <c r="V86" s="191"/>
      <c r="W86" s="191"/>
      <c r="X86" s="191">
        <v>189</v>
      </c>
      <c r="Y86" s="191">
        <v>188</v>
      </c>
      <c r="Z86" s="191">
        <v>187</v>
      </c>
      <c r="AA86" s="191">
        <v>186</v>
      </c>
      <c r="AB86" s="191">
        <v>185</v>
      </c>
      <c r="AC86" s="191">
        <v>184</v>
      </c>
      <c r="AD86" s="191">
        <v>183</v>
      </c>
      <c r="AE86" s="191">
        <v>182</v>
      </c>
    </row>
    <row r="87" spans="1:31" s="66" customFormat="1" ht="15.75" customHeight="1" x14ac:dyDescent="0.5">
      <c r="A87" s="188" t="s">
        <v>330</v>
      </c>
      <c r="B87" s="190" t="s">
        <v>331</v>
      </c>
      <c r="C87" s="190" t="s">
        <v>294</v>
      </c>
      <c r="D87" s="190"/>
      <c r="E87" s="190"/>
      <c r="F87" s="191" t="s">
        <v>108</v>
      </c>
      <c r="G87" s="192"/>
      <c r="H87" s="192"/>
      <c r="I87" s="192"/>
      <c r="J87" s="192"/>
      <c r="K87" s="192">
        <v>28</v>
      </c>
      <c r="L87" s="192">
        <v>28</v>
      </c>
      <c r="M87" s="192">
        <v>28</v>
      </c>
      <c r="N87" s="192">
        <v>28</v>
      </c>
      <c r="O87" s="192">
        <v>28</v>
      </c>
      <c r="P87" s="192">
        <v>28</v>
      </c>
      <c r="Q87" s="192">
        <v>28</v>
      </c>
      <c r="R87" s="192">
        <v>28</v>
      </c>
      <c r="S87" s="78"/>
      <c r="T87" s="191"/>
      <c r="U87" s="191"/>
      <c r="V87" s="191"/>
      <c r="W87" s="191"/>
      <c r="X87" s="191">
        <v>148</v>
      </c>
      <c r="Y87" s="191">
        <v>180</v>
      </c>
      <c r="Z87" s="191">
        <v>179</v>
      </c>
      <c r="AA87" s="191">
        <v>178</v>
      </c>
      <c r="AB87" s="191">
        <v>178</v>
      </c>
      <c r="AC87" s="191">
        <v>177</v>
      </c>
      <c r="AD87" s="191">
        <v>176</v>
      </c>
      <c r="AE87" s="191">
        <v>175</v>
      </c>
    </row>
    <row r="88" spans="1:31" s="66" customFormat="1" ht="15.75" customHeight="1" x14ac:dyDescent="0.5">
      <c r="A88" s="188" t="s">
        <v>332</v>
      </c>
      <c r="B88" s="190" t="s">
        <v>583</v>
      </c>
      <c r="C88" s="190" t="s">
        <v>294</v>
      </c>
      <c r="D88" s="190"/>
      <c r="E88" s="190"/>
      <c r="F88" s="191" t="s">
        <v>108</v>
      </c>
      <c r="G88" s="192"/>
      <c r="H88" s="236"/>
      <c r="I88" s="236"/>
      <c r="J88" s="236"/>
      <c r="K88" s="236"/>
      <c r="L88" s="236">
        <v>0.06</v>
      </c>
      <c r="M88" s="236">
        <v>0.06</v>
      </c>
      <c r="N88" s="236">
        <v>0.06</v>
      </c>
      <c r="O88" s="236">
        <v>0.06</v>
      </c>
      <c r="P88" s="236">
        <v>0.06</v>
      </c>
      <c r="Q88" s="236">
        <v>0.06</v>
      </c>
      <c r="R88" s="236">
        <v>0.06</v>
      </c>
      <c r="S88" s="227"/>
      <c r="T88" s="191"/>
      <c r="U88" s="191"/>
      <c r="V88" s="191"/>
      <c r="W88" s="191"/>
      <c r="X88" s="191"/>
      <c r="Y88" s="228">
        <v>10</v>
      </c>
      <c r="Z88" s="229">
        <v>10</v>
      </c>
      <c r="AA88" s="229">
        <v>9</v>
      </c>
      <c r="AB88" s="229">
        <v>9</v>
      </c>
      <c r="AC88" s="229">
        <v>9</v>
      </c>
      <c r="AD88" s="229">
        <v>9</v>
      </c>
      <c r="AE88" s="229">
        <v>9</v>
      </c>
    </row>
    <row r="89" spans="1:31" s="66" customFormat="1" ht="15.75" customHeight="1" x14ac:dyDescent="0.5">
      <c r="A89" s="188" t="s">
        <v>333</v>
      </c>
      <c r="B89" s="190" t="s">
        <v>334</v>
      </c>
      <c r="C89" s="190" t="s">
        <v>294</v>
      </c>
      <c r="D89" s="190"/>
      <c r="E89" s="190"/>
      <c r="F89" s="191" t="s">
        <v>108</v>
      </c>
      <c r="G89" s="192"/>
      <c r="H89" s="236"/>
      <c r="I89" s="236"/>
      <c r="J89" s="236"/>
      <c r="K89" s="236">
        <v>81</v>
      </c>
      <c r="L89" s="236">
        <v>81</v>
      </c>
      <c r="M89" s="236">
        <v>81</v>
      </c>
      <c r="N89" s="236">
        <v>81</v>
      </c>
      <c r="O89" s="236">
        <v>81</v>
      </c>
      <c r="P89" s="236">
        <v>81</v>
      </c>
      <c r="Q89" s="236">
        <v>81</v>
      </c>
      <c r="R89" s="236">
        <v>81</v>
      </c>
      <c r="S89" s="78"/>
      <c r="T89" s="191"/>
      <c r="U89" s="191"/>
      <c r="V89" s="191"/>
      <c r="W89" s="191"/>
      <c r="X89" s="191">
        <v>50</v>
      </c>
      <c r="Y89" s="191">
        <v>949</v>
      </c>
      <c r="Z89" s="191">
        <v>942</v>
      </c>
      <c r="AA89" s="191">
        <v>938</v>
      </c>
      <c r="AB89" s="191">
        <v>933</v>
      </c>
      <c r="AC89" s="191">
        <v>930</v>
      </c>
      <c r="AD89" s="191">
        <v>924</v>
      </c>
      <c r="AE89" s="191">
        <v>919</v>
      </c>
    </row>
    <row r="90" spans="1:31" s="66" customFormat="1" ht="15.75" customHeight="1" x14ac:dyDescent="0.5">
      <c r="A90" s="188" t="s">
        <v>335</v>
      </c>
      <c r="B90" s="190" t="s">
        <v>336</v>
      </c>
      <c r="C90" s="190" t="s">
        <v>294</v>
      </c>
      <c r="D90" s="190"/>
      <c r="E90" s="190"/>
      <c r="F90" s="191" t="s">
        <v>93</v>
      </c>
      <c r="G90" s="192"/>
      <c r="H90" s="236"/>
      <c r="I90" s="236"/>
      <c r="J90" s="236">
        <v>100</v>
      </c>
      <c r="K90" s="236">
        <v>100</v>
      </c>
      <c r="L90" s="236">
        <v>100</v>
      </c>
      <c r="M90" s="236">
        <v>100</v>
      </c>
      <c r="N90" s="236">
        <v>100</v>
      </c>
      <c r="O90" s="236">
        <v>100</v>
      </c>
      <c r="P90" s="236">
        <v>100</v>
      </c>
      <c r="Q90" s="236">
        <v>100</v>
      </c>
      <c r="R90" s="236">
        <v>100</v>
      </c>
      <c r="S90" s="78"/>
      <c r="T90" s="191"/>
      <c r="U90" s="191"/>
      <c r="V90" s="191"/>
      <c r="W90" s="191"/>
      <c r="X90" s="191"/>
      <c r="Y90" s="191"/>
      <c r="Z90" s="191"/>
      <c r="AA90" s="191"/>
      <c r="AB90" s="191"/>
      <c r="AC90" s="191"/>
      <c r="AD90" s="191"/>
      <c r="AE90" s="191"/>
    </row>
    <row r="91" spans="1:31" s="66" customFormat="1" ht="15.75" customHeight="1" x14ac:dyDescent="0.5">
      <c r="A91" s="188" t="s">
        <v>337</v>
      </c>
      <c r="B91" s="190" t="s">
        <v>338</v>
      </c>
      <c r="C91" s="190" t="s">
        <v>294</v>
      </c>
      <c r="D91" s="190"/>
      <c r="E91" s="190"/>
      <c r="F91" s="191" t="s">
        <v>93</v>
      </c>
      <c r="G91" s="192"/>
      <c r="H91" s="236"/>
      <c r="I91" s="236"/>
      <c r="J91" s="236">
        <v>100</v>
      </c>
      <c r="K91" s="236">
        <v>100</v>
      </c>
      <c r="L91" s="236">
        <v>100</v>
      </c>
      <c r="M91" s="236">
        <v>100</v>
      </c>
      <c r="N91" s="236">
        <v>100</v>
      </c>
      <c r="O91" s="236">
        <v>100</v>
      </c>
      <c r="P91" s="236">
        <v>100</v>
      </c>
      <c r="Q91" s="236">
        <v>100</v>
      </c>
      <c r="R91" s="236">
        <v>100</v>
      </c>
      <c r="S91" s="78"/>
      <c r="T91" s="191"/>
      <c r="U91" s="191"/>
      <c r="V91" s="191"/>
      <c r="W91" s="191"/>
      <c r="X91" s="191"/>
      <c r="Y91" s="191"/>
      <c r="Z91" s="191"/>
      <c r="AA91" s="191"/>
      <c r="AB91" s="191"/>
      <c r="AC91" s="191"/>
      <c r="AD91" s="191"/>
      <c r="AE91" s="191"/>
    </row>
    <row r="92" spans="1:31" s="66" customFormat="1" ht="15.75" customHeight="1" x14ac:dyDescent="0.5">
      <c r="A92" s="188" t="s">
        <v>339</v>
      </c>
      <c r="B92" s="190" t="s">
        <v>340</v>
      </c>
      <c r="C92" s="190" t="s">
        <v>294</v>
      </c>
      <c r="D92" s="190"/>
      <c r="E92" s="190"/>
      <c r="F92" s="191" t="s">
        <v>93</v>
      </c>
      <c r="G92" s="192"/>
      <c r="H92" s="192"/>
      <c r="I92" s="192"/>
      <c r="J92" s="192"/>
      <c r="K92" s="192"/>
      <c r="L92" s="192">
        <v>135</v>
      </c>
      <c r="M92" s="192">
        <v>135</v>
      </c>
      <c r="N92" s="192">
        <v>135</v>
      </c>
      <c r="O92" s="192">
        <v>135</v>
      </c>
      <c r="P92" s="192">
        <v>135</v>
      </c>
      <c r="Q92" s="192">
        <v>135</v>
      </c>
      <c r="R92" s="192">
        <v>135</v>
      </c>
      <c r="S92" s="78"/>
      <c r="T92" s="191"/>
      <c r="U92" s="191"/>
      <c r="V92" s="191"/>
      <c r="W92" s="191"/>
      <c r="X92" s="191"/>
      <c r="Y92" s="191"/>
      <c r="Z92" s="191"/>
      <c r="AA92" s="191"/>
      <c r="AB92" s="191"/>
      <c r="AC92" s="191"/>
      <c r="AD92" s="191"/>
      <c r="AE92" s="191"/>
    </row>
    <row r="93" spans="1:31" s="66" customFormat="1" ht="15.75" customHeight="1" x14ac:dyDescent="0.5">
      <c r="A93" s="188" t="s">
        <v>341</v>
      </c>
      <c r="B93" s="190" t="s">
        <v>342</v>
      </c>
      <c r="C93" s="190" t="s">
        <v>294</v>
      </c>
      <c r="D93" s="190"/>
      <c r="E93" s="190"/>
      <c r="F93" s="191" t="s">
        <v>93</v>
      </c>
      <c r="G93" s="192"/>
      <c r="H93" s="192"/>
      <c r="I93" s="192"/>
      <c r="J93" s="192"/>
      <c r="K93" s="192"/>
      <c r="L93" s="192">
        <v>25</v>
      </c>
      <c r="M93" s="192">
        <v>25</v>
      </c>
      <c r="N93" s="192">
        <v>25</v>
      </c>
      <c r="O93" s="192">
        <v>25</v>
      </c>
      <c r="P93" s="192">
        <v>25</v>
      </c>
      <c r="Q93" s="192">
        <v>25</v>
      </c>
      <c r="R93" s="192">
        <v>25</v>
      </c>
      <c r="S93" s="78"/>
      <c r="T93" s="191"/>
      <c r="U93" s="191"/>
      <c r="V93" s="191"/>
      <c r="W93" s="191"/>
      <c r="X93" s="191"/>
      <c r="Y93" s="191"/>
      <c r="Z93" s="191"/>
      <c r="AA93" s="191"/>
      <c r="AB93" s="191"/>
      <c r="AC93" s="191"/>
      <c r="AD93" s="191"/>
      <c r="AE93" s="191"/>
    </row>
    <row r="94" spans="1:31" s="66" customFormat="1" ht="15.75" customHeight="1" x14ac:dyDescent="0.5">
      <c r="A94" s="188" t="s">
        <v>343</v>
      </c>
      <c r="B94" s="190" t="s">
        <v>344</v>
      </c>
      <c r="C94" s="190" t="s">
        <v>294</v>
      </c>
      <c r="D94" s="190"/>
      <c r="E94" s="190"/>
      <c r="F94" s="191" t="s">
        <v>93</v>
      </c>
      <c r="G94" s="192"/>
      <c r="H94" s="192"/>
      <c r="I94" s="192"/>
      <c r="J94" s="192"/>
      <c r="K94" s="192">
        <v>61.5</v>
      </c>
      <c r="L94" s="192">
        <v>61.5</v>
      </c>
      <c r="M94" s="192">
        <v>61.5</v>
      </c>
      <c r="N94" s="192">
        <v>61.5</v>
      </c>
      <c r="O94" s="192">
        <v>61.5</v>
      </c>
      <c r="P94" s="192">
        <v>61.5</v>
      </c>
      <c r="Q94" s="192">
        <v>61.5</v>
      </c>
      <c r="R94" s="192">
        <v>61.5</v>
      </c>
      <c r="S94" s="78"/>
      <c r="T94" s="191"/>
      <c r="U94" s="191"/>
      <c r="V94" s="191"/>
      <c r="W94" s="191"/>
      <c r="X94" s="191"/>
      <c r="Y94" s="191"/>
      <c r="Z94" s="191"/>
      <c r="AA94" s="191"/>
      <c r="AB94" s="191"/>
      <c r="AC94" s="191"/>
      <c r="AD94" s="191"/>
      <c r="AE94" s="191"/>
    </row>
    <row r="95" spans="1:31" s="66" customFormat="1" ht="15.75" customHeight="1" x14ac:dyDescent="0.5">
      <c r="A95" s="188" t="s">
        <v>345</v>
      </c>
      <c r="B95" s="190" t="s">
        <v>346</v>
      </c>
      <c r="C95" s="190" t="s">
        <v>294</v>
      </c>
      <c r="D95" s="190"/>
      <c r="E95" s="190"/>
      <c r="F95" s="191" t="s">
        <v>93</v>
      </c>
      <c r="G95" s="192"/>
      <c r="H95" s="192"/>
      <c r="I95" s="192"/>
      <c r="J95" s="192"/>
      <c r="K95" s="192"/>
      <c r="L95" s="192">
        <v>52</v>
      </c>
      <c r="M95" s="192">
        <v>52</v>
      </c>
      <c r="N95" s="192">
        <v>52</v>
      </c>
      <c r="O95" s="192">
        <v>52</v>
      </c>
      <c r="P95" s="192">
        <v>52</v>
      </c>
      <c r="Q95" s="192">
        <v>52</v>
      </c>
      <c r="R95" s="192">
        <v>52</v>
      </c>
      <c r="S95" s="78"/>
      <c r="T95" s="191"/>
      <c r="U95" s="191"/>
      <c r="V95" s="191"/>
      <c r="W95" s="191"/>
      <c r="X95" s="191"/>
      <c r="Y95" s="191"/>
      <c r="Z95" s="191"/>
      <c r="AA95" s="191"/>
      <c r="AB95" s="191"/>
      <c r="AC95" s="191"/>
      <c r="AD95" s="191"/>
      <c r="AE95" s="191"/>
    </row>
    <row r="96" spans="1:31" s="66" customFormat="1" ht="15.75" customHeight="1" x14ac:dyDescent="0.5">
      <c r="A96" s="188" t="s">
        <v>347</v>
      </c>
      <c r="B96" s="190" t="s">
        <v>348</v>
      </c>
      <c r="C96" s="190" t="s">
        <v>294</v>
      </c>
      <c r="D96" s="190"/>
      <c r="E96" s="190"/>
      <c r="F96" s="191" t="s">
        <v>93</v>
      </c>
      <c r="G96" s="192"/>
      <c r="H96" s="192"/>
      <c r="I96" s="192"/>
      <c r="J96" s="192">
        <v>42</v>
      </c>
      <c r="K96" s="192">
        <v>50</v>
      </c>
      <c r="L96" s="192">
        <v>50</v>
      </c>
      <c r="M96" s="192">
        <v>50</v>
      </c>
      <c r="N96" s="192">
        <v>50</v>
      </c>
      <c r="O96" s="192">
        <v>50</v>
      </c>
      <c r="P96" s="192">
        <v>50</v>
      </c>
      <c r="Q96" s="192">
        <v>50</v>
      </c>
      <c r="R96" s="192">
        <v>50</v>
      </c>
      <c r="S96" s="78"/>
      <c r="T96" s="191"/>
      <c r="U96" s="191"/>
      <c r="V96" s="191"/>
      <c r="W96" s="191"/>
      <c r="X96" s="191"/>
      <c r="Y96" s="191"/>
      <c r="Z96" s="191"/>
      <c r="AA96" s="191"/>
      <c r="AB96" s="191"/>
      <c r="AC96" s="191"/>
      <c r="AD96" s="191"/>
      <c r="AE96" s="191"/>
    </row>
    <row r="97" spans="1:31" s="66" customFormat="1" ht="15.75" customHeight="1" x14ac:dyDescent="0.5">
      <c r="A97" s="188" t="s">
        <v>349</v>
      </c>
      <c r="B97" s="190" t="s">
        <v>350</v>
      </c>
      <c r="C97" s="190" t="s">
        <v>294</v>
      </c>
      <c r="D97" s="190"/>
      <c r="E97" s="190"/>
      <c r="F97" s="191" t="s">
        <v>93</v>
      </c>
      <c r="G97" s="192"/>
      <c r="H97" s="192"/>
      <c r="I97" s="192"/>
      <c r="J97" s="192"/>
      <c r="K97" s="192">
        <v>132</v>
      </c>
      <c r="L97" s="192">
        <v>132</v>
      </c>
      <c r="M97" s="192">
        <v>132</v>
      </c>
      <c r="N97" s="192">
        <v>132</v>
      </c>
      <c r="O97" s="192">
        <v>132</v>
      </c>
      <c r="P97" s="192">
        <v>132</v>
      </c>
      <c r="Q97" s="192">
        <v>132</v>
      </c>
      <c r="R97" s="192">
        <v>132</v>
      </c>
      <c r="S97" s="78"/>
      <c r="T97" s="191"/>
      <c r="U97" s="191"/>
      <c r="V97" s="191"/>
      <c r="W97" s="191"/>
      <c r="X97" s="191"/>
      <c r="Y97" s="191"/>
      <c r="Z97" s="191"/>
      <c r="AA97" s="191"/>
      <c r="AB97" s="191"/>
      <c r="AC97" s="191"/>
      <c r="AD97" s="191"/>
      <c r="AE97" s="191"/>
    </row>
    <row r="98" spans="1:31" s="66" customFormat="1" ht="15.75" customHeight="1" x14ac:dyDescent="0.5">
      <c r="A98" s="188" t="s">
        <v>351</v>
      </c>
      <c r="B98" s="190" t="s">
        <v>352</v>
      </c>
      <c r="C98" s="190" t="s">
        <v>294</v>
      </c>
      <c r="D98" s="190"/>
      <c r="E98" s="190"/>
      <c r="F98" s="191" t="s">
        <v>93</v>
      </c>
      <c r="G98" s="192"/>
      <c r="H98" s="236"/>
      <c r="I98" s="236"/>
      <c r="J98" s="236"/>
      <c r="K98" s="236">
        <v>150</v>
      </c>
      <c r="L98" s="236">
        <v>150</v>
      </c>
      <c r="M98" s="236">
        <v>150</v>
      </c>
      <c r="N98" s="236">
        <v>150</v>
      </c>
      <c r="O98" s="236">
        <v>150</v>
      </c>
      <c r="P98" s="236">
        <v>150</v>
      </c>
      <c r="Q98" s="236">
        <v>150</v>
      </c>
      <c r="R98" s="236">
        <v>150</v>
      </c>
      <c r="S98" s="78"/>
      <c r="T98" s="191"/>
      <c r="U98" s="191"/>
      <c r="V98" s="191"/>
      <c r="W98" s="191"/>
      <c r="X98" s="191"/>
      <c r="Y98" s="191"/>
      <c r="Z98" s="191"/>
      <c r="AA98" s="191"/>
      <c r="AB98" s="191"/>
      <c r="AC98" s="191"/>
      <c r="AD98" s="191"/>
      <c r="AE98" s="191"/>
    </row>
    <row r="99" spans="1:31" s="66" customFormat="1" ht="15.75" customHeight="1" x14ac:dyDescent="0.5">
      <c r="A99" s="188" t="s">
        <v>142</v>
      </c>
      <c r="B99" s="190" t="s">
        <v>3</v>
      </c>
      <c r="C99" s="190"/>
      <c r="D99" s="190"/>
      <c r="E99" s="190"/>
      <c r="F99" s="191"/>
      <c r="G99" s="192"/>
      <c r="H99" s="236"/>
      <c r="I99" s="236"/>
      <c r="J99" s="236"/>
      <c r="K99" s="236"/>
      <c r="L99" s="236"/>
      <c r="M99" s="236"/>
      <c r="N99" s="236"/>
      <c r="O99" s="236"/>
      <c r="P99" s="236"/>
      <c r="Q99" s="236"/>
      <c r="R99" s="236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</row>
    <row r="100" spans="1:31" s="66" customFormat="1" ht="15.75" customHeight="1" x14ac:dyDescent="0.5">
      <c r="A100" s="62" t="s">
        <v>143</v>
      </c>
      <c r="B100" s="91" t="s">
        <v>69</v>
      </c>
      <c r="C100" s="63"/>
      <c r="D100" s="63"/>
      <c r="E100" s="63"/>
      <c r="F100" s="63"/>
      <c r="G100" s="65">
        <f>SUM(G101:G141)</f>
        <v>1858.6</v>
      </c>
      <c r="H100" s="233">
        <f>SUM(H101:H144)</f>
        <v>2208.1999999999998</v>
      </c>
      <c r="I100" s="233">
        <f t="shared" ref="I100:R100" si="12">SUM(I101:I141)</f>
        <v>2374.8999999999996</v>
      </c>
      <c r="J100" s="233">
        <f t="shared" si="12"/>
        <v>1176.2</v>
      </c>
      <c r="K100" s="233">
        <f t="shared" si="12"/>
        <v>635</v>
      </c>
      <c r="L100" s="233">
        <f t="shared" si="12"/>
        <v>48</v>
      </c>
      <c r="M100" s="233">
        <f t="shared" si="12"/>
        <v>0</v>
      </c>
      <c r="N100" s="233">
        <f t="shared" si="12"/>
        <v>0</v>
      </c>
      <c r="O100" s="233">
        <f t="shared" si="12"/>
        <v>0</v>
      </c>
      <c r="P100" s="233">
        <f t="shared" si="12"/>
        <v>0</v>
      </c>
      <c r="Q100" s="233">
        <f t="shared" si="12"/>
        <v>0</v>
      </c>
      <c r="R100" s="233">
        <f t="shared" si="12"/>
        <v>0</v>
      </c>
      <c r="T100" s="63">
        <f t="shared" ref="T100:AE100" si="13">SUM(T101:T141)</f>
        <v>250</v>
      </c>
      <c r="U100" s="63">
        <f t="shared" si="13"/>
        <v>150</v>
      </c>
      <c r="V100" s="63">
        <f t="shared" si="13"/>
        <v>705</v>
      </c>
      <c r="W100" s="63">
        <f t="shared" si="13"/>
        <v>919</v>
      </c>
      <c r="X100" s="63">
        <f t="shared" si="13"/>
        <v>300</v>
      </c>
      <c r="Y100" s="63">
        <f t="shared" si="13"/>
        <v>0</v>
      </c>
      <c r="Z100" s="63">
        <f t="shared" si="13"/>
        <v>0</v>
      </c>
      <c r="AA100" s="63">
        <f t="shared" si="13"/>
        <v>0</v>
      </c>
      <c r="AB100" s="63">
        <f t="shared" si="13"/>
        <v>0</v>
      </c>
      <c r="AC100" s="63">
        <f t="shared" si="13"/>
        <v>0</v>
      </c>
      <c r="AD100" s="63">
        <f t="shared" si="13"/>
        <v>0</v>
      </c>
      <c r="AE100" s="63">
        <f t="shared" si="13"/>
        <v>0</v>
      </c>
    </row>
    <row r="101" spans="1:31" s="66" customFormat="1" ht="15.75" customHeight="1" x14ac:dyDescent="0.55000000000000004">
      <c r="A101" s="193" t="s">
        <v>144</v>
      </c>
      <c r="B101" s="195" t="s">
        <v>208</v>
      </c>
      <c r="C101" s="194"/>
      <c r="D101" s="190" t="s">
        <v>264</v>
      </c>
      <c r="E101" s="190"/>
      <c r="F101" s="191" t="s">
        <v>110</v>
      </c>
      <c r="G101" s="218"/>
      <c r="H101" s="236"/>
      <c r="I101" s="236"/>
      <c r="J101" s="237"/>
      <c r="K101" s="237"/>
      <c r="L101" s="236"/>
      <c r="M101" s="236"/>
      <c r="N101" s="236"/>
      <c r="O101" s="236"/>
      <c r="P101" s="236"/>
      <c r="Q101" s="236"/>
      <c r="R101" s="236"/>
      <c r="S101" s="78"/>
      <c r="T101" s="191">
        <v>100</v>
      </c>
      <c r="U101" s="242"/>
      <c r="V101" s="242"/>
      <c r="W101" s="242"/>
      <c r="X101" s="242"/>
      <c r="Y101" s="242"/>
      <c r="Z101" s="242"/>
      <c r="AA101" s="242"/>
      <c r="AB101" s="242"/>
      <c r="AC101" s="242"/>
      <c r="AD101" s="242"/>
      <c r="AE101" s="242"/>
    </row>
    <row r="102" spans="1:31" s="66" customFormat="1" ht="15.75" customHeight="1" x14ac:dyDescent="0.55000000000000004">
      <c r="A102" s="193" t="s">
        <v>145</v>
      </c>
      <c r="B102" s="195" t="s">
        <v>247</v>
      </c>
      <c r="C102" s="194" t="s">
        <v>353</v>
      </c>
      <c r="D102" s="190" t="s">
        <v>354</v>
      </c>
      <c r="E102" s="190"/>
      <c r="F102" s="191" t="s">
        <v>110</v>
      </c>
      <c r="G102" s="218"/>
      <c r="H102" s="236"/>
      <c r="I102" s="236"/>
      <c r="J102" s="237"/>
      <c r="K102" s="237"/>
      <c r="L102" s="236"/>
      <c r="M102" s="236"/>
      <c r="N102" s="236"/>
      <c r="O102" s="236"/>
      <c r="P102" s="236"/>
      <c r="Q102" s="236"/>
      <c r="R102" s="236"/>
      <c r="S102" s="78"/>
      <c r="T102" s="191">
        <v>150</v>
      </c>
      <c r="U102" s="242">
        <v>150</v>
      </c>
      <c r="V102" s="242">
        <v>300</v>
      </c>
      <c r="W102" s="242">
        <v>619</v>
      </c>
      <c r="X102" s="242">
        <v>200</v>
      </c>
      <c r="Y102" s="242"/>
      <c r="Z102" s="242"/>
      <c r="AA102" s="242"/>
      <c r="AB102" s="242"/>
      <c r="AC102" s="242"/>
      <c r="AD102" s="242"/>
      <c r="AE102" s="242"/>
    </row>
    <row r="103" spans="1:31" s="66" customFormat="1" ht="15.75" customHeight="1" x14ac:dyDescent="0.55000000000000004">
      <c r="A103" s="193" t="s">
        <v>146</v>
      </c>
      <c r="B103" s="195" t="s">
        <v>217</v>
      </c>
      <c r="C103" s="194"/>
      <c r="D103" s="190"/>
      <c r="E103" s="190" t="s">
        <v>355</v>
      </c>
      <c r="F103" s="191" t="s">
        <v>110</v>
      </c>
      <c r="G103" s="218"/>
      <c r="H103" s="236"/>
      <c r="I103" s="236"/>
      <c r="J103" s="237"/>
      <c r="K103" s="237"/>
      <c r="L103" s="236"/>
      <c r="M103" s="236"/>
      <c r="N103" s="236"/>
      <c r="O103" s="236"/>
      <c r="P103" s="236"/>
      <c r="Q103" s="236"/>
      <c r="R103" s="236"/>
      <c r="S103" s="78"/>
      <c r="T103" s="191"/>
      <c r="U103" s="242"/>
      <c r="V103" s="242">
        <v>405</v>
      </c>
      <c r="W103" s="242">
        <v>300</v>
      </c>
      <c r="X103" s="242">
        <v>100</v>
      </c>
      <c r="Y103" s="242"/>
      <c r="Z103" s="242"/>
      <c r="AA103" s="242"/>
      <c r="AB103" s="242"/>
      <c r="AC103" s="242"/>
      <c r="AD103" s="242"/>
      <c r="AE103" s="242"/>
    </row>
    <row r="104" spans="1:31" s="66" customFormat="1" ht="15.75" customHeight="1" x14ac:dyDescent="0.55000000000000004">
      <c r="A104" s="193" t="s">
        <v>147</v>
      </c>
      <c r="B104" s="190" t="s">
        <v>356</v>
      </c>
      <c r="C104" s="194"/>
      <c r="D104" s="190"/>
      <c r="E104" s="190" t="s">
        <v>357</v>
      </c>
      <c r="F104" s="191" t="s">
        <v>95</v>
      </c>
      <c r="G104" s="218">
        <v>14</v>
      </c>
      <c r="H104" s="236"/>
      <c r="I104" s="236"/>
      <c r="J104" s="237"/>
      <c r="K104" s="237"/>
      <c r="L104" s="236"/>
      <c r="M104" s="236"/>
      <c r="N104" s="236"/>
      <c r="O104" s="236"/>
      <c r="P104" s="236"/>
      <c r="Q104" s="236"/>
      <c r="R104" s="238"/>
      <c r="S104" s="78"/>
      <c r="T104" s="191"/>
      <c r="U104" s="242"/>
      <c r="V104" s="242"/>
      <c r="W104" s="242"/>
      <c r="X104" s="242"/>
      <c r="Y104" s="242"/>
      <c r="Z104" s="242"/>
      <c r="AA104" s="242"/>
      <c r="AB104" s="242"/>
      <c r="AC104" s="242"/>
      <c r="AD104" s="242"/>
      <c r="AE104" s="242"/>
    </row>
    <row r="105" spans="1:31" s="66" customFormat="1" ht="15.75" customHeight="1" x14ac:dyDescent="0.55000000000000004">
      <c r="A105" s="193" t="s">
        <v>148</v>
      </c>
      <c r="B105" s="190" t="s">
        <v>358</v>
      </c>
      <c r="C105" s="194"/>
      <c r="D105" s="190"/>
      <c r="E105" s="190" t="s">
        <v>359</v>
      </c>
      <c r="F105" s="191" t="s">
        <v>95</v>
      </c>
      <c r="G105" s="218">
        <v>369</v>
      </c>
      <c r="H105" s="236">
        <v>165</v>
      </c>
      <c r="I105" s="236"/>
      <c r="J105" s="237"/>
      <c r="K105" s="237"/>
      <c r="L105" s="236"/>
      <c r="M105" s="236"/>
      <c r="N105" s="236"/>
      <c r="O105" s="236"/>
      <c r="P105" s="236"/>
      <c r="Q105" s="236"/>
      <c r="R105" s="238"/>
      <c r="S105" s="78"/>
      <c r="T105" s="191"/>
      <c r="U105" s="242"/>
      <c r="V105" s="242"/>
      <c r="W105" s="242"/>
      <c r="X105" s="242"/>
      <c r="Y105" s="242"/>
      <c r="Z105" s="242"/>
      <c r="AA105" s="242"/>
      <c r="AB105" s="242"/>
      <c r="AC105" s="242"/>
      <c r="AD105" s="242"/>
      <c r="AE105" s="242"/>
    </row>
    <row r="106" spans="1:31" s="66" customFormat="1" ht="15.75" customHeight="1" x14ac:dyDescent="0.5">
      <c r="A106" s="193" t="s">
        <v>172</v>
      </c>
      <c r="B106" s="190" t="s">
        <v>360</v>
      </c>
      <c r="C106" s="194"/>
      <c r="D106" s="190"/>
      <c r="E106" s="190" t="s">
        <v>357</v>
      </c>
      <c r="F106" s="191" t="s">
        <v>95</v>
      </c>
      <c r="G106" s="218">
        <v>107</v>
      </c>
      <c r="H106" s="236"/>
      <c r="I106" s="236">
        <v>366</v>
      </c>
      <c r="J106" s="236">
        <v>350</v>
      </c>
      <c r="K106" s="239"/>
      <c r="L106" s="236"/>
      <c r="M106" s="236"/>
      <c r="N106" s="236"/>
      <c r="O106" s="236"/>
      <c r="P106" s="236"/>
      <c r="Q106" s="236"/>
      <c r="R106" s="238"/>
      <c r="S106" s="78"/>
      <c r="T106" s="191"/>
      <c r="U106" s="242"/>
      <c r="V106" s="242"/>
      <c r="W106" s="242"/>
      <c r="X106" s="242"/>
      <c r="Y106" s="242"/>
      <c r="Z106" s="242"/>
      <c r="AA106" s="242"/>
      <c r="AB106" s="242"/>
      <c r="AC106" s="242"/>
      <c r="AD106" s="242"/>
      <c r="AE106" s="242"/>
    </row>
    <row r="107" spans="1:31" s="66" customFormat="1" ht="15.75" customHeight="1" x14ac:dyDescent="0.5">
      <c r="A107" s="193" t="s">
        <v>174</v>
      </c>
      <c r="B107" s="190" t="s">
        <v>361</v>
      </c>
      <c r="C107" s="194"/>
      <c r="D107" s="190"/>
      <c r="E107" s="190" t="s">
        <v>362</v>
      </c>
      <c r="F107" s="191" t="s">
        <v>95</v>
      </c>
      <c r="G107" s="218">
        <v>48</v>
      </c>
      <c r="H107" s="236">
        <v>47</v>
      </c>
      <c r="I107" s="236">
        <v>48</v>
      </c>
      <c r="J107" s="236">
        <v>48</v>
      </c>
      <c r="K107" s="236">
        <v>48</v>
      </c>
      <c r="L107" s="236">
        <v>48</v>
      </c>
      <c r="M107" s="236"/>
      <c r="N107" s="236"/>
      <c r="O107" s="236"/>
      <c r="P107" s="236"/>
      <c r="Q107" s="236"/>
      <c r="R107" s="238"/>
      <c r="S107" s="78"/>
      <c r="T107" s="191"/>
      <c r="U107" s="242"/>
      <c r="V107" s="242"/>
      <c r="W107" s="242"/>
      <c r="X107" s="242"/>
      <c r="Y107" s="242"/>
      <c r="Z107" s="242"/>
      <c r="AA107" s="242"/>
      <c r="AB107" s="242"/>
      <c r="AC107" s="242"/>
      <c r="AD107" s="242"/>
      <c r="AE107" s="242"/>
    </row>
    <row r="108" spans="1:31" s="66" customFormat="1" ht="15.75" customHeight="1" x14ac:dyDescent="0.5">
      <c r="A108" s="193" t="s">
        <v>363</v>
      </c>
      <c r="B108" s="190" t="s">
        <v>364</v>
      </c>
      <c r="C108" s="194"/>
      <c r="D108" s="190"/>
      <c r="E108" s="190" t="s">
        <v>365</v>
      </c>
      <c r="F108" s="191" t="s">
        <v>95</v>
      </c>
      <c r="G108" s="218">
        <v>79</v>
      </c>
      <c r="H108" s="236"/>
      <c r="I108" s="236"/>
      <c r="J108" s="239"/>
      <c r="K108" s="239"/>
      <c r="L108" s="236"/>
      <c r="M108" s="236"/>
      <c r="N108" s="236"/>
      <c r="O108" s="236"/>
      <c r="P108" s="236"/>
      <c r="Q108" s="236"/>
      <c r="R108" s="238"/>
      <c r="S108" s="78"/>
      <c r="T108" s="191"/>
      <c r="U108" s="242"/>
      <c r="V108" s="242"/>
      <c r="W108" s="242"/>
      <c r="X108" s="242"/>
      <c r="Y108" s="242"/>
      <c r="Z108" s="242"/>
      <c r="AA108" s="242"/>
      <c r="AB108" s="242"/>
      <c r="AC108" s="242"/>
      <c r="AD108" s="242"/>
      <c r="AE108" s="242"/>
    </row>
    <row r="109" spans="1:31" s="66" customFormat="1" ht="15.75" customHeight="1" x14ac:dyDescent="0.5">
      <c r="A109" s="193" t="s">
        <v>366</v>
      </c>
      <c r="B109" s="190" t="s">
        <v>367</v>
      </c>
      <c r="C109" s="194"/>
      <c r="D109" s="190"/>
      <c r="E109" s="190" t="s">
        <v>357</v>
      </c>
      <c r="F109" s="191" t="s">
        <v>95</v>
      </c>
      <c r="G109" s="218">
        <v>2</v>
      </c>
      <c r="H109" s="236"/>
      <c r="I109" s="236"/>
      <c r="J109" s="239"/>
      <c r="K109" s="239"/>
      <c r="L109" s="236"/>
      <c r="M109" s="236"/>
      <c r="N109" s="236"/>
      <c r="O109" s="236"/>
      <c r="P109" s="236"/>
      <c r="Q109" s="236"/>
      <c r="R109" s="238"/>
      <c r="S109" s="78"/>
      <c r="T109" s="191"/>
      <c r="U109" s="242"/>
      <c r="V109" s="242"/>
      <c r="W109" s="242"/>
      <c r="X109" s="242"/>
      <c r="Y109" s="242"/>
      <c r="Z109" s="242"/>
      <c r="AA109" s="242"/>
      <c r="AB109" s="242"/>
      <c r="AC109" s="242"/>
      <c r="AD109" s="242"/>
      <c r="AE109" s="242"/>
    </row>
    <row r="110" spans="1:31" s="66" customFormat="1" ht="15.75" customHeight="1" x14ac:dyDescent="0.5">
      <c r="A110" s="193" t="s">
        <v>368</v>
      </c>
      <c r="B110" s="190" t="s">
        <v>369</v>
      </c>
      <c r="C110" s="194"/>
      <c r="D110" s="190"/>
      <c r="E110" s="190" t="s">
        <v>370</v>
      </c>
      <c r="F110" s="191" t="s">
        <v>95</v>
      </c>
      <c r="G110" s="218">
        <v>50</v>
      </c>
      <c r="H110" s="236"/>
      <c r="I110" s="236"/>
      <c r="J110" s="239"/>
      <c r="K110" s="239"/>
      <c r="L110" s="236"/>
      <c r="M110" s="236"/>
      <c r="N110" s="236"/>
      <c r="O110" s="236"/>
      <c r="P110" s="236"/>
      <c r="Q110" s="236"/>
      <c r="R110" s="238"/>
      <c r="S110" s="78"/>
      <c r="T110" s="191"/>
      <c r="U110" s="242"/>
      <c r="V110" s="242"/>
      <c r="W110" s="242"/>
      <c r="X110" s="242"/>
      <c r="Y110" s="242"/>
      <c r="Z110" s="242"/>
      <c r="AA110" s="242"/>
      <c r="AB110" s="242"/>
      <c r="AC110" s="242"/>
      <c r="AD110" s="242"/>
      <c r="AE110" s="242"/>
    </row>
    <row r="111" spans="1:31" s="66" customFormat="1" ht="15.75" customHeight="1" x14ac:dyDescent="0.5">
      <c r="A111" s="193" t="s">
        <v>371</v>
      </c>
      <c r="B111" s="190" t="s">
        <v>372</v>
      </c>
      <c r="C111" s="194"/>
      <c r="D111" s="190"/>
      <c r="E111" s="190" t="s">
        <v>373</v>
      </c>
      <c r="F111" s="191" t="s">
        <v>95</v>
      </c>
      <c r="G111" s="218">
        <v>80</v>
      </c>
      <c r="H111" s="236"/>
      <c r="I111" s="236"/>
      <c r="J111" s="239"/>
      <c r="K111" s="239"/>
      <c r="L111" s="236"/>
      <c r="M111" s="236"/>
      <c r="N111" s="236"/>
      <c r="O111" s="236"/>
      <c r="P111" s="236"/>
      <c r="Q111" s="236"/>
      <c r="R111" s="238"/>
      <c r="S111" s="78"/>
      <c r="T111" s="191"/>
      <c r="U111" s="242"/>
      <c r="V111" s="242"/>
      <c r="W111" s="242"/>
      <c r="X111" s="242"/>
      <c r="Y111" s="242"/>
      <c r="Z111" s="242"/>
      <c r="AA111" s="242"/>
      <c r="AB111" s="242"/>
      <c r="AC111" s="242"/>
      <c r="AD111" s="242"/>
      <c r="AE111" s="242"/>
    </row>
    <row r="112" spans="1:31" s="66" customFormat="1" ht="15.75" customHeight="1" x14ac:dyDescent="0.5">
      <c r="A112" s="193" t="s">
        <v>374</v>
      </c>
      <c r="B112" s="190" t="s">
        <v>375</v>
      </c>
      <c r="C112" s="194"/>
      <c r="D112" s="190"/>
      <c r="E112" s="190" t="s">
        <v>376</v>
      </c>
      <c r="F112" s="191" t="s">
        <v>95</v>
      </c>
      <c r="G112" s="218">
        <v>200</v>
      </c>
      <c r="H112" s="236">
        <v>200</v>
      </c>
      <c r="I112" s="236">
        <v>350</v>
      </c>
      <c r="J112" s="239"/>
      <c r="K112" s="239"/>
      <c r="L112" s="236"/>
      <c r="M112" s="236"/>
      <c r="N112" s="236"/>
      <c r="O112" s="236"/>
      <c r="P112" s="236"/>
      <c r="Q112" s="236"/>
      <c r="R112" s="238"/>
      <c r="S112" s="78"/>
      <c r="T112" s="191"/>
      <c r="U112" s="242"/>
      <c r="V112" s="242"/>
      <c r="W112" s="242"/>
      <c r="X112" s="242"/>
      <c r="Y112" s="242"/>
      <c r="Z112" s="242"/>
      <c r="AA112" s="242"/>
      <c r="AB112" s="242"/>
      <c r="AC112" s="242"/>
      <c r="AD112" s="242"/>
      <c r="AE112" s="242"/>
    </row>
    <row r="113" spans="1:31" s="66" customFormat="1" ht="15.75" customHeight="1" x14ac:dyDescent="0.5">
      <c r="A113" s="193" t="s">
        <v>377</v>
      </c>
      <c r="B113" s="190" t="s">
        <v>228</v>
      </c>
      <c r="C113" s="194"/>
      <c r="D113" s="190"/>
      <c r="E113" s="190" t="s">
        <v>378</v>
      </c>
      <c r="F113" s="191" t="s">
        <v>95</v>
      </c>
      <c r="G113" s="219"/>
      <c r="H113" s="236">
        <v>1</v>
      </c>
      <c r="I113" s="240">
        <v>2.5</v>
      </c>
      <c r="J113" s="239"/>
      <c r="K113" s="239"/>
      <c r="L113" s="236"/>
      <c r="M113" s="236"/>
      <c r="N113" s="236"/>
      <c r="O113" s="236"/>
      <c r="P113" s="236"/>
      <c r="Q113" s="236"/>
      <c r="R113" s="238"/>
      <c r="S113" s="78"/>
      <c r="T113" s="191"/>
      <c r="U113" s="242"/>
      <c r="V113" s="242"/>
      <c r="W113" s="242"/>
      <c r="X113" s="242"/>
      <c r="Y113" s="242"/>
      <c r="Z113" s="242"/>
      <c r="AA113" s="242"/>
      <c r="AB113" s="242"/>
      <c r="AC113" s="242"/>
      <c r="AD113" s="242"/>
      <c r="AE113" s="242"/>
    </row>
    <row r="114" spans="1:31" s="66" customFormat="1" ht="15.75" customHeight="1" x14ac:dyDescent="0.5">
      <c r="A114" s="193" t="s">
        <v>379</v>
      </c>
      <c r="B114" s="190" t="s">
        <v>380</v>
      </c>
      <c r="C114" s="194"/>
      <c r="D114" s="190"/>
      <c r="E114" s="190" t="s">
        <v>381</v>
      </c>
      <c r="F114" s="191" t="s">
        <v>1</v>
      </c>
      <c r="G114" s="218"/>
      <c r="H114" s="236">
        <v>15</v>
      </c>
      <c r="I114" s="236">
        <v>25</v>
      </c>
      <c r="J114" s="241"/>
      <c r="K114" s="241"/>
      <c r="L114" s="236"/>
      <c r="M114" s="236"/>
      <c r="N114" s="236"/>
      <c r="O114" s="236"/>
      <c r="P114" s="236"/>
      <c r="Q114" s="236"/>
      <c r="R114" s="238"/>
      <c r="S114" s="78"/>
      <c r="T114" s="191"/>
      <c r="U114" s="242"/>
      <c r="V114" s="242"/>
      <c r="W114" s="242"/>
      <c r="X114" s="242"/>
      <c r="Y114" s="242"/>
      <c r="Z114" s="242"/>
      <c r="AA114" s="242"/>
      <c r="AB114" s="242"/>
      <c r="AC114" s="242"/>
      <c r="AD114" s="242"/>
      <c r="AE114" s="242"/>
    </row>
    <row r="115" spans="1:31" s="66" customFormat="1" ht="15.75" customHeight="1" x14ac:dyDescent="0.5">
      <c r="A115" s="193" t="s">
        <v>382</v>
      </c>
      <c r="B115" s="190" t="s">
        <v>383</v>
      </c>
      <c r="C115" s="194"/>
      <c r="D115" s="190"/>
      <c r="E115" s="190" t="s">
        <v>384</v>
      </c>
      <c r="F115" s="191" t="s">
        <v>111</v>
      </c>
      <c r="G115" s="218"/>
      <c r="H115" s="236">
        <v>50</v>
      </c>
      <c r="I115" s="236"/>
      <c r="J115" s="239"/>
      <c r="K115" s="239"/>
      <c r="L115" s="236"/>
      <c r="M115" s="236"/>
      <c r="N115" s="236"/>
      <c r="O115" s="236"/>
      <c r="P115" s="236"/>
      <c r="Q115" s="236"/>
      <c r="R115" s="238"/>
      <c r="S115" s="78"/>
      <c r="T115" s="191"/>
      <c r="U115" s="242"/>
      <c r="V115" s="242"/>
      <c r="W115" s="242"/>
      <c r="X115" s="242"/>
      <c r="Y115" s="242"/>
      <c r="Z115" s="242"/>
      <c r="AA115" s="242"/>
      <c r="AB115" s="242"/>
      <c r="AC115" s="242"/>
      <c r="AD115" s="242"/>
      <c r="AE115" s="242"/>
    </row>
    <row r="116" spans="1:31" s="66" customFormat="1" ht="15.75" customHeight="1" x14ac:dyDescent="0.5">
      <c r="A116" s="193" t="s">
        <v>385</v>
      </c>
      <c r="B116" s="190" t="s">
        <v>386</v>
      </c>
      <c r="C116" s="194"/>
      <c r="D116" s="190"/>
      <c r="E116" s="190" t="s">
        <v>387</v>
      </c>
      <c r="F116" s="191" t="s">
        <v>95</v>
      </c>
      <c r="G116" s="218"/>
      <c r="H116" s="236">
        <v>35</v>
      </c>
      <c r="I116" s="236"/>
      <c r="J116" s="239"/>
      <c r="K116" s="239"/>
      <c r="L116" s="236"/>
      <c r="M116" s="236"/>
      <c r="N116" s="236"/>
      <c r="O116" s="236"/>
      <c r="P116" s="236"/>
      <c r="Q116" s="236"/>
      <c r="R116" s="238"/>
      <c r="S116" s="78"/>
      <c r="T116" s="191"/>
      <c r="U116" s="242"/>
      <c r="V116" s="242"/>
      <c r="W116" s="242"/>
      <c r="X116" s="242"/>
      <c r="Y116" s="242"/>
      <c r="Z116" s="242"/>
      <c r="AA116" s="242"/>
      <c r="AB116" s="242"/>
      <c r="AC116" s="242"/>
      <c r="AD116" s="242"/>
      <c r="AE116" s="242"/>
    </row>
    <row r="117" spans="1:31" s="66" customFormat="1" ht="15.75" customHeight="1" x14ac:dyDescent="0.5">
      <c r="A117" s="193" t="s">
        <v>388</v>
      </c>
      <c r="B117" s="190" t="s">
        <v>389</v>
      </c>
      <c r="C117" s="194"/>
      <c r="D117" s="190"/>
      <c r="E117" s="190"/>
      <c r="F117" s="191"/>
      <c r="G117" s="218"/>
      <c r="H117" s="236">
        <v>222.49</v>
      </c>
      <c r="I117" s="236"/>
      <c r="J117" s="239"/>
      <c r="K117" s="239"/>
      <c r="L117" s="236"/>
      <c r="M117" s="236"/>
      <c r="N117" s="236"/>
      <c r="O117" s="236"/>
      <c r="P117" s="236"/>
      <c r="Q117" s="236"/>
      <c r="R117" s="238"/>
      <c r="S117" s="78"/>
      <c r="T117" s="191"/>
      <c r="U117" s="242"/>
      <c r="V117" s="242"/>
      <c r="W117" s="242"/>
      <c r="X117" s="242"/>
      <c r="Y117" s="242"/>
      <c r="Z117" s="242"/>
      <c r="AA117" s="242"/>
      <c r="AB117" s="242"/>
      <c r="AC117" s="242"/>
      <c r="AD117" s="242"/>
      <c r="AE117" s="242"/>
    </row>
    <row r="118" spans="1:31" s="66" customFormat="1" ht="15.75" customHeight="1" x14ac:dyDescent="0.5">
      <c r="A118" s="193" t="s">
        <v>390</v>
      </c>
      <c r="B118" s="190" t="s">
        <v>278</v>
      </c>
      <c r="C118" s="194"/>
      <c r="D118" s="190"/>
      <c r="E118" s="190" t="s">
        <v>391</v>
      </c>
      <c r="F118" s="191" t="s">
        <v>95</v>
      </c>
      <c r="G118" s="218"/>
      <c r="H118" s="236">
        <v>175</v>
      </c>
      <c r="I118" s="236"/>
      <c r="J118" s="239"/>
      <c r="K118" s="239"/>
      <c r="L118" s="236"/>
      <c r="M118" s="236"/>
      <c r="N118" s="236"/>
      <c r="O118" s="236"/>
      <c r="P118" s="236"/>
      <c r="Q118" s="236"/>
      <c r="R118" s="238"/>
      <c r="S118" s="78"/>
      <c r="T118" s="191"/>
      <c r="U118" s="242"/>
      <c r="V118" s="242"/>
      <c r="W118" s="242"/>
      <c r="X118" s="242"/>
      <c r="Y118" s="242"/>
      <c r="Z118" s="242"/>
      <c r="AA118" s="242"/>
      <c r="AB118" s="242"/>
      <c r="AC118" s="242"/>
      <c r="AD118" s="242"/>
      <c r="AE118" s="242"/>
    </row>
    <row r="119" spans="1:31" s="66" customFormat="1" ht="15.75" customHeight="1" x14ac:dyDescent="0.5">
      <c r="A119" s="193" t="s">
        <v>392</v>
      </c>
      <c r="B119" s="190" t="s">
        <v>393</v>
      </c>
      <c r="C119" s="194"/>
      <c r="D119" s="190"/>
      <c r="E119" s="190" t="s">
        <v>394</v>
      </c>
      <c r="F119" s="191" t="s">
        <v>95</v>
      </c>
      <c r="G119" s="218"/>
      <c r="H119" s="236"/>
      <c r="I119" s="236">
        <v>200</v>
      </c>
      <c r="J119" s="236">
        <v>200</v>
      </c>
      <c r="K119" s="236">
        <v>200</v>
      </c>
      <c r="L119" s="236"/>
      <c r="M119" s="236"/>
      <c r="N119" s="236"/>
      <c r="O119" s="236"/>
      <c r="P119" s="236"/>
      <c r="Q119" s="236"/>
      <c r="R119" s="238"/>
      <c r="S119" s="78"/>
      <c r="T119" s="191"/>
      <c r="U119" s="242"/>
      <c r="V119" s="242"/>
      <c r="W119" s="242"/>
      <c r="X119" s="242"/>
      <c r="Y119" s="242"/>
      <c r="Z119" s="242"/>
      <c r="AA119" s="242"/>
      <c r="AB119" s="242"/>
      <c r="AC119" s="242"/>
      <c r="AD119" s="242"/>
      <c r="AE119" s="242"/>
    </row>
    <row r="120" spans="1:31" s="66" customFormat="1" ht="15.75" customHeight="1" x14ac:dyDescent="0.5">
      <c r="A120" s="193" t="s">
        <v>395</v>
      </c>
      <c r="B120" s="190" t="s">
        <v>396</v>
      </c>
      <c r="C120" s="194"/>
      <c r="D120" s="190"/>
      <c r="E120" s="190" t="s">
        <v>397</v>
      </c>
      <c r="F120" s="191"/>
      <c r="G120" s="218"/>
      <c r="H120" s="236"/>
      <c r="I120" s="236">
        <v>15</v>
      </c>
      <c r="J120" s="239"/>
      <c r="K120" s="239"/>
      <c r="L120" s="236"/>
      <c r="M120" s="236"/>
      <c r="N120" s="236"/>
      <c r="O120" s="236"/>
      <c r="P120" s="236"/>
      <c r="Q120" s="236"/>
      <c r="R120" s="238"/>
      <c r="S120" s="78"/>
      <c r="T120" s="191"/>
      <c r="U120" s="242"/>
      <c r="V120" s="242"/>
      <c r="W120" s="242"/>
      <c r="X120" s="242"/>
      <c r="Y120" s="242"/>
      <c r="Z120" s="242"/>
      <c r="AA120" s="242"/>
      <c r="AB120" s="242"/>
      <c r="AC120" s="242"/>
      <c r="AD120" s="242"/>
      <c r="AE120" s="242"/>
    </row>
    <row r="121" spans="1:31" s="66" customFormat="1" ht="15.75" customHeight="1" x14ac:dyDescent="0.5">
      <c r="A121" s="193" t="s">
        <v>398</v>
      </c>
      <c r="B121" s="190" t="s">
        <v>399</v>
      </c>
      <c r="C121" s="194"/>
      <c r="D121" s="190"/>
      <c r="E121" s="190" t="s">
        <v>400</v>
      </c>
      <c r="F121" s="191" t="s">
        <v>95</v>
      </c>
      <c r="G121" s="218"/>
      <c r="H121" s="236"/>
      <c r="I121" s="236">
        <v>5</v>
      </c>
      <c r="J121" s="239"/>
      <c r="K121" s="239"/>
      <c r="L121" s="236"/>
      <c r="M121" s="236"/>
      <c r="N121" s="236"/>
      <c r="O121" s="236"/>
      <c r="P121" s="236"/>
      <c r="Q121" s="236"/>
      <c r="R121" s="238"/>
      <c r="S121" s="78"/>
      <c r="T121" s="191"/>
      <c r="U121" s="242"/>
      <c r="V121" s="242"/>
      <c r="W121" s="242"/>
      <c r="X121" s="242"/>
      <c r="Y121" s="242"/>
      <c r="Z121" s="242"/>
      <c r="AA121" s="242"/>
      <c r="AB121" s="242"/>
      <c r="AC121" s="242"/>
      <c r="AD121" s="242"/>
      <c r="AE121" s="242"/>
    </row>
    <row r="122" spans="1:31" s="66" customFormat="1" ht="15.75" customHeight="1" x14ac:dyDescent="0.5">
      <c r="A122" s="193" t="s">
        <v>401</v>
      </c>
      <c r="B122" s="190" t="s">
        <v>402</v>
      </c>
      <c r="C122" s="194"/>
      <c r="D122" s="190"/>
      <c r="E122" s="190" t="s">
        <v>197</v>
      </c>
      <c r="F122" s="191" t="s">
        <v>105</v>
      </c>
      <c r="G122" s="218"/>
      <c r="H122" s="236"/>
      <c r="I122" s="236">
        <v>39</v>
      </c>
      <c r="J122" s="239"/>
      <c r="K122" s="239"/>
      <c r="L122" s="236"/>
      <c r="M122" s="236"/>
      <c r="N122" s="236"/>
      <c r="O122" s="236"/>
      <c r="P122" s="236"/>
      <c r="Q122" s="236"/>
      <c r="R122" s="238"/>
      <c r="S122" s="78"/>
      <c r="T122" s="191"/>
      <c r="U122" s="242"/>
      <c r="V122" s="242"/>
      <c r="W122" s="242"/>
      <c r="X122" s="242"/>
      <c r="Y122" s="242"/>
      <c r="Z122" s="242"/>
      <c r="AA122" s="242"/>
      <c r="AB122" s="242"/>
      <c r="AC122" s="242"/>
      <c r="AD122" s="242"/>
      <c r="AE122" s="242"/>
    </row>
    <row r="123" spans="1:31" s="66" customFormat="1" ht="15.75" customHeight="1" x14ac:dyDescent="0.5">
      <c r="A123" s="193" t="s">
        <v>403</v>
      </c>
      <c r="B123" s="190" t="s">
        <v>404</v>
      </c>
      <c r="C123" s="194"/>
      <c r="D123" s="190"/>
      <c r="E123" s="190" t="s">
        <v>405</v>
      </c>
      <c r="F123" s="191" t="s">
        <v>95</v>
      </c>
      <c r="G123" s="218"/>
      <c r="H123" s="236"/>
      <c r="I123" s="236">
        <v>38</v>
      </c>
      <c r="J123" s="239"/>
      <c r="K123" s="239"/>
      <c r="L123" s="236"/>
      <c r="M123" s="236"/>
      <c r="N123" s="236"/>
      <c r="O123" s="236"/>
      <c r="P123" s="236"/>
      <c r="Q123" s="236"/>
      <c r="R123" s="238"/>
      <c r="S123" s="78"/>
      <c r="T123" s="191"/>
      <c r="U123" s="242"/>
      <c r="V123" s="242"/>
      <c r="W123" s="242"/>
      <c r="X123" s="242"/>
      <c r="Y123" s="242"/>
      <c r="Z123" s="242"/>
      <c r="AA123" s="242"/>
      <c r="AB123" s="242"/>
      <c r="AC123" s="242"/>
      <c r="AD123" s="242"/>
      <c r="AE123" s="242"/>
    </row>
    <row r="124" spans="1:31" s="66" customFormat="1" ht="15.75" customHeight="1" x14ac:dyDescent="0.5">
      <c r="A124" s="193" t="s">
        <v>406</v>
      </c>
      <c r="B124" s="190" t="s">
        <v>407</v>
      </c>
      <c r="C124" s="194"/>
      <c r="D124" s="190"/>
      <c r="E124" s="190" t="s">
        <v>357</v>
      </c>
      <c r="F124" s="191" t="s">
        <v>95</v>
      </c>
      <c r="G124" s="218"/>
      <c r="H124" s="236"/>
      <c r="I124" s="236">
        <v>38</v>
      </c>
      <c r="J124" s="239"/>
      <c r="K124" s="239"/>
      <c r="L124" s="236"/>
      <c r="M124" s="236"/>
      <c r="N124" s="236"/>
      <c r="O124" s="236"/>
      <c r="P124" s="236"/>
      <c r="Q124" s="236"/>
      <c r="R124" s="238"/>
      <c r="S124" s="78"/>
      <c r="T124" s="191"/>
      <c r="U124" s="242"/>
      <c r="V124" s="242"/>
      <c r="W124" s="242"/>
      <c r="X124" s="242"/>
      <c r="Y124" s="242"/>
      <c r="Z124" s="242"/>
      <c r="AA124" s="242"/>
      <c r="AB124" s="242"/>
      <c r="AC124" s="242"/>
      <c r="AD124" s="242"/>
      <c r="AE124" s="242"/>
    </row>
    <row r="125" spans="1:31" s="66" customFormat="1" ht="15.75" customHeight="1" x14ac:dyDescent="0.5">
      <c r="A125" s="193" t="s">
        <v>408</v>
      </c>
      <c r="B125" s="190" t="s">
        <v>409</v>
      </c>
      <c r="C125" s="194"/>
      <c r="D125" s="190"/>
      <c r="E125" s="190" t="s">
        <v>410</v>
      </c>
      <c r="F125" s="191" t="s">
        <v>95</v>
      </c>
      <c r="G125" s="218"/>
      <c r="H125" s="236"/>
      <c r="I125" s="236">
        <v>54</v>
      </c>
      <c r="J125" s="236">
        <v>54</v>
      </c>
      <c r="K125" s="236">
        <v>54</v>
      </c>
      <c r="L125" s="236"/>
      <c r="M125" s="236"/>
      <c r="N125" s="236"/>
      <c r="O125" s="236"/>
      <c r="P125" s="236"/>
      <c r="Q125" s="236"/>
      <c r="R125" s="238"/>
      <c r="S125" s="78"/>
      <c r="T125" s="191"/>
      <c r="U125" s="242"/>
      <c r="V125" s="242"/>
      <c r="W125" s="242"/>
      <c r="X125" s="242"/>
      <c r="Y125" s="242"/>
      <c r="Z125" s="242"/>
      <c r="AA125" s="242"/>
      <c r="AB125" s="242"/>
      <c r="AC125" s="242"/>
      <c r="AD125" s="242"/>
      <c r="AE125" s="242"/>
    </row>
    <row r="126" spans="1:31" s="66" customFormat="1" ht="15.75" customHeight="1" x14ac:dyDescent="0.5">
      <c r="A126" s="193" t="s">
        <v>411</v>
      </c>
      <c r="B126" s="190" t="s">
        <v>413</v>
      </c>
      <c r="C126" s="194"/>
      <c r="D126" s="190"/>
      <c r="E126" s="190" t="s">
        <v>414</v>
      </c>
      <c r="F126" s="191" t="s">
        <v>95</v>
      </c>
      <c r="G126" s="218"/>
      <c r="H126" s="236"/>
      <c r="I126" s="236">
        <v>35</v>
      </c>
      <c r="J126" s="239"/>
      <c r="K126" s="239"/>
      <c r="L126" s="236"/>
      <c r="M126" s="236"/>
      <c r="N126" s="236"/>
      <c r="O126" s="236"/>
      <c r="P126" s="236"/>
      <c r="Q126" s="236"/>
      <c r="R126" s="238"/>
      <c r="S126" s="78"/>
      <c r="T126" s="191"/>
      <c r="U126" s="242"/>
      <c r="V126" s="242"/>
      <c r="W126" s="242"/>
      <c r="X126" s="242"/>
      <c r="Y126" s="242"/>
      <c r="Z126" s="242"/>
      <c r="AA126" s="242"/>
      <c r="AB126" s="242"/>
      <c r="AC126" s="242"/>
      <c r="AD126" s="242"/>
      <c r="AE126" s="242"/>
    </row>
    <row r="127" spans="1:31" s="66" customFormat="1" ht="15.75" customHeight="1" x14ac:dyDescent="0.5">
      <c r="A127" s="193" t="s">
        <v>412</v>
      </c>
      <c r="B127" s="190" t="s">
        <v>217</v>
      </c>
      <c r="C127" s="194"/>
      <c r="D127" s="190"/>
      <c r="E127" s="190" t="s">
        <v>416</v>
      </c>
      <c r="F127" s="191" t="s">
        <v>1</v>
      </c>
      <c r="G127" s="218">
        <v>200</v>
      </c>
      <c r="H127" s="236">
        <v>300</v>
      </c>
      <c r="I127" s="236">
        <v>156.69999999999999</v>
      </c>
      <c r="J127" s="239"/>
      <c r="K127" s="239"/>
      <c r="L127" s="236"/>
      <c r="M127" s="236"/>
      <c r="N127" s="236"/>
      <c r="O127" s="236"/>
      <c r="P127" s="236"/>
      <c r="Q127" s="236"/>
      <c r="R127" s="238"/>
      <c r="S127" s="78"/>
      <c r="T127" s="191"/>
      <c r="U127" s="242"/>
      <c r="V127" s="242"/>
      <c r="W127" s="242"/>
      <c r="X127" s="242"/>
      <c r="Y127" s="242"/>
      <c r="Z127" s="242"/>
      <c r="AA127" s="242"/>
      <c r="AB127" s="242"/>
      <c r="AC127" s="242"/>
      <c r="AD127" s="242"/>
      <c r="AE127" s="242"/>
    </row>
    <row r="128" spans="1:31" s="66" customFormat="1" ht="15.75" customHeight="1" x14ac:dyDescent="0.5">
      <c r="A128" s="193" t="s">
        <v>415</v>
      </c>
      <c r="B128" s="190" t="s">
        <v>418</v>
      </c>
      <c r="C128" s="194"/>
      <c r="D128" s="190"/>
      <c r="E128" s="190" t="s">
        <v>419</v>
      </c>
      <c r="F128" s="191" t="s">
        <v>95</v>
      </c>
      <c r="G128" s="218"/>
      <c r="H128" s="236"/>
      <c r="I128" s="236">
        <v>18</v>
      </c>
      <c r="J128" s="239"/>
      <c r="K128" s="239">
        <v>8</v>
      </c>
      <c r="L128" s="236"/>
      <c r="M128" s="236"/>
      <c r="N128" s="236"/>
      <c r="O128" s="236"/>
      <c r="P128" s="236"/>
      <c r="Q128" s="236"/>
      <c r="R128" s="238"/>
      <c r="S128" s="78"/>
      <c r="T128" s="191"/>
      <c r="U128" s="242"/>
      <c r="V128" s="242"/>
      <c r="W128" s="242"/>
      <c r="X128" s="242"/>
      <c r="Y128" s="242"/>
      <c r="Z128" s="242"/>
      <c r="AA128" s="242"/>
      <c r="AB128" s="242"/>
      <c r="AC128" s="242"/>
      <c r="AD128" s="242"/>
      <c r="AE128" s="242"/>
    </row>
    <row r="129" spans="1:31" s="66" customFormat="1" ht="15.75" customHeight="1" x14ac:dyDescent="0.5">
      <c r="A129" s="193" t="s">
        <v>417</v>
      </c>
      <c r="B129" s="190" t="s">
        <v>421</v>
      </c>
      <c r="C129" s="194"/>
      <c r="D129" s="190"/>
      <c r="E129" s="190" t="s">
        <v>422</v>
      </c>
      <c r="F129" s="191" t="s">
        <v>95</v>
      </c>
      <c r="G129" s="218">
        <v>150</v>
      </c>
      <c r="H129" s="236">
        <v>188</v>
      </c>
      <c r="I129" s="236">
        <v>297</v>
      </c>
      <c r="J129" s="239">
        <v>200</v>
      </c>
      <c r="K129" s="236">
        <v>200</v>
      </c>
      <c r="L129" s="236"/>
      <c r="M129" s="236"/>
      <c r="N129" s="236"/>
      <c r="O129" s="236"/>
      <c r="P129" s="236"/>
      <c r="Q129" s="236"/>
      <c r="R129" s="238"/>
      <c r="S129" s="78"/>
      <c r="T129" s="191"/>
      <c r="U129" s="242"/>
      <c r="V129" s="242"/>
      <c r="W129" s="242"/>
      <c r="X129" s="242"/>
      <c r="Y129" s="242"/>
      <c r="Z129" s="242"/>
      <c r="AA129" s="242"/>
      <c r="AB129" s="242"/>
      <c r="AC129" s="242"/>
      <c r="AD129" s="242"/>
      <c r="AE129" s="242"/>
    </row>
    <row r="130" spans="1:31" s="66" customFormat="1" ht="15.75" customHeight="1" x14ac:dyDescent="0.5">
      <c r="A130" s="193" t="s">
        <v>420</v>
      </c>
      <c r="B130" s="190" t="s">
        <v>424</v>
      </c>
      <c r="C130" s="194"/>
      <c r="D130" s="190"/>
      <c r="E130" s="190" t="s">
        <v>425</v>
      </c>
      <c r="F130" s="191" t="s">
        <v>95</v>
      </c>
      <c r="G130" s="218"/>
      <c r="H130" s="236"/>
      <c r="I130" s="236">
        <v>5</v>
      </c>
      <c r="J130" s="236"/>
      <c r="K130" s="236"/>
      <c r="L130" s="236"/>
      <c r="M130" s="236"/>
      <c r="N130" s="236"/>
      <c r="O130" s="236"/>
      <c r="P130" s="236"/>
      <c r="Q130" s="236"/>
      <c r="R130" s="238"/>
      <c r="S130" s="78"/>
      <c r="T130" s="191"/>
      <c r="U130" s="242"/>
      <c r="V130" s="242"/>
      <c r="W130" s="242"/>
      <c r="X130" s="242"/>
      <c r="Y130" s="242"/>
      <c r="Z130" s="242"/>
      <c r="AA130" s="242"/>
      <c r="AB130" s="242"/>
      <c r="AC130" s="242"/>
      <c r="AD130" s="242"/>
      <c r="AE130" s="242"/>
    </row>
    <row r="131" spans="1:31" s="66" customFormat="1" ht="15.75" customHeight="1" x14ac:dyDescent="0.5">
      <c r="A131" s="193" t="s">
        <v>423</v>
      </c>
      <c r="B131" s="190" t="s">
        <v>247</v>
      </c>
      <c r="C131" s="194"/>
      <c r="D131" s="190"/>
      <c r="E131" s="190" t="s">
        <v>427</v>
      </c>
      <c r="F131" s="191" t="s">
        <v>95</v>
      </c>
      <c r="G131" s="218">
        <v>47</v>
      </c>
      <c r="H131" s="236">
        <v>84</v>
      </c>
      <c r="I131" s="236">
        <v>209</v>
      </c>
      <c r="J131" s="239"/>
      <c r="K131" s="239"/>
      <c r="L131" s="236"/>
      <c r="M131" s="236"/>
      <c r="N131" s="236"/>
      <c r="O131" s="236"/>
      <c r="P131" s="236"/>
      <c r="Q131" s="236"/>
      <c r="R131" s="238"/>
      <c r="S131" s="78"/>
      <c r="T131" s="191"/>
      <c r="U131" s="242"/>
      <c r="V131" s="242"/>
      <c r="W131" s="242"/>
      <c r="X131" s="242"/>
      <c r="Y131" s="242"/>
      <c r="Z131" s="242"/>
      <c r="AA131" s="242"/>
      <c r="AB131" s="242"/>
      <c r="AC131" s="242"/>
      <c r="AD131" s="242"/>
      <c r="AE131" s="242"/>
    </row>
    <row r="132" spans="1:31" s="66" customFormat="1" ht="15.75" customHeight="1" x14ac:dyDescent="0.5">
      <c r="A132" s="193" t="s">
        <v>426</v>
      </c>
      <c r="B132" s="190" t="s">
        <v>429</v>
      </c>
      <c r="C132" s="194"/>
      <c r="D132" s="190"/>
      <c r="E132" s="190" t="s">
        <v>430</v>
      </c>
      <c r="F132" s="191" t="s">
        <v>95</v>
      </c>
      <c r="G132" s="218"/>
      <c r="H132" s="236"/>
      <c r="I132" s="236">
        <v>150</v>
      </c>
      <c r="J132" s="239">
        <v>100</v>
      </c>
      <c r="K132" s="239"/>
      <c r="L132" s="236"/>
      <c r="M132" s="236"/>
      <c r="N132" s="236"/>
      <c r="O132" s="236"/>
      <c r="P132" s="236"/>
      <c r="Q132" s="236"/>
      <c r="R132" s="238"/>
      <c r="S132" s="78"/>
      <c r="T132" s="191"/>
      <c r="U132" s="242"/>
      <c r="V132" s="242"/>
      <c r="W132" s="242"/>
      <c r="X132" s="242"/>
      <c r="Y132" s="242"/>
      <c r="Z132" s="242"/>
      <c r="AA132" s="242"/>
      <c r="AB132" s="242"/>
      <c r="AC132" s="242"/>
      <c r="AD132" s="242"/>
      <c r="AE132" s="242"/>
    </row>
    <row r="133" spans="1:31" s="66" customFormat="1" ht="15.75" customHeight="1" x14ac:dyDescent="0.5">
      <c r="A133" s="193" t="s">
        <v>428</v>
      </c>
      <c r="B133" s="190" t="s">
        <v>432</v>
      </c>
      <c r="C133" s="194"/>
      <c r="D133" s="190"/>
      <c r="E133" s="190" t="s">
        <v>433</v>
      </c>
      <c r="F133" s="191" t="s">
        <v>95</v>
      </c>
      <c r="G133" s="218"/>
      <c r="H133" s="236">
        <v>4</v>
      </c>
      <c r="I133" s="236">
        <v>2</v>
      </c>
      <c r="J133" s="236"/>
      <c r="K133" s="239"/>
      <c r="L133" s="236"/>
      <c r="M133" s="236"/>
      <c r="N133" s="236"/>
      <c r="O133" s="236"/>
      <c r="P133" s="236"/>
      <c r="Q133" s="236"/>
      <c r="R133" s="238"/>
      <c r="S133" s="78"/>
      <c r="T133" s="191"/>
      <c r="U133" s="242"/>
      <c r="V133" s="242"/>
      <c r="W133" s="242"/>
      <c r="X133" s="242"/>
      <c r="Y133" s="242"/>
      <c r="Z133" s="242"/>
      <c r="AA133" s="242"/>
      <c r="AB133" s="242"/>
      <c r="AC133" s="242"/>
      <c r="AD133" s="242"/>
      <c r="AE133" s="242"/>
    </row>
    <row r="134" spans="1:31" s="66" customFormat="1" ht="15.75" customHeight="1" x14ac:dyDescent="0.5">
      <c r="A134" s="193" t="s">
        <v>431</v>
      </c>
      <c r="B134" s="190" t="s">
        <v>435</v>
      </c>
      <c r="C134" s="194"/>
      <c r="D134" s="190"/>
      <c r="E134" s="190" t="s">
        <v>436</v>
      </c>
      <c r="F134" s="191" t="s">
        <v>95</v>
      </c>
      <c r="G134" s="218">
        <v>4</v>
      </c>
      <c r="H134" s="236">
        <v>4.71</v>
      </c>
      <c r="I134" s="236">
        <v>57.5</v>
      </c>
      <c r="J134" s="239"/>
      <c r="K134" s="239"/>
      <c r="L134" s="236"/>
      <c r="M134" s="236"/>
      <c r="N134" s="236"/>
      <c r="O134" s="236"/>
      <c r="P134" s="236"/>
      <c r="Q134" s="236"/>
      <c r="R134" s="238"/>
      <c r="S134" s="78"/>
      <c r="T134" s="191"/>
      <c r="U134" s="242"/>
      <c r="V134" s="242"/>
      <c r="W134" s="242"/>
      <c r="X134" s="242"/>
      <c r="Y134" s="242"/>
      <c r="Z134" s="242"/>
      <c r="AA134" s="242"/>
      <c r="AB134" s="242"/>
      <c r="AC134" s="242"/>
      <c r="AD134" s="242"/>
      <c r="AE134" s="242"/>
    </row>
    <row r="135" spans="1:31" s="66" customFormat="1" ht="15.75" customHeight="1" x14ac:dyDescent="0.5">
      <c r="A135" s="193" t="s">
        <v>434</v>
      </c>
      <c r="B135" s="190" t="s">
        <v>438</v>
      </c>
      <c r="C135" s="197"/>
      <c r="D135" s="190"/>
      <c r="E135" s="190" t="s">
        <v>439</v>
      </c>
      <c r="F135" s="191" t="s">
        <v>95</v>
      </c>
      <c r="G135" s="218">
        <v>508.6</v>
      </c>
      <c r="H135" s="236">
        <v>717</v>
      </c>
      <c r="I135" s="236">
        <v>248</v>
      </c>
      <c r="J135" s="239">
        <v>135</v>
      </c>
      <c r="K135" s="239">
        <v>120</v>
      </c>
      <c r="L135" s="236"/>
      <c r="M135" s="236"/>
      <c r="N135" s="236"/>
      <c r="O135" s="236"/>
      <c r="P135" s="236"/>
      <c r="Q135" s="236"/>
      <c r="R135" s="238"/>
      <c r="S135" s="78"/>
      <c r="T135" s="191"/>
      <c r="U135" s="242"/>
      <c r="V135" s="242"/>
      <c r="W135" s="242"/>
      <c r="X135" s="242"/>
      <c r="Y135" s="242"/>
      <c r="Z135" s="242"/>
      <c r="AA135" s="242"/>
      <c r="AB135" s="242"/>
      <c r="AC135" s="242"/>
      <c r="AD135" s="242"/>
      <c r="AE135" s="242"/>
    </row>
    <row r="136" spans="1:31" s="66" customFormat="1" ht="15.75" customHeight="1" x14ac:dyDescent="0.5">
      <c r="A136" s="193" t="s">
        <v>437</v>
      </c>
      <c r="B136" s="190" t="s">
        <v>441</v>
      </c>
      <c r="C136" s="197"/>
      <c r="D136" s="190"/>
      <c r="E136" s="190" t="s">
        <v>442</v>
      </c>
      <c r="F136" s="191" t="s">
        <v>108</v>
      </c>
      <c r="G136" s="218"/>
      <c r="H136" s="236"/>
      <c r="I136" s="236">
        <v>16.2</v>
      </c>
      <c r="J136" s="236">
        <v>16.2</v>
      </c>
      <c r="K136" s="236"/>
      <c r="L136" s="236"/>
      <c r="M136" s="236"/>
      <c r="N136" s="236"/>
      <c r="O136" s="236"/>
      <c r="P136" s="236"/>
      <c r="Q136" s="236"/>
      <c r="R136" s="238"/>
      <c r="S136" s="78"/>
      <c r="T136" s="191"/>
      <c r="U136" s="242"/>
      <c r="V136" s="242"/>
      <c r="W136" s="242"/>
      <c r="X136" s="242"/>
      <c r="Y136" s="242"/>
      <c r="Z136" s="242"/>
      <c r="AA136" s="242"/>
      <c r="AB136" s="242"/>
      <c r="AC136" s="242"/>
      <c r="AD136" s="242"/>
      <c r="AE136" s="242"/>
    </row>
    <row r="137" spans="1:31" s="66" customFormat="1" ht="15.75" customHeight="1" x14ac:dyDescent="0.5">
      <c r="A137" s="193" t="s">
        <v>440</v>
      </c>
      <c r="B137" s="190" t="s">
        <v>444</v>
      </c>
      <c r="C137" s="194"/>
      <c r="D137" s="190"/>
      <c r="E137" s="190" t="s">
        <v>445</v>
      </c>
      <c r="F137" s="191" t="s">
        <v>95</v>
      </c>
      <c r="G137" s="218"/>
      <c r="H137" s="236"/>
      <c r="I137" s="236"/>
      <c r="J137" s="236">
        <v>60</v>
      </c>
      <c r="K137" s="239"/>
      <c r="L137" s="236"/>
      <c r="M137" s="236"/>
      <c r="N137" s="236"/>
      <c r="O137" s="236"/>
      <c r="P137" s="236"/>
      <c r="Q137" s="236"/>
      <c r="R137" s="238"/>
      <c r="S137" s="78"/>
      <c r="T137" s="191"/>
      <c r="U137" s="242"/>
      <c r="V137" s="242"/>
      <c r="W137" s="242"/>
      <c r="X137" s="242"/>
      <c r="Y137" s="242"/>
      <c r="Z137" s="242"/>
      <c r="AA137" s="242"/>
      <c r="AB137" s="242"/>
      <c r="AC137" s="242"/>
      <c r="AD137" s="242"/>
      <c r="AE137" s="242"/>
    </row>
    <row r="138" spans="1:31" s="66" customFormat="1" ht="15.75" customHeight="1" x14ac:dyDescent="0.5">
      <c r="A138" s="193" t="s">
        <v>443</v>
      </c>
      <c r="B138" s="190" t="s">
        <v>447</v>
      </c>
      <c r="C138" s="194"/>
      <c r="D138" s="190"/>
      <c r="E138" s="190" t="s">
        <v>448</v>
      </c>
      <c r="F138" s="191" t="s">
        <v>95</v>
      </c>
      <c r="G138" s="218"/>
      <c r="H138" s="236"/>
      <c r="I138" s="236"/>
      <c r="J138" s="236">
        <v>8</v>
      </c>
      <c r="K138" s="239"/>
      <c r="L138" s="236"/>
      <c r="M138" s="236"/>
      <c r="N138" s="236"/>
      <c r="O138" s="236"/>
      <c r="P138" s="236"/>
      <c r="Q138" s="236"/>
      <c r="R138" s="238"/>
      <c r="S138" s="78"/>
      <c r="T138" s="191"/>
      <c r="U138" s="242"/>
      <c r="V138" s="242"/>
      <c r="W138" s="242"/>
      <c r="X138" s="242"/>
      <c r="Y138" s="242"/>
      <c r="Z138" s="242"/>
      <c r="AA138" s="242"/>
      <c r="AB138" s="242"/>
      <c r="AC138" s="242"/>
      <c r="AD138" s="242"/>
      <c r="AE138" s="242"/>
    </row>
    <row r="139" spans="1:31" s="66" customFormat="1" ht="15.75" customHeight="1" x14ac:dyDescent="0.5">
      <c r="A139" s="193" t="s">
        <v>446</v>
      </c>
      <c r="B139" s="190" t="s">
        <v>449</v>
      </c>
      <c r="C139" s="194"/>
      <c r="D139" s="190"/>
      <c r="E139" s="190"/>
      <c r="F139" s="191" t="s">
        <v>93</v>
      </c>
      <c r="G139" s="218"/>
      <c r="H139" s="236"/>
      <c r="I139" s="236"/>
      <c r="J139" s="236">
        <v>5</v>
      </c>
      <c r="K139" s="239">
        <v>5</v>
      </c>
      <c r="L139" s="236"/>
      <c r="M139" s="236"/>
      <c r="N139" s="236"/>
      <c r="O139" s="236"/>
      <c r="P139" s="236"/>
      <c r="Q139" s="236"/>
      <c r="R139" s="238"/>
      <c r="S139" s="78"/>
      <c r="T139" s="191"/>
      <c r="U139" s="242"/>
      <c r="V139" s="242"/>
      <c r="W139" s="242"/>
      <c r="X139" s="242"/>
      <c r="Y139" s="242"/>
      <c r="Z139" s="242"/>
      <c r="AA139" s="242"/>
      <c r="AB139" s="242"/>
      <c r="AC139" s="242"/>
      <c r="AD139" s="242"/>
      <c r="AE139" s="242"/>
    </row>
    <row r="140" spans="1:31" s="66" customFormat="1" ht="15.75" customHeight="1" x14ac:dyDescent="0.5">
      <c r="A140" s="62"/>
      <c r="B140" s="92"/>
      <c r="C140" s="67"/>
      <c r="D140" s="67"/>
      <c r="E140" s="67"/>
      <c r="F140" s="63"/>
      <c r="G140" s="65"/>
      <c r="H140" s="65"/>
      <c r="I140" s="65"/>
      <c r="J140" s="65"/>
      <c r="K140" s="65"/>
      <c r="L140" s="65"/>
      <c r="M140" s="65"/>
      <c r="N140" s="65"/>
      <c r="O140" s="65"/>
      <c r="P140" s="65"/>
      <c r="Q140" s="65"/>
      <c r="R140" s="65"/>
      <c r="T140" s="63"/>
      <c r="U140" s="63"/>
      <c r="V140" s="63"/>
      <c r="W140" s="63"/>
      <c r="X140" s="63"/>
      <c r="Y140" s="63"/>
      <c r="Z140" s="63"/>
      <c r="AA140" s="63"/>
      <c r="AB140" s="63"/>
      <c r="AC140" s="63"/>
      <c r="AD140" s="63"/>
      <c r="AE140" s="63"/>
    </row>
    <row r="141" spans="1:31" s="66" customFormat="1" ht="15.75" customHeight="1" x14ac:dyDescent="0.5">
      <c r="A141" s="62" t="s">
        <v>148</v>
      </c>
      <c r="B141" s="92" t="s">
        <v>17</v>
      </c>
      <c r="C141" s="67"/>
      <c r="D141" s="67"/>
      <c r="E141" s="67"/>
      <c r="F141" s="63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65"/>
      <c r="R141" s="65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</row>
    <row r="142" spans="1:31" s="66" customFormat="1" ht="15.75" customHeight="1" x14ac:dyDescent="0.5">
      <c r="A142" s="62" t="s">
        <v>172</v>
      </c>
      <c r="B142" s="91" t="s">
        <v>173</v>
      </c>
      <c r="C142" s="67"/>
      <c r="D142" s="67"/>
      <c r="E142" s="67"/>
      <c r="F142" s="63"/>
      <c r="G142" s="65">
        <f>G143</f>
        <v>0</v>
      </c>
      <c r="H142" s="65">
        <f t="shared" ref="H142:R142" si="14">H143</f>
        <v>0</v>
      </c>
      <c r="I142" s="65">
        <f t="shared" si="14"/>
        <v>0</v>
      </c>
      <c r="J142" s="65">
        <f t="shared" si="14"/>
        <v>0</v>
      </c>
      <c r="K142" s="65">
        <f t="shared" si="14"/>
        <v>0</v>
      </c>
      <c r="L142" s="65">
        <f t="shared" si="14"/>
        <v>0</v>
      </c>
      <c r="M142" s="65">
        <f t="shared" si="14"/>
        <v>0</v>
      </c>
      <c r="N142" s="65">
        <f t="shared" si="14"/>
        <v>0</v>
      </c>
      <c r="O142" s="65">
        <f t="shared" si="14"/>
        <v>0</v>
      </c>
      <c r="P142" s="65">
        <f t="shared" si="14"/>
        <v>0</v>
      </c>
      <c r="Q142" s="65">
        <f t="shared" si="14"/>
        <v>0</v>
      </c>
      <c r="R142" s="65">
        <f t="shared" si="14"/>
        <v>0</v>
      </c>
      <c r="T142" s="63">
        <f>T143</f>
        <v>0</v>
      </c>
      <c r="U142" s="63">
        <f t="shared" ref="U142:AE142" si="15">U143</f>
        <v>0</v>
      </c>
      <c r="V142" s="63">
        <f t="shared" si="15"/>
        <v>0</v>
      </c>
      <c r="W142" s="63">
        <f t="shared" si="15"/>
        <v>0</v>
      </c>
      <c r="X142" s="63">
        <f t="shared" si="15"/>
        <v>0</v>
      </c>
      <c r="Y142" s="63">
        <f t="shared" si="15"/>
        <v>0</v>
      </c>
      <c r="Z142" s="63">
        <f t="shared" si="15"/>
        <v>0</v>
      </c>
      <c r="AA142" s="63">
        <f t="shared" si="15"/>
        <v>0</v>
      </c>
      <c r="AB142" s="63">
        <f t="shared" si="15"/>
        <v>0</v>
      </c>
      <c r="AC142" s="63">
        <f t="shared" si="15"/>
        <v>0</v>
      </c>
      <c r="AD142" s="63">
        <f t="shared" si="15"/>
        <v>0</v>
      </c>
      <c r="AE142" s="63">
        <f t="shared" si="15"/>
        <v>0</v>
      </c>
    </row>
    <row r="143" spans="1:31" s="66" customFormat="1" ht="15.75" customHeight="1" x14ac:dyDescent="0.5">
      <c r="A143" s="62" t="s">
        <v>174</v>
      </c>
      <c r="B143" s="92"/>
      <c r="C143" s="67"/>
      <c r="D143" s="67"/>
      <c r="E143" s="67"/>
      <c r="F143" s="63"/>
      <c r="G143" s="65"/>
      <c r="H143" s="65"/>
      <c r="I143" s="65"/>
      <c r="J143" s="65"/>
      <c r="K143" s="65"/>
      <c r="L143" s="65"/>
      <c r="M143" s="65"/>
      <c r="N143" s="65"/>
      <c r="O143" s="65"/>
      <c r="P143" s="65"/>
      <c r="Q143" s="65"/>
      <c r="R143" s="65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</row>
    <row r="144" spans="1:31" s="66" customFormat="1" ht="15.75" customHeight="1" x14ac:dyDescent="0.5">
      <c r="A144" s="62">
        <v>8</v>
      </c>
      <c r="B144" s="94" t="s">
        <v>181</v>
      </c>
      <c r="C144" s="63"/>
      <c r="D144" s="63"/>
      <c r="E144" s="63"/>
      <c r="F144" s="63"/>
      <c r="G144" s="65"/>
      <c r="H144" s="65"/>
      <c r="I144" s="65"/>
      <c r="J144" s="65"/>
      <c r="K144" s="65"/>
      <c r="L144" s="65"/>
      <c r="M144" s="65"/>
      <c r="N144" s="65"/>
      <c r="O144" s="65"/>
      <c r="P144" s="65"/>
      <c r="Q144" s="65"/>
      <c r="R144" s="65"/>
      <c r="T144" s="63"/>
      <c r="U144" s="63"/>
      <c r="V144" s="63"/>
      <c r="W144" s="63"/>
      <c r="X144" s="63"/>
      <c r="Y144" s="63"/>
      <c r="Z144" s="63"/>
      <c r="AA144" s="63"/>
      <c r="AB144" s="63"/>
      <c r="AC144" s="63"/>
      <c r="AD144" s="63"/>
      <c r="AE144" s="63"/>
    </row>
    <row r="145" spans="1:31" s="66" customFormat="1" ht="15.75" customHeight="1" x14ac:dyDescent="0.5">
      <c r="A145" s="62"/>
      <c r="B145" s="92"/>
      <c r="C145" s="67"/>
      <c r="D145" s="67"/>
      <c r="E145" s="67"/>
      <c r="F145" s="63"/>
      <c r="G145" s="65"/>
      <c r="H145" s="65"/>
      <c r="I145" s="65"/>
      <c r="J145" s="65"/>
      <c r="K145" s="65"/>
      <c r="L145" s="65"/>
      <c r="M145" s="65"/>
      <c r="N145" s="65"/>
      <c r="O145" s="65"/>
      <c r="P145" s="65"/>
      <c r="Q145" s="65"/>
      <c r="R145" s="65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</row>
    <row r="146" spans="1:31" s="66" customFormat="1" ht="15.75" customHeight="1" x14ac:dyDescent="0.5">
      <c r="A146" s="62"/>
      <c r="B146" s="91" t="s">
        <v>149</v>
      </c>
      <c r="C146" s="68"/>
      <c r="D146" s="68"/>
      <c r="E146" s="68"/>
      <c r="F146" s="68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Q146" s="65"/>
      <c r="R146" s="65"/>
      <c r="T146" s="63"/>
      <c r="U146" s="63"/>
      <c r="V146" s="63"/>
      <c r="W146" s="63"/>
      <c r="X146" s="63"/>
      <c r="Y146" s="63"/>
      <c r="Z146" s="63"/>
      <c r="AA146" s="63"/>
      <c r="AB146" s="63"/>
      <c r="AC146" s="63"/>
      <c r="AD146" s="63"/>
      <c r="AE146" s="63"/>
    </row>
    <row r="147" spans="1:31" s="66" customFormat="1" ht="15.75" customHeight="1" x14ac:dyDescent="0.5">
      <c r="A147" s="62">
        <v>9</v>
      </c>
      <c r="B147" s="91" t="s">
        <v>74</v>
      </c>
      <c r="C147" s="69"/>
      <c r="D147" s="69"/>
      <c r="E147" s="69"/>
      <c r="F147" s="68"/>
      <c r="G147" s="65">
        <f t="shared" ref="G147:R147" si="16">G10+G14+G17+G20+G24+G32+G100+G144</f>
        <v>2125.27</v>
      </c>
      <c r="H147" s="233">
        <f t="shared" si="16"/>
        <v>2259.91</v>
      </c>
      <c r="I147" s="233">
        <f t="shared" si="16"/>
        <v>2468.2899999999995</v>
      </c>
      <c r="J147" s="233">
        <f t="shared" si="16"/>
        <v>1663</v>
      </c>
      <c r="K147" s="233">
        <f t="shared" si="16"/>
        <v>1691.05</v>
      </c>
      <c r="L147" s="65">
        <f t="shared" si="16"/>
        <v>1489.99</v>
      </c>
      <c r="M147" s="65">
        <f t="shared" si="16"/>
        <v>1441.99</v>
      </c>
      <c r="N147" s="65">
        <f t="shared" si="16"/>
        <v>1441.99</v>
      </c>
      <c r="O147" s="65">
        <f t="shared" si="16"/>
        <v>1441.99</v>
      </c>
      <c r="P147" s="65">
        <f t="shared" si="16"/>
        <v>1441.99</v>
      </c>
      <c r="Q147" s="65">
        <f t="shared" si="16"/>
        <v>1441.99</v>
      </c>
      <c r="R147" s="65">
        <f t="shared" si="16"/>
        <v>1441.99</v>
      </c>
      <c r="T147" s="63">
        <f t="shared" ref="T147:AE147" si="17">T10+T14+T17+T20+T24+T32+T100+T144</f>
        <v>5955</v>
      </c>
      <c r="U147" s="243">
        <f t="shared" si="17"/>
        <v>8247</v>
      </c>
      <c r="V147" s="243">
        <f t="shared" si="17"/>
        <v>6491</v>
      </c>
      <c r="W147" s="243">
        <f t="shared" si="17"/>
        <v>6309</v>
      </c>
      <c r="X147" s="243">
        <f t="shared" si="17"/>
        <v>4680</v>
      </c>
      <c r="Y147" s="63">
        <f t="shared" si="17"/>
        <v>6020</v>
      </c>
      <c r="Z147" s="63">
        <f t="shared" si="17"/>
        <v>5981</v>
      </c>
      <c r="AA147" s="63">
        <f t="shared" si="17"/>
        <v>5958</v>
      </c>
      <c r="AB147" s="63">
        <f t="shared" si="17"/>
        <v>5936</v>
      </c>
      <c r="AC147" s="63">
        <f t="shared" si="17"/>
        <v>5927</v>
      </c>
      <c r="AD147" s="63">
        <f t="shared" si="17"/>
        <v>5890</v>
      </c>
      <c r="AE147" s="63">
        <f t="shared" si="17"/>
        <v>5852</v>
      </c>
    </row>
    <row r="148" spans="1:31" s="66" customFormat="1" ht="15.75" customHeight="1" x14ac:dyDescent="0.5">
      <c r="A148" s="62">
        <v>10</v>
      </c>
      <c r="B148" s="91" t="s">
        <v>64</v>
      </c>
      <c r="C148" s="69"/>
      <c r="D148" s="69"/>
      <c r="E148" s="69"/>
      <c r="F148" s="68"/>
      <c r="G148" s="65">
        <f>'S-1_REQUIREMENT'!G25</f>
        <v>3176.3382695965001</v>
      </c>
      <c r="H148" s="233">
        <f>'S-1_REQUIREMENT'!H25</f>
        <v>0</v>
      </c>
      <c r="I148" s="233">
        <f>'S-1_REQUIREMENT'!I25</f>
        <v>0</v>
      </c>
      <c r="J148" s="233">
        <f>'S-1_REQUIREMENT'!J25</f>
        <v>0</v>
      </c>
      <c r="K148" s="233">
        <f>'S-1_REQUIREMENT'!K25</f>
        <v>0</v>
      </c>
      <c r="L148" s="65">
        <f>'S-1_REQUIREMENT'!L25</f>
        <v>3001.1030927767265</v>
      </c>
      <c r="M148" s="65">
        <f>'S-1_REQUIREMENT'!M25</f>
        <v>3015.1645598101013</v>
      </c>
      <c r="N148" s="65">
        <f>'S-1_REQUIREMENT'!N25</f>
        <v>3023.9623773088438</v>
      </c>
      <c r="O148" s="65">
        <f>'S-1_REQUIREMENT'!O25</f>
        <v>3026.7549910901498</v>
      </c>
      <c r="P148" s="65">
        <f>'S-1_REQUIREMENT'!P25</f>
        <v>3032.3602176365885</v>
      </c>
      <c r="Q148" s="65">
        <f>'S-1_REQUIREMENT'!Q25</f>
        <v>3039.1999319297674</v>
      </c>
      <c r="R148" s="65">
        <f>'S-1_REQUIREMENT'!R25</f>
        <v>3046.039646222946</v>
      </c>
      <c r="T148" s="70">
        <f>'S-1_REQUIREMENT'!G39</f>
        <v>9693.8821577245799</v>
      </c>
      <c r="U148" s="244">
        <f>'S-1_REQUIREMENT'!H39</f>
        <v>0</v>
      </c>
      <c r="V148" s="244">
        <f>'S-1_REQUIREMENT'!I39</f>
        <v>0</v>
      </c>
      <c r="W148" s="244">
        <f>'S-1_REQUIREMENT'!J39</f>
        <v>0</v>
      </c>
      <c r="X148" s="244">
        <f>'S-1_REQUIREMENT'!K39</f>
        <v>0</v>
      </c>
      <c r="Y148" s="70">
        <f>'S-1_REQUIREMENT'!L39</f>
        <v>10919.456681962327</v>
      </c>
      <c r="Z148" s="70">
        <f>'S-1_REQUIREMENT'!M39</f>
        <v>10940.740818704693</v>
      </c>
      <c r="AA148" s="70">
        <f>'S-1_REQUIREMENT'!N39</f>
        <v>10995.96284694815</v>
      </c>
      <c r="AB148" s="70">
        <f>'S-1_REQUIREMENT'!O39</f>
        <v>11048.655614439371</v>
      </c>
      <c r="AC148" s="70">
        <f>'S-1_REQUIREMENT'!P39</f>
        <v>11051.807485715237</v>
      </c>
      <c r="AD148" s="70">
        <f>'S-1_REQUIREMENT'!Q39</f>
        <v>11083.906912980174</v>
      </c>
      <c r="AE148" s="70">
        <f>'S-1_REQUIREMENT'!R39</f>
        <v>11116.006340245114</v>
      </c>
    </row>
    <row r="149" spans="1:31" s="66" customFormat="1" ht="15.75" customHeight="1" x14ac:dyDescent="0.5">
      <c r="A149" s="62">
        <v>11</v>
      </c>
      <c r="B149" s="91" t="s">
        <v>182</v>
      </c>
      <c r="C149" s="69"/>
      <c r="D149" s="69"/>
      <c r="E149" s="69"/>
      <c r="F149" s="68"/>
      <c r="G149" s="65">
        <f t="shared" ref="G149:R149" si="18">G147-G148</f>
        <v>-1051.0682695965002</v>
      </c>
      <c r="H149" s="233">
        <f t="shared" si="18"/>
        <v>2259.91</v>
      </c>
      <c r="I149" s="233">
        <f t="shared" si="18"/>
        <v>2468.2899999999995</v>
      </c>
      <c r="J149" s="233">
        <f t="shared" si="18"/>
        <v>1663</v>
      </c>
      <c r="K149" s="233">
        <f t="shared" si="18"/>
        <v>1691.05</v>
      </c>
      <c r="L149" s="65">
        <f t="shared" si="18"/>
        <v>-1511.1130927767265</v>
      </c>
      <c r="M149" s="65">
        <f t="shared" si="18"/>
        <v>-1573.1745598101013</v>
      </c>
      <c r="N149" s="65">
        <f t="shared" si="18"/>
        <v>-1581.9723773088438</v>
      </c>
      <c r="O149" s="65">
        <f t="shared" si="18"/>
        <v>-1584.7649910901498</v>
      </c>
      <c r="P149" s="65">
        <f t="shared" si="18"/>
        <v>-1590.3702176365884</v>
      </c>
      <c r="Q149" s="65">
        <f t="shared" si="18"/>
        <v>-1597.2099319297674</v>
      </c>
      <c r="R149" s="65">
        <f t="shared" si="18"/>
        <v>-1604.049646222946</v>
      </c>
      <c r="T149" s="65">
        <f t="shared" ref="T149:AE149" si="19">T147-T148</f>
        <v>-3738.8821577245799</v>
      </c>
      <c r="U149" s="233">
        <f t="shared" si="19"/>
        <v>8247</v>
      </c>
      <c r="V149" s="233">
        <f t="shared" si="19"/>
        <v>6491</v>
      </c>
      <c r="W149" s="233">
        <f t="shared" si="19"/>
        <v>6309</v>
      </c>
      <c r="X149" s="233">
        <f t="shared" si="19"/>
        <v>4680</v>
      </c>
      <c r="Y149" s="65">
        <f t="shared" si="19"/>
        <v>-4899.4566819623269</v>
      </c>
      <c r="Z149" s="65">
        <f t="shared" si="19"/>
        <v>-4959.7408187046931</v>
      </c>
      <c r="AA149" s="65">
        <f t="shared" si="19"/>
        <v>-5037.9628469481504</v>
      </c>
      <c r="AB149" s="65">
        <f t="shared" si="19"/>
        <v>-5112.6556144393708</v>
      </c>
      <c r="AC149" s="65">
        <f t="shared" si="19"/>
        <v>-5124.8074857152369</v>
      </c>
      <c r="AD149" s="65">
        <f t="shared" si="19"/>
        <v>-5193.9069129801737</v>
      </c>
      <c r="AE149" s="65">
        <f t="shared" si="19"/>
        <v>-5264.0063402451142</v>
      </c>
    </row>
    <row r="150" spans="1:31" s="66" customFormat="1" ht="15.75" customHeight="1" x14ac:dyDescent="0.5">
      <c r="A150" s="62">
        <v>12</v>
      </c>
      <c r="B150" s="92" t="s">
        <v>70</v>
      </c>
      <c r="C150" s="69"/>
      <c r="D150" s="69"/>
      <c r="E150" s="69"/>
      <c r="F150" s="68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T150" s="63"/>
      <c r="U150" s="63"/>
      <c r="V150" s="63"/>
      <c r="W150" s="63"/>
      <c r="X150" s="63"/>
      <c r="Y150" s="63"/>
      <c r="Z150" s="63"/>
      <c r="AA150" s="63"/>
      <c r="AB150" s="63"/>
      <c r="AC150" s="63"/>
      <c r="AD150" s="63"/>
      <c r="AE150" s="63"/>
    </row>
    <row r="151" spans="1:31" s="66" customFormat="1" ht="15.75" customHeight="1" x14ac:dyDescent="0.5">
      <c r="A151" s="62">
        <v>13</v>
      </c>
      <c r="B151" s="92" t="s">
        <v>18</v>
      </c>
      <c r="C151" s="69"/>
      <c r="D151" s="69"/>
      <c r="E151" s="69"/>
      <c r="F151" s="68"/>
      <c r="G151" s="65"/>
      <c r="H151" s="65"/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</row>
    <row r="152" spans="1:31" s="66" customFormat="1" ht="15.75" customHeight="1" x14ac:dyDescent="0.5">
      <c r="A152" s="62">
        <v>14</v>
      </c>
      <c r="B152" s="92" t="s">
        <v>16</v>
      </c>
      <c r="C152" s="69"/>
      <c r="D152" s="69"/>
      <c r="E152" s="69"/>
      <c r="F152" s="68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T152" s="68"/>
      <c r="U152" s="68"/>
      <c r="V152" s="68"/>
      <c r="W152" s="68"/>
      <c r="X152" s="68"/>
      <c r="Y152" s="68"/>
      <c r="Z152" s="68"/>
      <c r="AA152" s="68"/>
      <c r="AB152" s="68"/>
      <c r="AC152" s="68"/>
      <c r="AD152" s="68"/>
      <c r="AE152" s="68"/>
    </row>
    <row r="153" spans="1:31" s="74" customFormat="1" ht="14.1" customHeight="1" x14ac:dyDescent="0.55000000000000004">
      <c r="A153" s="71"/>
      <c r="B153" s="72"/>
      <c r="C153" s="72"/>
      <c r="D153" s="72"/>
      <c r="E153" s="72"/>
      <c r="F153" s="72"/>
      <c r="G153" s="73"/>
      <c r="H153" s="73"/>
      <c r="I153" s="73"/>
      <c r="J153" s="73"/>
      <c r="K153" s="73"/>
      <c r="L153" s="73"/>
      <c r="M153" s="73"/>
      <c r="N153" s="73"/>
      <c r="O153" s="73"/>
      <c r="P153" s="73"/>
      <c r="Q153" s="73"/>
    </row>
    <row r="154" spans="1:31" s="66" customFormat="1" ht="14.1" x14ac:dyDescent="0.55000000000000004">
      <c r="A154" s="75" t="s">
        <v>90</v>
      </c>
      <c r="B154" s="76" t="s">
        <v>27</v>
      </c>
      <c r="C154" s="77"/>
      <c r="D154" s="77"/>
      <c r="E154" s="78"/>
      <c r="F154" s="79"/>
      <c r="G154" s="79"/>
      <c r="H154" s="79"/>
      <c r="I154" s="79"/>
      <c r="J154" s="79"/>
      <c r="K154" s="79"/>
      <c r="L154" s="79"/>
      <c r="M154" s="79"/>
      <c r="N154" s="79"/>
    </row>
    <row r="155" spans="1:31" s="66" customFormat="1" ht="13.8" x14ac:dyDescent="0.55000000000000004">
      <c r="A155" s="80" t="s">
        <v>28</v>
      </c>
      <c r="B155" s="67"/>
      <c r="C155" s="81"/>
      <c r="D155" s="71"/>
      <c r="E155" s="71"/>
      <c r="F155" s="82"/>
      <c r="G155" s="83"/>
      <c r="H155" s="79"/>
      <c r="I155" s="79"/>
      <c r="J155" s="79"/>
      <c r="K155" s="79"/>
      <c r="L155" s="79"/>
      <c r="M155" s="79"/>
      <c r="N155" s="79"/>
      <c r="O155" s="79"/>
    </row>
    <row r="156" spans="1:31" s="66" customFormat="1" ht="13.8" x14ac:dyDescent="0.55000000000000004">
      <c r="A156" s="80" t="s">
        <v>28</v>
      </c>
      <c r="B156" s="67"/>
      <c r="C156" s="81"/>
      <c r="D156" s="71"/>
      <c r="E156" s="71"/>
      <c r="F156" s="82"/>
      <c r="G156" s="83"/>
      <c r="H156" s="79"/>
      <c r="I156" s="79"/>
      <c r="J156" s="79"/>
      <c r="K156" s="79"/>
      <c r="L156" s="79"/>
      <c r="M156" s="79"/>
      <c r="N156" s="79"/>
      <c r="O156" s="79"/>
    </row>
    <row r="166" spans="1:1" x14ac:dyDescent="0.55000000000000004">
      <c r="A166" s="61"/>
    </row>
  </sheetData>
  <dataValidations count="2">
    <dataValidation type="textLength" operator="equal" allowBlank="1" showInputMessage="1" showErrorMessage="1" error="Data entry in this field is not allowed." sqref="T147:AE147 T10:AE10 T14:AE14 T17:AE17 T20:AE20 T24:AE24 T32:AE32 T100:AE100 T150:U151 G147:R147 G148:AE149" xr:uid="{00000000-0002-0000-0200-000000000000}">
      <formula1>0</formula1>
    </dataValidation>
    <dataValidation type="textLength" operator="equal" allowBlank="1" showInputMessage="1" showErrorMessage="1" error="Data entry in this cell is not allowed." sqref="G100:R100 G32:R32 G24:R24 G20:R20 G17:R17 G10:R10 G14:R14" xr:uid="{00000000-0002-0000-0200-000001000000}">
      <formula1>0</formula1>
    </dataValidation>
  </dataValidations>
  <printOptions horizontalCentered="1"/>
  <pageMargins left="0.44" right="0.5" top="0.52" bottom="0.42" header="0.52" footer="0.4"/>
  <pageSetup scale="31" fitToHeight="2" pageOrder="overThenDown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2000000}">
          <x14:formula1>
            <xm:f>Sheet1!$C$6:$C$19</xm:f>
          </x14:formula1>
          <xm:sqref>F11:F13 F15:F16 F18:F19 F21:F23 F25:F31 F140:F144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9.9978637043366805E-2"/>
    <pageSetUpPr fitToPage="1"/>
  </sheetPr>
  <dimension ref="A1:T472"/>
  <sheetViews>
    <sheetView showGridLines="0" zoomScale="70" zoomScaleNormal="70" zoomScaleSheetLayoutView="30" workbookViewId="0">
      <selection activeCell="N91" sqref="N91"/>
    </sheetView>
  </sheetViews>
  <sheetFormatPr defaultColWidth="23.09765625" defaultRowHeight="13.8" x14ac:dyDescent="0.45"/>
  <cols>
    <col min="1" max="1" width="14.09765625" style="161" bestFit="1" customWidth="1"/>
    <col min="2" max="2" width="92.59765625" style="161" bestFit="1" customWidth="1"/>
    <col min="3" max="3" width="54.09765625" style="161" customWidth="1"/>
    <col min="4" max="4" width="40.09765625" style="67" customWidth="1"/>
    <col min="5" max="5" width="26.34765625" style="161" bestFit="1" customWidth="1"/>
    <col min="6" max="6" width="48.34765625" style="163" bestFit="1" customWidth="1"/>
    <col min="7" max="7" width="31.09765625" style="163" bestFit="1" customWidth="1"/>
    <col min="8" max="8" width="31.09765625" style="163" customWidth="1"/>
    <col min="9" max="9" width="16.59765625" style="163" bestFit="1" customWidth="1"/>
    <col min="10" max="10" width="21.34765625" style="163" bestFit="1" customWidth="1"/>
    <col min="11" max="11" width="19.09765625" style="161" bestFit="1" customWidth="1"/>
    <col min="12" max="12" width="26.59765625" style="161" bestFit="1" customWidth="1"/>
    <col min="13" max="13" width="26.59765625" style="161" customWidth="1"/>
    <col min="14" max="14" width="59" style="161" customWidth="1"/>
    <col min="15" max="15" width="9.09765625" style="174" bestFit="1" customWidth="1"/>
    <col min="16" max="16" width="2.34765625" style="74" customWidth="1"/>
    <col min="17" max="17" width="23.09765625" style="176"/>
    <col min="18" max="19" width="23.09765625" style="161"/>
    <col min="20" max="20" width="23.09765625" style="164"/>
    <col min="21" max="16384" width="23.09765625" style="161"/>
  </cols>
  <sheetData>
    <row r="1" spans="1:20" s="74" customFormat="1" x14ac:dyDescent="0.55000000000000004">
      <c r="A1" s="74" t="s">
        <v>58</v>
      </c>
      <c r="C1" s="146"/>
      <c r="D1" s="3"/>
      <c r="F1" s="147"/>
      <c r="G1" s="147"/>
      <c r="H1" s="147"/>
      <c r="I1" s="147"/>
      <c r="J1" s="147"/>
    </row>
    <row r="2" spans="1:20" s="74" customFormat="1" x14ac:dyDescent="0.55000000000000004">
      <c r="A2" s="74" t="s">
        <v>59</v>
      </c>
      <c r="C2" s="146"/>
      <c r="D2" s="72"/>
      <c r="F2" s="147"/>
      <c r="G2" s="147"/>
      <c r="H2" s="147"/>
      <c r="I2" s="147"/>
      <c r="J2" s="147"/>
    </row>
    <row r="3" spans="1:20" s="148" customFormat="1" ht="15.75" customHeight="1" x14ac:dyDescent="0.55000000000000004">
      <c r="A3" s="6" t="s">
        <v>161</v>
      </c>
      <c r="C3" s="149"/>
      <c r="F3" s="147"/>
      <c r="G3" s="150"/>
      <c r="H3" s="150"/>
      <c r="I3" s="150"/>
      <c r="J3" s="150"/>
      <c r="K3" s="151"/>
      <c r="L3" s="151"/>
      <c r="M3" s="151"/>
    </row>
    <row r="4" spans="1:20" s="148" customFormat="1" ht="15.75" customHeight="1" x14ac:dyDescent="0.55000000000000004">
      <c r="A4" s="169" t="s">
        <v>156</v>
      </c>
      <c r="C4" s="74" t="s">
        <v>171</v>
      </c>
      <c r="F4" s="147"/>
      <c r="G4" s="147"/>
      <c r="H4" s="147"/>
      <c r="I4" s="147"/>
      <c r="J4" s="147"/>
    </row>
    <row r="5" spans="1:20" s="148" customFormat="1" ht="15.75" customHeight="1" x14ac:dyDescent="0.55000000000000004">
      <c r="A5" s="74" t="s">
        <v>87</v>
      </c>
      <c r="C5" s="146"/>
      <c r="F5" s="147"/>
      <c r="G5" s="147"/>
      <c r="H5" s="147"/>
      <c r="I5" s="147"/>
      <c r="J5" s="147"/>
    </row>
    <row r="6" spans="1:20" s="148" customFormat="1" ht="15.75" customHeight="1" x14ac:dyDescent="0.55000000000000004">
      <c r="A6" s="170" t="str">
        <f>'Admin Info'!B6</f>
        <v>Clean Power Alliance of Southern California</v>
      </c>
      <c r="C6" s="152"/>
      <c r="F6" s="74"/>
      <c r="G6" s="153"/>
      <c r="H6" s="153"/>
      <c r="I6" s="153"/>
      <c r="J6" s="153"/>
      <c r="K6" s="154"/>
      <c r="L6" s="154"/>
      <c r="M6" s="154"/>
      <c r="N6" s="150"/>
    </row>
    <row r="7" spans="1:20" s="157" customFormat="1" ht="14.1" x14ac:dyDescent="0.55000000000000004">
      <c r="A7" s="171"/>
      <c r="C7" s="155" t="s">
        <v>92</v>
      </c>
      <c r="D7" s="156"/>
      <c r="F7" s="158"/>
      <c r="G7" s="159"/>
      <c r="H7" s="159"/>
      <c r="I7" s="159"/>
      <c r="J7" s="159"/>
      <c r="P7" s="178"/>
    </row>
    <row r="8" spans="1:20" s="160" customFormat="1" ht="28.2" x14ac:dyDescent="0.55000000000000004">
      <c r="A8" s="167" t="s">
        <v>118</v>
      </c>
      <c r="B8" s="167" t="s">
        <v>44</v>
      </c>
      <c r="C8" s="167" t="s">
        <v>97</v>
      </c>
      <c r="D8" s="167" t="s">
        <v>13</v>
      </c>
      <c r="E8" s="167" t="s">
        <v>160</v>
      </c>
      <c r="F8" s="167" t="s">
        <v>82</v>
      </c>
      <c r="G8" s="167" t="s">
        <v>83</v>
      </c>
      <c r="H8" s="167" t="s">
        <v>98</v>
      </c>
      <c r="I8" s="168" t="s">
        <v>84</v>
      </c>
      <c r="J8" s="168" t="s">
        <v>85</v>
      </c>
      <c r="K8" s="167" t="s">
        <v>80</v>
      </c>
      <c r="L8" s="167" t="s">
        <v>86</v>
      </c>
      <c r="M8" s="167" t="s">
        <v>164</v>
      </c>
      <c r="N8" s="167" t="s">
        <v>53</v>
      </c>
      <c r="O8" s="167" t="s">
        <v>54</v>
      </c>
      <c r="P8" s="179"/>
      <c r="Q8" s="175"/>
    </row>
    <row r="9" spans="1:20" ht="15.3" x14ac:dyDescent="0.45">
      <c r="A9" s="161" t="str">
        <f>'S-2_SUPPLY'!A33</f>
        <v>6b</v>
      </c>
      <c r="B9" s="162" t="str">
        <f>'S-2_SUPPLY'!B33</f>
        <v>Voyager Wind II, LLC</v>
      </c>
      <c r="C9" s="198" t="s">
        <v>104</v>
      </c>
      <c r="D9" s="199" t="s">
        <v>450</v>
      </c>
      <c r="E9" s="245"/>
      <c r="F9" s="200" t="s">
        <v>451</v>
      </c>
      <c r="G9" s="200" t="s">
        <v>452</v>
      </c>
      <c r="H9" s="200" t="s">
        <v>453</v>
      </c>
      <c r="I9" s="200">
        <v>43466</v>
      </c>
      <c r="J9" s="200">
        <v>48944</v>
      </c>
      <c r="K9" s="201">
        <v>21.6</v>
      </c>
      <c r="L9" s="245"/>
      <c r="M9" s="201" t="s">
        <v>454</v>
      </c>
      <c r="N9" s="245"/>
      <c r="O9" s="245"/>
    </row>
    <row r="10" spans="1:20" ht="15.3" x14ac:dyDescent="0.45">
      <c r="A10" s="161" t="str">
        <f>'S-2_SUPPLY'!A34</f>
        <v>6c</v>
      </c>
      <c r="B10" s="162" t="str">
        <f>'S-2_SUPPLY'!B34</f>
        <v>COSO Geothermal Power Holdings LLC (Coso Finance Partners)</v>
      </c>
      <c r="C10" s="198" t="s">
        <v>105</v>
      </c>
      <c r="D10" s="199" t="s">
        <v>402</v>
      </c>
      <c r="E10" s="245"/>
      <c r="F10" s="200" t="s">
        <v>455</v>
      </c>
      <c r="G10" s="200" t="s">
        <v>452</v>
      </c>
      <c r="H10" s="200" t="s">
        <v>456</v>
      </c>
      <c r="I10" s="200">
        <v>43647</v>
      </c>
      <c r="J10" s="200">
        <v>44561</v>
      </c>
      <c r="K10" s="201"/>
      <c r="L10" s="245"/>
      <c r="M10" s="201"/>
      <c r="N10" s="245"/>
      <c r="O10" s="245"/>
    </row>
    <row r="11" spans="1:20" ht="15.3" x14ac:dyDescent="0.45">
      <c r="A11" s="161" t="str">
        <f>'S-2_SUPPLY'!A35</f>
        <v>6d</v>
      </c>
      <c r="B11" s="162" t="str">
        <f>'S-2_SUPPLY'!B35</f>
        <v>Portland General Electric (Tucannon River Wind Farm, and Various Projects)</v>
      </c>
      <c r="C11" s="190" t="s">
        <v>104</v>
      </c>
      <c r="D11" s="202" t="s">
        <v>372</v>
      </c>
      <c r="E11" s="245"/>
      <c r="F11" s="200" t="s">
        <v>457</v>
      </c>
      <c r="G11" s="200" t="s">
        <v>458</v>
      </c>
      <c r="H11" s="200" t="s">
        <v>459</v>
      </c>
      <c r="I11" s="200">
        <v>43395</v>
      </c>
      <c r="J11" s="200">
        <v>43830</v>
      </c>
      <c r="K11" s="201"/>
      <c r="L11" s="245"/>
      <c r="M11" s="201"/>
      <c r="N11" s="247"/>
      <c r="O11" s="245"/>
    </row>
    <row r="12" spans="1:20" ht="15.3" x14ac:dyDescent="0.45">
      <c r="A12" s="161" t="str">
        <f>'S-2_SUPPLY'!A36</f>
        <v>6e</v>
      </c>
      <c r="B12" s="162" t="str">
        <f>'S-2_SUPPLY'!B36</f>
        <v>NextEra Energy Marketing LLC (Vansycle II Wind Energy Center)</v>
      </c>
      <c r="C12" s="190" t="s">
        <v>104</v>
      </c>
      <c r="D12" s="202" t="s">
        <v>460</v>
      </c>
      <c r="E12" s="245"/>
      <c r="F12" s="200" t="s">
        <v>461</v>
      </c>
      <c r="G12" s="200" t="s">
        <v>462</v>
      </c>
      <c r="H12" s="200" t="s">
        <v>452</v>
      </c>
      <c r="I12" s="200">
        <v>43466</v>
      </c>
      <c r="J12" s="200">
        <v>43830</v>
      </c>
      <c r="K12" s="201"/>
      <c r="L12" s="245"/>
      <c r="M12" s="201"/>
      <c r="N12" s="247"/>
      <c r="O12" s="245"/>
    </row>
    <row r="13" spans="1:20" ht="15.3" x14ac:dyDescent="0.45">
      <c r="A13" s="161" t="str">
        <f>'S-2_SUPPLY'!A37</f>
        <v>6f</v>
      </c>
      <c r="B13" s="162" t="str">
        <f>'S-2_SUPPLY'!B37</f>
        <v>NextEra Energy Marketing LLC (Coso Finance Partners, Coso Power Developers, Coso Energy Developers)</v>
      </c>
      <c r="C13" s="190" t="s">
        <v>105</v>
      </c>
      <c r="D13" s="202" t="s">
        <v>192</v>
      </c>
      <c r="E13" s="245"/>
      <c r="F13" s="200" t="s">
        <v>455</v>
      </c>
      <c r="G13" s="200" t="s">
        <v>452</v>
      </c>
      <c r="H13" s="200" t="s">
        <v>452</v>
      </c>
      <c r="I13" s="200">
        <v>43770</v>
      </c>
      <c r="J13" s="200">
        <v>43830</v>
      </c>
      <c r="K13" s="201"/>
      <c r="L13" s="245"/>
      <c r="M13" s="201"/>
      <c r="N13" s="245"/>
      <c r="O13" s="245"/>
    </row>
    <row r="14" spans="1:20" ht="15.3" x14ac:dyDescent="0.45">
      <c r="A14" s="161" t="str">
        <f>'S-2_SUPPLY'!A38</f>
        <v>6g</v>
      </c>
      <c r="B14" s="162" t="str">
        <f>'S-2_SUPPLY'!B38</f>
        <v>Avangrid Renewables LLC (Mountain View III Project)</v>
      </c>
      <c r="C14" s="190" t="s">
        <v>104</v>
      </c>
      <c r="D14" s="202" t="s">
        <v>463</v>
      </c>
      <c r="E14" s="245"/>
      <c r="F14" s="200" t="s">
        <v>464</v>
      </c>
      <c r="G14" s="200" t="s">
        <v>452</v>
      </c>
      <c r="H14" s="200" t="s">
        <v>456</v>
      </c>
      <c r="I14" s="200">
        <v>43466</v>
      </c>
      <c r="J14" s="200">
        <v>44196</v>
      </c>
      <c r="K14" s="201">
        <v>9</v>
      </c>
      <c r="L14" s="245"/>
      <c r="M14" s="201"/>
      <c r="N14" s="245"/>
      <c r="O14" s="245"/>
    </row>
    <row r="15" spans="1:20" s="165" customFormat="1" ht="15.3" x14ac:dyDescent="0.45">
      <c r="A15" s="161" t="str">
        <f>'S-2_SUPPLY'!A39</f>
        <v>6h</v>
      </c>
      <c r="B15" s="162" t="str">
        <f>'S-2_SUPPLY'!B39</f>
        <v>Avangrid Renewables LLC (Various Projects)</v>
      </c>
      <c r="C15" s="190" t="s">
        <v>104</v>
      </c>
      <c r="D15" s="202" t="s">
        <v>463</v>
      </c>
      <c r="E15" s="245"/>
      <c r="F15" s="200" t="s">
        <v>465</v>
      </c>
      <c r="G15" s="200" t="s">
        <v>466</v>
      </c>
      <c r="H15" s="200" t="s">
        <v>452</v>
      </c>
      <c r="I15" s="200">
        <v>43831</v>
      </c>
      <c r="J15" s="200">
        <v>44926</v>
      </c>
      <c r="K15" s="201"/>
      <c r="L15" s="245"/>
      <c r="M15" s="203"/>
      <c r="N15" s="247"/>
      <c r="O15" s="245"/>
      <c r="P15" s="74"/>
      <c r="Q15" s="177"/>
      <c r="T15" s="164"/>
    </row>
    <row r="16" spans="1:20" ht="15.3" x14ac:dyDescent="0.45">
      <c r="A16" s="161" t="str">
        <f>'S-2_SUPPLY'!A40</f>
        <v>6i</v>
      </c>
      <c r="B16" s="162" t="str">
        <f>'S-2_SUPPLY'!B40</f>
        <v>Powerex (Various Projects)</v>
      </c>
      <c r="C16" s="190" t="s">
        <v>1</v>
      </c>
      <c r="D16" s="202" t="s">
        <v>467</v>
      </c>
      <c r="E16" s="245"/>
      <c r="F16" s="200" t="s">
        <v>468</v>
      </c>
      <c r="G16" s="200" t="s">
        <v>469</v>
      </c>
      <c r="H16" s="200" t="s">
        <v>452</v>
      </c>
      <c r="I16" s="200">
        <v>43475</v>
      </c>
      <c r="J16" s="200">
        <v>45291</v>
      </c>
      <c r="K16" s="201"/>
      <c r="L16" s="245"/>
      <c r="M16" s="201"/>
      <c r="N16" s="247"/>
      <c r="O16" s="245"/>
      <c r="T16" s="166"/>
    </row>
    <row r="17" spans="1:20" s="172" customFormat="1" ht="15.3" x14ac:dyDescent="0.45">
      <c r="A17" s="161" t="str">
        <f>'S-2_SUPPLY'!A41</f>
        <v>6j</v>
      </c>
      <c r="B17" s="162" t="str">
        <f>'S-2_SUPPLY'!B41</f>
        <v>Idaho Power Company (Various Projects)</v>
      </c>
      <c r="C17" s="190" t="s">
        <v>1</v>
      </c>
      <c r="D17" s="202" t="s">
        <v>470</v>
      </c>
      <c r="E17" s="245"/>
      <c r="F17" s="200" t="s">
        <v>471</v>
      </c>
      <c r="G17" s="200" t="s">
        <v>452</v>
      </c>
      <c r="H17" s="200" t="s">
        <v>452</v>
      </c>
      <c r="I17" s="200">
        <v>43647</v>
      </c>
      <c r="J17" s="200">
        <v>44926</v>
      </c>
      <c r="K17" s="201"/>
      <c r="L17" s="245"/>
      <c r="M17" s="204"/>
      <c r="N17" s="247"/>
      <c r="O17" s="248"/>
      <c r="P17" s="74"/>
      <c r="Q17" s="173"/>
      <c r="T17" s="164"/>
    </row>
    <row r="18" spans="1:20" ht="15.3" x14ac:dyDescent="0.45">
      <c r="A18" s="161" t="str">
        <f>'S-2_SUPPLY'!A42</f>
        <v>6k</v>
      </c>
      <c r="B18" s="162" t="str">
        <f>'S-2_SUPPLY'!B42</f>
        <v>Morgan Stanley Capital Group (Various Projects)</v>
      </c>
      <c r="C18" s="190" t="s">
        <v>1</v>
      </c>
      <c r="D18" s="202" t="s">
        <v>472</v>
      </c>
      <c r="E18" s="245"/>
      <c r="F18" s="200" t="s">
        <v>473</v>
      </c>
      <c r="G18" s="200" t="s">
        <v>452</v>
      </c>
      <c r="H18" s="200" t="s">
        <v>452</v>
      </c>
      <c r="I18" s="200">
        <v>43647</v>
      </c>
      <c r="J18" s="200">
        <v>45291</v>
      </c>
      <c r="K18" s="201"/>
      <c r="L18" s="245"/>
      <c r="M18" s="201"/>
      <c r="N18" s="247"/>
      <c r="O18" s="245"/>
    </row>
    <row r="19" spans="1:20" ht="15.3" x14ac:dyDescent="0.45">
      <c r="A19" s="161" t="str">
        <f>'S-2_SUPPLY'!A43</f>
        <v>6l</v>
      </c>
      <c r="B19" s="162" t="str">
        <f>'S-2_SUPPLY'!B43</f>
        <v>San Diego Gas &amp; Electric (Various Projects)</v>
      </c>
      <c r="C19" s="190" t="s">
        <v>1</v>
      </c>
      <c r="D19" s="202" t="s">
        <v>424</v>
      </c>
      <c r="E19" s="245"/>
      <c r="F19" s="200" t="s">
        <v>474</v>
      </c>
      <c r="G19" s="200" t="s">
        <v>452</v>
      </c>
      <c r="H19" s="200" t="s">
        <v>475</v>
      </c>
      <c r="I19" s="200">
        <v>43556</v>
      </c>
      <c r="J19" s="200">
        <v>44196</v>
      </c>
      <c r="K19" s="201"/>
      <c r="L19" s="245"/>
      <c r="M19" s="201"/>
      <c r="N19" s="245"/>
      <c r="O19" s="245"/>
    </row>
    <row r="20" spans="1:20" ht="15.3" x14ac:dyDescent="0.45">
      <c r="A20" s="161" t="str">
        <f>'S-2_SUPPLY'!A44</f>
        <v>6m</v>
      </c>
      <c r="B20" s="162" t="str">
        <f>'S-2_SUPPLY'!B44</f>
        <v>Pacific Gas and Electric Company (Various Projects)</v>
      </c>
      <c r="C20" s="190" t="s">
        <v>1</v>
      </c>
      <c r="D20" s="202" t="s">
        <v>476</v>
      </c>
      <c r="E20" s="245"/>
      <c r="F20" s="200" t="s">
        <v>477</v>
      </c>
      <c r="G20" s="200" t="s">
        <v>452</v>
      </c>
      <c r="H20" s="200" t="s">
        <v>475</v>
      </c>
      <c r="I20" s="200">
        <v>43466</v>
      </c>
      <c r="J20" s="200">
        <v>44196</v>
      </c>
      <c r="K20" s="201"/>
      <c r="L20" s="245"/>
      <c r="M20" s="201"/>
      <c r="N20" s="245"/>
      <c r="O20" s="245"/>
    </row>
    <row r="21" spans="1:20" ht="15.3" x14ac:dyDescent="0.45">
      <c r="A21" s="161" t="str">
        <f>'S-2_SUPPLY'!A45</f>
        <v>6n</v>
      </c>
      <c r="B21" s="162" t="str">
        <f>'S-2_SUPPLY'!B45</f>
        <v>Powerex (Various Projects)</v>
      </c>
      <c r="C21" s="201" t="s">
        <v>105</v>
      </c>
      <c r="D21" s="199" t="s">
        <v>192</v>
      </c>
      <c r="E21" s="245"/>
      <c r="F21" s="200" t="s">
        <v>455</v>
      </c>
      <c r="G21" s="200" t="s">
        <v>452</v>
      </c>
      <c r="H21" s="200" t="s">
        <v>456</v>
      </c>
      <c r="I21" s="200">
        <v>43678</v>
      </c>
      <c r="J21" s="200">
        <v>43830</v>
      </c>
      <c r="K21" s="201"/>
      <c r="L21" s="245"/>
      <c r="M21" s="201"/>
      <c r="N21" s="245"/>
      <c r="O21" s="245"/>
    </row>
    <row r="22" spans="1:20" ht="15.3" x14ac:dyDescent="0.45">
      <c r="A22" s="161" t="str">
        <f>'S-2_SUPPLY'!A46</f>
        <v>6o</v>
      </c>
      <c r="B22" s="162" t="str">
        <f>'S-2_SUPPLY'!B46</f>
        <v>Pioneer Community Energy (Various Projects)</v>
      </c>
      <c r="C22" s="201" t="s">
        <v>1</v>
      </c>
      <c r="D22" s="199" t="s">
        <v>192</v>
      </c>
      <c r="E22" s="245"/>
      <c r="F22" s="200" t="s">
        <v>478</v>
      </c>
      <c r="G22" s="200" t="s">
        <v>452</v>
      </c>
      <c r="H22" s="200" t="s">
        <v>452</v>
      </c>
      <c r="I22" s="200">
        <v>44314</v>
      </c>
      <c r="J22" s="200">
        <v>44561</v>
      </c>
      <c r="K22" s="201"/>
      <c r="L22" s="245"/>
      <c r="M22" s="201"/>
      <c r="N22" s="245"/>
      <c r="O22" s="245"/>
    </row>
    <row r="23" spans="1:20" ht="15.3" x14ac:dyDescent="0.45">
      <c r="A23" s="161" t="str">
        <f>'S-2_SUPPLY'!A47</f>
        <v>6p</v>
      </c>
      <c r="B23" s="162" t="str">
        <f>'S-2_SUPPLY'!B47</f>
        <v>3 Phases Renewables (Various Projects)</v>
      </c>
      <c r="C23" s="201" t="s">
        <v>1</v>
      </c>
      <c r="D23" s="199" t="s">
        <v>479</v>
      </c>
      <c r="E23" s="245"/>
      <c r="F23" s="200" t="s">
        <v>480</v>
      </c>
      <c r="G23" s="200" t="s">
        <v>452</v>
      </c>
      <c r="H23" s="200" t="s">
        <v>452</v>
      </c>
      <c r="I23" s="200">
        <v>43617</v>
      </c>
      <c r="J23" s="200">
        <v>44561</v>
      </c>
      <c r="K23" s="201"/>
      <c r="L23" s="245"/>
      <c r="M23" s="201"/>
      <c r="N23" s="247"/>
      <c r="O23" s="245"/>
    </row>
    <row r="24" spans="1:20" ht="15.3" x14ac:dyDescent="0.45">
      <c r="A24" s="161" t="str">
        <f>'S-2_SUPPLY'!A48</f>
        <v>6q</v>
      </c>
      <c r="B24" s="162" t="str">
        <f>'S-2_SUPPLY'!B48</f>
        <v>Avangrid Renewables LLC (Various Largo Hydro Projects)</v>
      </c>
      <c r="C24" s="201" t="s">
        <v>110</v>
      </c>
      <c r="D24" s="199" t="s">
        <v>463</v>
      </c>
      <c r="E24" s="245"/>
      <c r="F24" s="200" t="s">
        <v>481</v>
      </c>
      <c r="G24" s="200" t="s">
        <v>462</v>
      </c>
      <c r="H24" s="200" t="s">
        <v>452</v>
      </c>
      <c r="I24" s="200">
        <v>43556</v>
      </c>
      <c r="J24" s="200">
        <v>43830</v>
      </c>
      <c r="K24" s="201"/>
      <c r="L24" s="245"/>
      <c r="M24" s="201"/>
      <c r="N24" s="245"/>
      <c r="O24" s="245"/>
    </row>
    <row r="25" spans="1:20" ht="15.3" x14ac:dyDescent="0.45">
      <c r="A25" s="161" t="str">
        <f>'S-2_SUPPLY'!A49</f>
        <v>6r</v>
      </c>
      <c r="B25" s="162" t="str">
        <f>'S-2_SUPPLY'!B49</f>
        <v>Clean Power SF (Yuba Water Agency)</v>
      </c>
      <c r="C25" s="201" t="s">
        <v>110</v>
      </c>
      <c r="D25" s="199" t="s">
        <v>192</v>
      </c>
      <c r="E25" s="245"/>
      <c r="F25" s="200" t="s">
        <v>482</v>
      </c>
      <c r="G25" s="200" t="s">
        <v>452</v>
      </c>
      <c r="H25" s="200" t="s">
        <v>452</v>
      </c>
      <c r="I25" s="200">
        <v>43952</v>
      </c>
      <c r="J25" s="200">
        <v>44196</v>
      </c>
      <c r="K25" s="201"/>
      <c r="L25" s="245"/>
      <c r="M25" s="201"/>
      <c r="N25" s="245"/>
      <c r="O25" s="245"/>
    </row>
    <row r="26" spans="1:20" ht="15.3" x14ac:dyDescent="0.45">
      <c r="A26" s="161" t="str">
        <f>'S-2_SUPPLY'!A50</f>
        <v>6s</v>
      </c>
      <c r="B26" s="162" t="str">
        <f>'S-2_SUPPLY'!B50</f>
        <v>Constellation/Exelon (Various Projects)</v>
      </c>
      <c r="C26" s="201" t="s">
        <v>1</v>
      </c>
      <c r="D26" s="199" t="s">
        <v>483</v>
      </c>
      <c r="E26" s="245"/>
      <c r="F26" s="200" t="s">
        <v>484</v>
      </c>
      <c r="G26" s="200" t="s">
        <v>452</v>
      </c>
      <c r="H26" s="200" t="s">
        <v>452</v>
      </c>
      <c r="I26" s="200">
        <v>43132</v>
      </c>
      <c r="J26" s="200">
        <v>44196</v>
      </c>
      <c r="K26" s="201"/>
      <c r="L26" s="245"/>
      <c r="M26" s="201"/>
      <c r="N26" s="245"/>
      <c r="O26" s="245"/>
    </row>
    <row r="27" spans="1:20" ht="15.3" x14ac:dyDescent="0.45">
      <c r="A27" s="161" t="str">
        <f>'S-2_SUPPLY'!A51</f>
        <v>6t</v>
      </c>
      <c r="B27" s="162" t="str">
        <f>'S-2_SUPPLY'!B51</f>
        <v>Constellation/Exelon (Various Large Hydro Projects)</v>
      </c>
      <c r="C27" s="201" t="s">
        <v>110</v>
      </c>
      <c r="D27" s="199" t="s">
        <v>483</v>
      </c>
      <c r="E27" s="245"/>
      <c r="F27" s="200" t="s">
        <v>485</v>
      </c>
      <c r="G27" s="200" t="s">
        <v>462</v>
      </c>
      <c r="H27" s="200" t="s">
        <v>452</v>
      </c>
      <c r="I27" s="200">
        <v>43617</v>
      </c>
      <c r="J27" s="200">
        <v>44926</v>
      </c>
      <c r="K27" s="201"/>
      <c r="L27" s="245"/>
      <c r="M27" s="201"/>
      <c r="N27" s="247"/>
      <c r="O27" s="245"/>
    </row>
    <row r="28" spans="1:20" ht="15.3" x14ac:dyDescent="0.45">
      <c r="A28" s="161" t="str">
        <f>'S-2_SUPPLY'!A52</f>
        <v>6u</v>
      </c>
      <c r="B28" s="162" t="str">
        <f>'S-2_SUPPLY'!B52</f>
        <v>TGP Energy Management LLC (Various projects)</v>
      </c>
      <c r="C28" s="201" t="s">
        <v>1</v>
      </c>
      <c r="D28" s="199" t="s">
        <v>486</v>
      </c>
      <c r="E28" s="245"/>
      <c r="F28" s="200" t="s">
        <v>484</v>
      </c>
      <c r="G28" s="200" t="s">
        <v>452</v>
      </c>
      <c r="H28" s="200" t="s">
        <v>452</v>
      </c>
      <c r="I28" s="200">
        <v>44100</v>
      </c>
      <c r="J28" s="200">
        <v>44926</v>
      </c>
      <c r="K28" s="201"/>
      <c r="L28" s="245"/>
      <c r="M28" s="201"/>
      <c r="N28" s="247"/>
      <c r="O28" s="245"/>
    </row>
    <row r="29" spans="1:20" ht="15.3" x14ac:dyDescent="0.45">
      <c r="A29" s="161" t="str">
        <f>'S-2_SUPPLY'!A53</f>
        <v>6v</v>
      </c>
      <c r="B29" s="162" t="str">
        <f>'S-2_SUPPLY'!B53</f>
        <v>The Energy Authority (White Creek Wind I)</v>
      </c>
      <c r="C29" s="201" t="s">
        <v>104</v>
      </c>
      <c r="D29" s="199" t="s">
        <v>487</v>
      </c>
      <c r="E29" s="245"/>
      <c r="F29" s="200" t="s">
        <v>488</v>
      </c>
      <c r="G29" s="200" t="s">
        <v>462</v>
      </c>
      <c r="H29" s="200" t="s">
        <v>452</v>
      </c>
      <c r="I29" s="200">
        <v>44165</v>
      </c>
      <c r="J29" s="200">
        <v>44196</v>
      </c>
      <c r="K29" s="201"/>
      <c r="L29" s="245"/>
      <c r="M29" s="201"/>
      <c r="N29" s="245"/>
      <c r="O29" s="245"/>
    </row>
    <row r="30" spans="1:20" ht="15.3" x14ac:dyDescent="0.45">
      <c r="A30" s="161" t="str">
        <f>'S-2_SUPPLY'!A54</f>
        <v>6w</v>
      </c>
      <c r="B30" s="162" t="str">
        <f>'S-2_SUPPLY'!B54</f>
        <v>Shell Energy North America (Various Projects)</v>
      </c>
      <c r="C30" s="201" t="s">
        <v>1</v>
      </c>
      <c r="D30" s="199" t="s">
        <v>489</v>
      </c>
      <c r="E30" s="245"/>
      <c r="F30" s="200" t="s">
        <v>490</v>
      </c>
      <c r="G30" s="200" t="s">
        <v>452</v>
      </c>
      <c r="H30" s="200" t="s">
        <v>452</v>
      </c>
      <c r="I30" s="200">
        <v>43556</v>
      </c>
      <c r="J30" s="200">
        <v>45291</v>
      </c>
      <c r="K30" s="201"/>
      <c r="L30" s="245"/>
      <c r="M30" s="201"/>
      <c r="N30" s="247"/>
      <c r="O30" s="245"/>
    </row>
    <row r="31" spans="1:20" ht="15.3" x14ac:dyDescent="0.45">
      <c r="A31" s="161" t="str">
        <f>'S-2_SUPPLY'!A55</f>
        <v>6x</v>
      </c>
      <c r="B31" s="162" t="str">
        <f>'S-2_SUPPLY'!B55</f>
        <v>Sacramento Municipal Utility District (Various Projects)</v>
      </c>
      <c r="C31" s="201" t="s">
        <v>1</v>
      </c>
      <c r="D31" s="199" t="s">
        <v>192</v>
      </c>
      <c r="E31" s="245"/>
      <c r="F31" s="200" t="s">
        <v>491</v>
      </c>
      <c r="G31" s="200" t="s">
        <v>452</v>
      </c>
      <c r="H31" s="200" t="s">
        <v>452</v>
      </c>
      <c r="I31" s="200">
        <v>44409</v>
      </c>
      <c r="J31" s="200">
        <v>44561</v>
      </c>
      <c r="K31" s="201"/>
      <c r="L31" s="245"/>
      <c r="M31" s="201"/>
      <c r="N31" s="245"/>
      <c r="O31" s="245"/>
    </row>
    <row r="32" spans="1:20" ht="15.3" x14ac:dyDescent="0.45">
      <c r="A32" s="161" t="str">
        <f>'S-2_SUPPLY'!A56</f>
        <v>6w</v>
      </c>
      <c r="B32" s="162" t="str">
        <f>'S-2_SUPPLY'!B56</f>
        <v>DTE Energy Trading Inc (Various Projects)</v>
      </c>
      <c r="C32" s="201" t="s">
        <v>1</v>
      </c>
      <c r="D32" s="199" t="s">
        <v>492</v>
      </c>
      <c r="E32" s="245"/>
      <c r="F32" s="200" t="s">
        <v>493</v>
      </c>
      <c r="G32" s="200" t="s">
        <v>494</v>
      </c>
      <c r="H32" s="200" t="s">
        <v>452</v>
      </c>
      <c r="I32" s="200">
        <v>44135</v>
      </c>
      <c r="J32" s="200">
        <v>44926</v>
      </c>
      <c r="K32" s="201"/>
      <c r="L32" s="245"/>
      <c r="M32" s="201"/>
      <c r="N32" s="247"/>
      <c r="O32" s="245"/>
    </row>
    <row r="33" spans="1:15" ht="15.3" x14ac:dyDescent="0.45">
      <c r="A33" s="161" t="str">
        <f>'S-2_SUPPLY'!A57</f>
        <v>6y</v>
      </c>
      <c r="B33" s="162" t="str">
        <f>'S-2_SUPPLY'!B57</f>
        <v>East Bay Community Energy (Various Projects)</v>
      </c>
      <c r="C33" s="201" t="s">
        <v>110</v>
      </c>
      <c r="D33" s="199" t="s">
        <v>192</v>
      </c>
      <c r="E33" s="245"/>
      <c r="F33" s="200" t="s">
        <v>495</v>
      </c>
      <c r="G33" s="200" t="s">
        <v>462</v>
      </c>
      <c r="H33" s="200" t="s">
        <v>452</v>
      </c>
      <c r="I33" s="200">
        <v>43669</v>
      </c>
      <c r="J33" s="200">
        <v>43830</v>
      </c>
      <c r="K33" s="201"/>
      <c r="L33" s="245"/>
      <c r="M33" s="201"/>
      <c r="N33" s="247"/>
      <c r="O33" s="245"/>
    </row>
    <row r="34" spans="1:15" ht="15.3" x14ac:dyDescent="0.45">
      <c r="A34" s="161" t="str">
        <f>'S-2_SUPPLY'!A58</f>
        <v>6z</v>
      </c>
      <c r="B34" s="162" t="str">
        <f>'S-2_SUPPLY'!B58</f>
        <v>Marin Clean Energy (Various Projects)</v>
      </c>
      <c r="C34" s="201" t="s">
        <v>1</v>
      </c>
      <c r="D34" s="199" t="s">
        <v>192</v>
      </c>
      <c r="E34" s="245"/>
      <c r="F34" s="200" t="s">
        <v>478</v>
      </c>
      <c r="G34" s="200" t="s">
        <v>452</v>
      </c>
      <c r="H34" s="200" t="s">
        <v>452</v>
      </c>
      <c r="I34" s="200">
        <v>44410</v>
      </c>
      <c r="J34" s="200">
        <v>44561</v>
      </c>
      <c r="K34" s="201"/>
      <c r="L34" s="245"/>
      <c r="M34" s="201"/>
      <c r="N34" s="245"/>
      <c r="O34" s="245"/>
    </row>
    <row r="35" spans="1:15" ht="30.6" x14ac:dyDescent="0.45">
      <c r="A35" s="161" t="str">
        <f>'S-2_SUPPLY'!A59</f>
        <v>6aa</v>
      </c>
      <c r="B35" s="162" t="str">
        <f>'S-2_SUPPLY'!B59</f>
        <v>Energy Development &amp; Construction Corporation (Karen Ave Wind)</v>
      </c>
      <c r="C35" s="201" t="s">
        <v>104</v>
      </c>
      <c r="D35" s="199" t="s">
        <v>496</v>
      </c>
      <c r="E35" s="245"/>
      <c r="F35" s="200" t="s">
        <v>497</v>
      </c>
      <c r="G35" s="200" t="s">
        <v>452</v>
      </c>
      <c r="H35" s="200" t="s">
        <v>452</v>
      </c>
      <c r="I35" s="200">
        <v>44013</v>
      </c>
      <c r="J35" s="200">
        <v>44926</v>
      </c>
      <c r="K35" s="201"/>
      <c r="L35" s="245"/>
      <c r="M35" s="201"/>
      <c r="N35" s="245"/>
      <c r="O35" s="245"/>
    </row>
    <row r="36" spans="1:15" ht="15.3" x14ac:dyDescent="0.45">
      <c r="A36" s="161" t="str">
        <f>'S-2_SUPPLY'!A60</f>
        <v>6ab</v>
      </c>
      <c r="B36" s="162" t="str">
        <f>'S-2_SUPPLY'!B60</f>
        <v>Penisula Clean Energy (Various Projects)</v>
      </c>
      <c r="C36" s="201" t="s">
        <v>1</v>
      </c>
      <c r="D36" s="199" t="s">
        <v>192</v>
      </c>
      <c r="E36" s="245"/>
      <c r="F36" s="200" t="s">
        <v>498</v>
      </c>
      <c r="G36" s="200" t="s">
        <v>452</v>
      </c>
      <c r="H36" s="200" t="s">
        <v>452</v>
      </c>
      <c r="I36" s="200">
        <v>43795</v>
      </c>
      <c r="J36" s="200">
        <v>43830</v>
      </c>
      <c r="K36" s="201"/>
      <c r="L36" s="245"/>
      <c r="M36" s="201"/>
      <c r="N36" s="245"/>
      <c r="O36" s="245"/>
    </row>
    <row r="37" spans="1:15" ht="15.3" x14ac:dyDescent="0.45">
      <c r="A37" s="161" t="str">
        <f>'S-2_SUPPLY'!A61</f>
        <v>6ac</v>
      </c>
      <c r="B37" s="162" t="str">
        <f>'S-2_SUPPLY'!B61</f>
        <v xml:space="preserve">Silicon Valley Clean Energy Authority (Various Projects) </v>
      </c>
      <c r="C37" s="201" t="s">
        <v>110</v>
      </c>
      <c r="D37" s="199" t="s">
        <v>192</v>
      </c>
      <c r="E37" s="245"/>
      <c r="F37" s="200" t="s">
        <v>499</v>
      </c>
      <c r="G37" s="200" t="s">
        <v>462</v>
      </c>
      <c r="H37" s="200" t="s">
        <v>452</v>
      </c>
      <c r="I37" s="200">
        <v>43802</v>
      </c>
      <c r="J37" s="200">
        <v>43830</v>
      </c>
      <c r="K37" s="201"/>
      <c r="L37" s="245"/>
      <c r="M37" s="201"/>
      <c r="N37" s="245"/>
      <c r="O37" s="245"/>
    </row>
    <row r="38" spans="1:15" ht="30.6" x14ac:dyDescent="0.45">
      <c r="A38" s="161" t="str">
        <f>'S-2_SUPPLY'!A62</f>
        <v>6ad</v>
      </c>
      <c r="B38" s="162" t="str">
        <f>'S-2_SUPPLY'!B62</f>
        <v>San Jose Clean Energy (Various Projects &amp; Unspecified)</v>
      </c>
      <c r="C38" s="201" t="s">
        <v>1</v>
      </c>
      <c r="D38" s="199" t="s">
        <v>500</v>
      </c>
      <c r="E38" s="245"/>
      <c r="F38" s="200" t="s">
        <v>501</v>
      </c>
      <c r="G38" s="200" t="s">
        <v>452</v>
      </c>
      <c r="H38" s="200" t="s">
        <v>452</v>
      </c>
      <c r="I38" s="200">
        <v>44134</v>
      </c>
      <c r="J38" s="200">
        <v>44196</v>
      </c>
      <c r="K38" s="201"/>
      <c r="L38" s="245"/>
      <c r="M38" s="201"/>
      <c r="N38" s="247"/>
      <c r="O38" s="245"/>
    </row>
    <row r="39" spans="1:15" ht="15.3" x14ac:dyDescent="0.45">
      <c r="A39" s="161" t="str">
        <f>'S-2_SUPPLY'!A63</f>
        <v>6ae</v>
      </c>
      <c r="B39" s="162" t="str">
        <f>'S-2_SUPPLY'!B63</f>
        <v>Sonoma Clean Power Authority (RE Mustang)</v>
      </c>
      <c r="C39" s="201" t="s">
        <v>502</v>
      </c>
      <c r="D39" s="199" t="s">
        <v>503</v>
      </c>
      <c r="E39" s="245"/>
      <c r="F39" s="200" t="s">
        <v>504</v>
      </c>
      <c r="G39" s="200" t="s">
        <v>452</v>
      </c>
      <c r="H39" s="200" t="s">
        <v>452</v>
      </c>
      <c r="I39" s="200">
        <v>44076</v>
      </c>
      <c r="J39" s="200">
        <v>44196</v>
      </c>
      <c r="K39" s="201"/>
      <c r="L39" s="245"/>
      <c r="M39" s="201"/>
      <c r="N39" s="245"/>
      <c r="O39" s="245"/>
    </row>
    <row r="40" spans="1:15" ht="15.3" x14ac:dyDescent="0.45">
      <c r="A40" s="161" t="str">
        <f>'S-2_SUPPLY'!A64</f>
        <v>6af</v>
      </c>
      <c r="B40" s="162" t="str">
        <f>'S-2_SUPPLY'!B64</f>
        <v>Public Services Company of Colorado (Various/Unspecified Projects)</v>
      </c>
      <c r="C40" s="201" t="s">
        <v>1</v>
      </c>
      <c r="D40" s="199" t="s">
        <v>505</v>
      </c>
      <c r="E40" s="245"/>
      <c r="F40" s="200" t="s">
        <v>506</v>
      </c>
      <c r="G40" s="200" t="s">
        <v>507</v>
      </c>
      <c r="H40" s="200" t="s">
        <v>452</v>
      </c>
      <c r="I40" s="200">
        <v>43466</v>
      </c>
      <c r="J40" s="200">
        <v>44926</v>
      </c>
      <c r="K40" s="201"/>
      <c r="L40" s="245"/>
      <c r="M40" s="201"/>
      <c r="N40" s="247"/>
      <c r="O40" s="245"/>
    </row>
    <row r="41" spans="1:15" ht="15.3" x14ac:dyDescent="0.45">
      <c r="A41" s="161" t="str">
        <f>'S-2_SUPPLY'!A65</f>
        <v>6ag</v>
      </c>
      <c r="B41" s="162" t="str">
        <f>'S-2_SUPPLY'!B65</f>
        <v>Southern California Edison (CED Ducor 1, CED Ducor 2)</v>
      </c>
      <c r="C41" s="201" t="s">
        <v>502</v>
      </c>
      <c r="D41" s="199" t="s">
        <v>508</v>
      </c>
      <c r="E41" s="245"/>
      <c r="F41" s="200" t="s">
        <v>509</v>
      </c>
      <c r="G41" s="200" t="s">
        <v>452</v>
      </c>
      <c r="H41" s="200" t="s">
        <v>452</v>
      </c>
      <c r="I41" s="200">
        <v>44022</v>
      </c>
      <c r="J41" s="200">
        <v>44926</v>
      </c>
      <c r="K41" s="201"/>
      <c r="L41" s="245"/>
      <c r="M41" s="201"/>
      <c r="N41" s="247"/>
      <c r="O41" s="245"/>
    </row>
    <row r="42" spans="1:15" ht="15.3" x14ac:dyDescent="0.45">
      <c r="A42" s="161" t="str">
        <f>'S-2_SUPPLY'!A66</f>
        <v>6ah</v>
      </c>
      <c r="B42" s="162" t="str">
        <f>'S-2_SUPPLY'!B66</f>
        <v>Southern California Edison (Various Projects)</v>
      </c>
      <c r="C42" s="201" t="s">
        <v>1</v>
      </c>
      <c r="D42" s="199" t="s">
        <v>508</v>
      </c>
      <c r="E42" s="245"/>
      <c r="F42" s="200" t="s">
        <v>510</v>
      </c>
      <c r="G42" s="200" t="s">
        <v>452</v>
      </c>
      <c r="H42" s="200" t="s">
        <v>452</v>
      </c>
      <c r="I42" s="200">
        <v>43831</v>
      </c>
      <c r="J42" s="200">
        <v>44926</v>
      </c>
      <c r="K42" s="201"/>
      <c r="L42" s="245"/>
      <c r="M42" s="201"/>
      <c r="N42" s="247"/>
      <c r="O42" s="245"/>
    </row>
    <row r="43" spans="1:15" ht="15.3" x14ac:dyDescent="0.45">
      <c r="A43" s="161" t="str">
        <f>'S-2_SUPPLY'!A67</f>
        <v>6ai</v>
      </c>
      <c r="B43" s="162" t="str">
        <f>'S-2_SUPPLY'!B67</f>
        <v>Southern California Edison (Various Large Hydro Projects)</v>
      </c>
      <c r="C43" s="201" t="s">
        <v>110</v>
      </c>
      <c r="D43" s="199" t="s">
        <v>508</v>
      </c>
      <c r="E43" s="245"/>
      <c r="F43" s="200" t="s">
        <v>511</v>
      </c>
      <c r="G43" s="200" t="s">
        <v>452</v>
      </c>
      <c r="H43" s="200" t="s">
        <v>452</v>
      </c>
      <c r="I43" s="200">
        <v>44105</v>
      </c>
      <c r="J43" s="200">
        <v>44561</v>
      </c>
      <c r="K43" s="201"/>
      <c r="L43" s="245"/>
      <c r="M43" s="201"/>
      <c r="N43" s="245"/>
      <c r="O43" s="245"/>
    </row>
    <row r="44" spans="1:15" ht="15.3" x14ac:dyDescent="0.45">
      <c r="A44" s="161" t="str">
        <f>'S-2_SUPPLY'!A68</f>
        <v>6aj</v>
      </c>
      <c r="B44" s="162" t="str">
        <f>'S-2_SUPPLY'!B68</f>
        <v>Portland General Electric (Various Large Hydro Projects)</v>
      </c>
      <c r="C44" s="201" t="s">
        <v>110</v>
      </c>
      <c r="D44" s="199" t="s">
        <v>372</v>
      </c>
      <c r="E44" s="245"/>
      <c r="F44" s="200" t="s">
        <v>512</v>
      </c>
      <c r="G44" s="200" t="s">
        <v>462</v>
      </c>
      <c r="H44" s="200" t="s">
        <v>452</v>
      </c>
      <c r="I44" s="200">
        <v>43552</v>
      </c>
      <c r="J44" s="200">
        <v>44196</v>
      </c>
      <c r="K44" s="201"/>
      <c r="L44" s="245"/>
      <c r="M44" s="201"/>
      <c r="N44" s="245"/>
      <c r="O44" s="245"/>
    </row>
    <row r="45" spans="1:15" ht="15.3" x14ac:dyDescent="0.45">
      <c r="A45" s="161" t="str">
        <f>'S-2_SUPPLY'!A69</f>
        <v>6ak</v>
      </c>
      <c r="B45" s="162" t="str">
        <f>'S-2_SUPPLY'!B69</f>
        <v>Powerex (BC Hydro ACS)</v>
      </c>
      <c r="C45" s="201" t="s">
        <v>110</v>
      </c>
      <c r="D45" s="199" t="s">
        <v>467</v>
      </c>
      <c r="E45" s="245"/>
      <c r="F45" s="200" t="s">
        <v>513</v>
      </c>
      <c r="G45" s="200" t="s">
        <v>514</v>
      </c>
      <c r="H45" s="200" t="s">
        <v>452</v>
      </c>
      <c r="I45" s="200">
        <v>43647</v>
      </c>
      <c r="J45" s="200">
        <v>43738</v>
      </c>
      <c r="K45" s="201"/>
      <c r="L45" s="245"/>
      <c r="M45" s="201"/>
      <c r="N45" s="247"/>
      <c r="O45" s="245"/>
    </row>
    <row r="46" spans="1:15" ht="15.3" x14ac:dyDescent="0.45">
      <c r="A46" s="161" t="str">
        <f>'S-2_SUPPLY'!A70</f>
        <v>6al</v>
      </c>
      <c r="B46" s="162" t="str">
        <f>'S-2_SUPPLY'!B70</f>
        <v>Powerex (Various Large Hydro Projects)</v>
      </c>
      <c r="C46" s="201" t="s">
        <v>110</v>
      </c>
      <c r="D46" s="199" t="s">
        <v>192</v>
      </c>
      <c r="E46" s="245"/>
      <c r="F46" s="200" t="s">
        <v>512</v>
      </c>
      <c r="G46" s="200" t="s">
        <v>462</v>
      </c>
      <c r="H46" s="200" t="s">
        <v>452</v>
      </c>
      <c r="I46" s="200">
        <v>43714</v>
      </c>
      <c r="J46" s="200">
        <v>43830</v>
      </c>
      <c r="K46" s="201"/>
      <c r="L46" s="245"/>
      <c r="M46" s="201"/>
      <c r="N46" s="245"/>
      <c r="O46" s="245"/>
    </row>
    <row r="47" spans="1:15" ht="15.3" x14ac:dyDescent="0.45">
      <c r="A47" s="161" t="str">
        <f>'S-2_SUPPLY'!A71</f>
        <v>6am</v>
      </c>
      <c r="B47" s="162" t="str">
        <f>'S-2_SUPPLY'!B71</f>
        <v>Powerex (Various Large Hydro Projects)</v>
      </c>
      <c r="C47" s="201" t="s">
        <v>110</v>
      </c>
      <c r="D47" s="199" t="s">
        <v>467</v>
      </c>
      <c r="E47" s="245"/>
      <c r="F47" s="200" t="s">
        <v>513</v>
      </c>
      <c r="G47" s="200" t="s">
        <v>514</v>
      </c>
      <c r="H47" s="200" t="s">
        <v>452</v>
      </c>
      <c r="I47" s="200">
        <v>43831</v>
      </c>
      <c r="J47" s="200">
        <v>44561</v>
      </c>
      <c r="K47" s="201"/>
      <c r="L47" s="245"/>
      <c r="M47" s="201"/>
      <c r="N47" s="247"/>
      <c r="O47" s="245"/>
    </row>
    <row r="48" spans="1:15" ht="15.3" x14ac:dyDescent="0.45">
      <c r="A48" s="161" t="str">
        <f>'S-2_SUPPLY'!A72</f>
        <v>6an</v>
      </c>
      <c r="B48" s="162" t="str">
        <f>'S-2_SUPPLY'!B72</f>
        <v>20SD 8me LLC (Rexford Solar Farm)</v>
      </c>
      <c r="C48" s="201" t="s">
        <v>502</v>
      </c>
      <c r="D48" s="199" t="s">
        <v>515</v>
      </c>
      <c r="E48" s="245"/>
      <c r="F48" s="200" t="s">
        <v>516</v>
      </c>
      <c r="G48" s="200" t="s">
        <v>452</v>
      </c>
      <c r="H48" s="200" t="s">
        <v>452</v>
      </c>
      <c r="I48" s="200">
        <v>45200</v>
      </c>
      <c r="J48" s="200">
        <v>50678</v>
      </c>
      <c r="K48" s="201">
        <v>567</v>
      </c>
      <c r="L48" s="245"/>
      <c r="M48" s="201"/>
      <c r="N48" s="245"/>
      <c r="O48" s="245"/>
    </row>
    <row r="49" spans="1:15" ht="15.3" x14ac:dyDescent="0.45">
      <c r="A49" s="161" t="str">
        <f>'S-2_SUPPLY'!A73</f>
        <v>6ao</v>
      </c>
      <c r="B49" s="162" t="str">
        <f>'S-2_SUPPLY'!B73</f>
        <v>Arica Solar LLC (Arica Project)</v>
      </c>
      <c r="C49" s="201" t="s">
        <v>502</v>
      </c>
      <c r="D49" s="199" t="s">
        <v>517</v>
      </c>
      <c r="E49" s="245"/>
      <c r="F49" s="200" t="s">
        <v>518</v>
      </c>
      <c r="G49" s="200" t="s">
        <v>452</v>
      </c>
      <c r="H49" s="200" t="s">
        <v>452</v>
      </c>
      <c r="I49" s="200">
        <v>44927</v>
      </c>
      <c r="J49" s="200">
        <v>50770</v>
      </c>
      <c r="K49" s="201">
        <v>497</v>
      </c>
      <c r="L49" s="245"/>
      <c r="M49" s="201"/>
      <c r="N49" s="245"/>
      <c r="O49" s="245"/>
    </row>
    <row r="50" spans="1:15" ht="15.3" x14ac:dyDescent="0.45">
      <c r="A50" s="161" t="str">
        <f>'S-2_SUPPLY'!A74</f>
        <v>6ap</v>
      </c>
      <c r="B50" s="162" t="str">
        <f>'S-2_SUPPLY'!B74</f>
        <v>Chalan CA Solar Storage LLC (Chalan Solar)</v>
      </c>
      <c r="C50" s="201" t="s">
        <v>502</v>
      </c>
      <c r="D50" s="199" t="s">
        <v>519</v>
      </c>
      <c r="E50" s="245"/>
      <c r="F50" s="200" t="s">
        <v>520</v>
      </c>
      <c r="G50" s="200" t="s">
        <v>452</v>
      </c>
      <c r="H50" s="200" t="s">
        <v>452</v>
      </c>
      <c r="I50" s="200">
        <v>45291</v>
      </c>
      <c r="J50" s="200">
        <v>50770</v>
      </c>
      <c r="K50" s="201">
        <v>122.63999999999999</v>
      </c>
      <c r="L50" s="245"/>
      <c r="M50" s="201"/>
      <c r="N50" s="245"/>
      <c r="O50" s="245"/>
    </row>
    <row r="51" spans="1:15" ht="15.3" x14ac:dyDescent="0.45">
      <c r="A51" s="161" t="str">
        <f>'S-2_SUPPLY'!A75</f>
        <v>6aq</v>
      </c>
      <c r="B51" s="162" t="str">
        <f>'S-2_SUPPLY'!B75</f>
        <v>Daggett Solar Power 3 LLC (Daggett Solar Project)</v>
      </c>
      <c r="C51" s="201" t="s">
        <v>502</v>
      </c>
      <c r="D51" s="199" t="s">
        <v>521</v>
      </c>
      <c r="E51" s="245"/>
      <c r="F51" s="200" t="s">
        <v>522</v>
      </c>
      <c r="G51" s="200" t="s">
        <v>452</v>
      </c>
      <c r="H51" s="200" t="s">
        <v>452</v>
      </c>
      <c r="I51" s="200">
        <v>45016</v>
      </c>
      <c r="J51" s="200">
        <v>50494</v>
      </c>
      <c r="K51" s="201">
        <v>265.68</v>
      </c>
      <c r="L51" s="245"/>
      <c r="M51" s="201"/>
      <c r="N51" s="245"/>
      <c r="O51" s="245"/>
    </row>
    <row r="52" spans="1:15" ht="15.3" x14ac:dyDescent="0.45">
      <c r="A52" s="161" t="str">
        <f>'S-2_SUPPLY'!A76</f>
        <v>6ar</v>
      </c>
      <c r="B52" s="162" t="str">
        <f>'S-2_SUPPLY'!B76</f>
        <v>Golden Fields Solar III LLC (Rosamond/Golden Fields Solar III)</v>
      </c>
      <c r="C52" s="201" t="s">
        <v>502</v>
      </c>
      <c r="D52" s="199" t="s">
        <v>523</v>
      </c>
      <c r="E52" s="245"/>
      <c r="F52" s="200" t="s">
        <v>524</v>
      </c>
      <c r="G52" s="200" t="s">
        <v>452</v>
      </c>
      <c r="H52" s="200" t="s">
        <v>452</v>
      </c>
      <c r="I52" s="200">
        <v>44187</v>
      </c>
      <c r="J52" s="200">
        <v>49764</v>
      </c>
      <c r="K52" s="201">
        <v>107.99999999999999</v>
      </c>
      <c r="L52" s="245"/>
      <c r="M52" s="201"/>
      <c r="N52" s="245"/>
      <c r="O52" s="245"/>
    </row>
    <row r="53" spans="1:15" ht="15.3" x14ac:dyDescent="0.45">
      <c r="A53" s="161" t="str">
        <f>'S-2_SUPPLY'!A77</f>
        <v>6as</v>
      </c>
      <c r="B53" s="162" t="str">
        <f>'S-2_SUPPLY'!B77</f>
        <v>Daggett Solar Power 2 LLC (Daggett Solar Project)</v>
      </c>
      <c r="C53" s="201" t="s">
        <v>502</v>
      </c>
      <c r="D53" s="199" t="s">
        <v>525</v>
      </c>
      <c r="E53" s="245"/>
      <c r="F53" s="200" t="s">
        <v>522</v>
      </c>
      <c r="G53" s="200" t="s">
        <v>452</v>
      </c>
      <c r="H53" s="200" t="s">
        <v>452</v>
      </c>
      <c r="I53" s="200">
        <v>44927</v>
      </c>
      <c r="J53" s="200">
        <v>50770</v>
      </c>
      <c r="K53" s="201">
        <v>122.85</v>
      </c>
      <c r="L53" s="245"/>
      <c r="M53" s="201"/>
      <c r="N53" s="245"/>
      <c r="O53" s="245"/>
    </row>
    <row r="54" spans="1:15" ht="15.3" x14ac:dyDescent="0.45">
      <c r="A54" s="161" t="str">
        <f>'S-2_SUPPLY'!A78</f>
        <v>6at</v>
      </c>
      <c r="B54" s="162" t="str">
        <f>'S-2_SUPPLY'!B78</f>
        <v xml:space="preserve">Geysers Power Company LLC (Geysers Power Plant) </v>
      </c>
      <c r="C54" s="201" t="s">
        <v>105</v>
      </c>
      <c r="D54" s="199" t="s">
        <v>526</v>
      </c>
      <c r="E54" s="245"/>
      <c r="F54" s="200" t="s">
        <v>527</v>
      </c>
      <c r="G54" s="200" t="s">
        <v>452</v>
      </c>
      <c r="H54" s="200" t="s">
        <v>452</v>
      </c>
      <c r="I54" s="200">
        <v>44562</v>
      </c>
      <c r="J54" s="200">
        <v>50040</v>
      </c>
      <c r="K54" s="201">
        <v>427.5</v>
      </c>
      <c r="L54" s="245"/>
      <c r="M54" s="201"/>
      <c r="N54" s="245"/>
      <c r="O54" s="245"/>
    </row>
    <row r="55" spans="1:15" ht="15.3" x14ac:dyDescent="0.45">
      <c r="A55" s="161" t="str">
        <f>'S-2_SUPPLY'!A79</f>
        <v>6au</v>
      </c>
      <c r="B55" s="162" t="str">
        <f>'S-2_SUPPLY'!B79</f>
        <v>OrHeber 2 LLC (Heber South Geothermal Plant)</v>
      </c>
      <c r="C55" s="201" t="s">
        <v>105</v>
      </c>
      <c r="D55" s="199" t="s">
        <v>528</v>
      </c>
      <c r="E55" s="245"/>
      <c r="F55" s="200" t="s">
        <v>529</v>
      </c>
      <c r="G55" s="200" t="s">
        <v>452</v>
      </c>
      <c r="H55" s="200" t="s">
        <v>452</v>
      </c>
      <c r="I55" s="200">
        <v>44562</v>
      </c>
      <c r="J55" s="200">
        <v>50040</v>
      </c>
      <c r="K55" s="201">
        <v>126</v>
      </c>
      <c r="L55" s="245"/>
      <c r="M55" s="201"/>
      <c r="N55" s="245"/>
      <c r="O55" s="245"/>
    </row>
    <row r="56" spans="1:15" ht="15.3" x14ac:dyDescent="0.45">
      <c r="A56" s="161" t="str">
        <f>'S-2_SUPPLY'!A80</f>
        <v>6av</v>
      </c>
      <c r="B56" s="162" t="str">
        <f>'S-2_SUPPLY'!B80</f>
        <v>Isabella Partners (Isabella Hydroelectric Project)</v>
      </c>
      <c r="C56" s="201" t="s">
        <v>111</v>
      </c>
      <c r="D56" s="199" t="s">
        <v>530</v>
      </c>
      <c r="E56" s="245"/>
      <c r="F56" s="200" t="s">
        <v>531</v>
      </c>
      <c r="G56" s="200" t="s">
        <v>452</v>
      </c>
      <c r="H56" s="200" t="s">
        <v>452</v>
      </c>
      <c r="I56" s="200">
        <v>44173</v>
      </c>
      <c r="J56" s="200">
        <v>47824</v>
      </c>
      <c r="K56" s="201">
        <v>25.950000000000003</v>
      </c>
      <c r="L56" s="245"/>
      <c r="M56" s="201"/>
      <c r="N56" s="245"/>
      <c r="O56" s="245"/>
    </row>
    <row r="57" spans="1:15" ht="15.3" x14ac:dyDescent="0.45">
      <c r="A57" s="161" t="str">
        <f>'S-2_SUPPLY'!A81</f>
        <v>6aw</v>
      </c>
      <c r="B57" s="162" t="str">
        <f>'S-2_SUPPLY'!B81</f>
        <v>Kaweah River Power Authority (Terminus Hydroelectric Project)</v>
      </c>
      <c r="C57" s="201" t="s">
        <v>111</v>
      </c>
      <c r="D57" s="199" t="s">
        <v>532</v>
      </c>
      <c r="E57" s="245"/>
      <c r="F57" s="200" t="s">
        <v>533</v>
      </c>
      <c r="G57" s="200" t="s">
        <v>452</v>
      </c>
      <c r="H57" s="200" t="s">
        <v>452</v>
      </c>
      <c r="I57" s="200">
        <v>44013</v>
      </c>
      <c r="J57" s="200">
        <v>47664</v>
      </c>
      <c r="K57" s="201">
        <v>39.4</v>
      </c>
      <c r="L57" s="245"/>
      <c r="M57" s="201"/>
      <c r="N57" s="245"/>
      <c r="O57" s="245"/>
    </row>
    <row r="58" spans="1:15" ht="15.3" x14ac:dyDescent="0.45">
      <c r="A58" s="161" t="str">
        <f>'S-2_SUPPLY'!A82</f>
        <v>6ax</v>
      </c>
      <c r="B58" s="162" t="str">
        <f>'S-2_SUPPLY'!B82</f>
        <v>HDSI LLC (High Desert Solar)</v>
      </c>
      <c r="C58" s="201" t="s">
        <v>502</v>
      </c>
      <c r="D58" s="199" t="s">
        <v>534</v>
      </c>
      <c r="E58" s="245"/>
      <c r="F58" s="200" t="s">
        <v>535</v>
      </c>
      <c r="G58" s="200" t="s">
        <v>452</v>
      </c>
      <c r="H58" s="200" t="s">
        <v>452</v>
      </c>
      <c r="I58" s="200">
        <v>44409</v>
      </c>
      <c r="J58" s="200">
        <v>49887</v>
      </c>
      <c r="K58" s="201">
        <v>243</v>
      </c>
      <c r="L58" s="245"/>
      <c r="M58" s="201"/>
      <c r="N58" s="245"/>
      <c r="O58" s="245"/>
    </row>
    <row r="59" spans="1:15" ht="15.3" x14ac:dyDescent="0.45">
      <c r="A59" s="161" t="str">
        <f>'S-2_SUPPLY'!A83</f>
        <v>6ay</v>
      </c>
      <c r="B59" s="162" t="str">
        <f>'S-2_SUPPLY'!B83</f>
        <v>Arlington Energy Center II LLC</v>
      </c>
      <c r="C59" s="201" t="s">
        <v>502</v>
      </c>
      <c r="D59" s="199" t="s">
        <v>323</v>
      </c>
      <c r="E59" s="245"/>
      <c r="F59" s="200" t="s">
        <v>536</v>
      </c>
      <c r="G59" s="200" t="s">
        <v>452</v>
      </c>
      <c r="H59" s="200" t="s">
        <v>452</v>
      </c>
      <c r="I59" s="200">
        <v>44561</v>
      </c>
      <c r="J59" s="200">
        <v>50039</v>
      </c>
      <c r="K59" s="201">
        <v>566.18999999999983</v>
      </c>
      <c r="L59" s="245"/>
      <c r="M59" s="201"/>
      <c r="N59" s="245"/>
      <c r="O59" s="245"/>
    </row>
    <row r="60" spans="1:15" ht="15.3" x14ac:dyDescent="0.45">
      <c r="A60" s="161" t="str">
        <f>'S-2_SUPPLY'!A84</f>
        <v>6az</v>
      </c>
      <c r="B60" s="162" t="str">
        <f>'S-2_SUPPLY'!B84</f>
        <v>Mohave County Wind Farm LLC (White Hills Wind Energy Center)</v>
      </c>
      <c r="C60" s="201" t="s">
        <v>104</v>
      </c>
      <c r="D60" s="199" t="s">
        <v>537</v>
      </c>
      <c r="E60" s="245"/>
      <c r="F60" s="200" t="s">
        <v>538</v>
      </c>
      <c r="G60" s="200" t="s">
        <v>539</v>
      </c>
      <c r="H60" s="200" t="s">
        <v>452</v>
      </c>
      <c r="I60" s="200">
        <v>44196</v>
      </c>
      <c r="J60" s="200">
        <v>51500</v>
      </c>
      <c r="K60" s="201">
        <v>630</v>
      </c>
      <c r="L60" s="245"/>
      <c r="M60" s="201"/>
      <c r="N60" s="245"/>
      <c r="O60" s="245"/>
    </row>
    <row r="61" spans="1:15" ht="15.3" x14ac:dyDescent="0.45">
      <c r="A61" s="161" t="str">
        <f>'S-2_SUPPLY'!A85</f>
        <v>6ba</v>
      </c>
      <c r="B61" s="162" t="str">
        <f>'S-2_SUPPLY'!B85</f>
        <v xml:space="preserve">Resurgence Solar II LLC </v>
      </c>
      <c r="C61" s="201" t="s">
        <v>502</v>
      </c>
      <c r="D61" s="199" t="s">
        <v>540</v>
      </c>
      <c r="E61" s="245"/>
      <c r="F61" s="200" t="s">
        <v>541</v>
      </c>
      <c r="G61" s="200" t="s">
        <v>452</v>
      </c>
      <c r="H61" s="200" t="s">
        <v>452</v>
      </c>
      <c r="I61" s="200">
        <v>44927</v>
      </c>
      <c r="J61" s="200">
        <v>50770</v>
      </c>
      <c r="K61" s="201">
        <v>320</v>
      </c>
      <c r="L61" s="245"/>
      <c r="M61" s="201"/>
      <c r="N61" s="245"/>
      <c r="O61" s="245"/>
    </row>
    <row r="62" spans="1:15" ht="15.3" x14ac:dyDescent="0.45">
      <c r="A62" s="161" t="str">
        <f>'S-2_SUPPLY'!A86</f>
        <v>6bb</v>
      </c>
      <c r="B62" s="162" t="str">
        <f>'S-2_SUPPLY'!B86</f>
        <v>SF Azalea LLC</v>
      </c>
      <c r="C62" s="201" t="s">
        <v>502</v>
      </c>
      <c r="D62" s="199" t="s">
        <v>329</v>
      </c>
      <c r="E62" s="245"/>
      <c r="F62" s="200" t="s">
        <v>542</v>
      </c>
      <c r="G62" s="200" t="s">
        <v>452</v>
      </c>
      <c r="H62" s="200" t="s">
        <v>452</v>
      </c>
      <c r="I62" s="200">
        <v>44926</v>
      </c>
      <c r="J62" s="200">
        <v>50404</v>
      </c>
      <c r="K62" s="201">
        <v>304</v>
      </c>
      <c r="L62" s="245"/>
      <c r="M62" s="201"/>
      <c r="N62" s="245"/>
      <c r="O62" s="245"/>
    </row>
    <row r="63" spans="1:15" ht="15.3" x14ac:dyDescent="0.45">
      <c r="A63" s="161" t="str">
        <f>'S-2_SUPPLY'!A87</f>
        <v>6bc</v>
      </c>
      <c r="B63" s="162" t="str">
        <f>'S-2_SUPPLY'!B87</f>
        <v>Estrella Solar LLC</v>
      </c>
      <c r="C63" s="201" t="s">
        <v>502</v>
      </c>
      <c r="D63" s="199" t="s">
        <v>331</v>
      </c>
      <c r="E63" s="245"/>
      <c r="F63" s="200" t="s">
        <v>543</v>
      </c>
      <c r="G63" s="205" t="s">
        <v>452</v>
      </c>
      <c r="H63" s="200" t="s">
        <v>452</v>
      </c>
      <c r="I63" s="200">
        <v>45016</v>
      </c>
      <c r="J63" s="200">
        <v>50405</v>
      </c>
      <c r="K63" s="201">
        <v>224</v>
      </c>
      <c r="L63" s="245"/>
      <c r="M63" s="201"/>
      <c r="N63" s="245"/>
      <c r="O63" s="245"/>
    </row>
    <row r="64" spans="1:15" ht="15.3" x14ac:dyDescent="0.55000000000000004">
      <c r="A64" s="161" t="str">
        <f>'S-2_SUPPLY'!A88</f>
        <v>6bd</v>
      </c>
      <c r="B64" s="162" t="str">
        <f>'S-2_SUPPLY'!B88</f>
        <v>Radiant BMT, LLC</v>
      </c>
      <c r="C64" s="196" t="s">
        <v>108</v>
      </c>
      <c r="D64" s="206" t="s">
        <v>583</v>
      </c>
      <c r="E64" s="245"/>
      <c r="F64" t="s">
        <v>584</v>
      </c>
      <c r="G64" s="200" t="s">
        <v>452</v>
      </c>
      <c r="H64" s="208" t="s">
        <v>452</v>
      </c>
      <c r="I64" s="209">
        <v>45291</v>
      </c>
      <c r="J64" s="209">
        <v>50769</v>
      </c>
      <c r="K64" s="196">
        <v>0.42</v>
      </c>
      <c r="L64" s="246"/>
      <c r="M64" s="201"/>
      <c r="N64" s="245"/>
      <c r="O64" s="245"/>
    </row>
    <row r="65" spans="1:20" ht="15.3" x14ac:dyDescent="0.45">
      <c r="A65" s="161" t="str">
        <f>'S-2_SUPPLY'!A89</f>
        <v>6be</v>
      </c>
      <c r="B65" s="162" t="str">
        <f>'S-2_SUPPLY'!B89</f>
        <v>Desert Quartzite</v>
      </c>
      <c r="C65" s="196" t="s">
        <v>108</v>
      </c>
      <c r="D65" s="206" t="s">
        <v>544</v>
      </c>
      <c r="E65" s="245"/>
      <c r="F65" s="207" t="s">
        <v>334</v>
      </c>
      <c r="G65" s="200" t="s">
        <v>452</v>
      </c>
      <c r="H65" s="208" t="s">
        <v>452</v>
      </c>
      <c r="I65" s="209">
        <v>45261</v>
      </c>
      <c r="J65" s="209">
        <v>50739</v>
      </c>
      <c r="K65" s="196">
        <v>648</v>
      </c>
      <c r="L65" s="246"/>
      <c r="M65" s="201"/>
      <c r="N65" s="245"/>
      <c r="O65" s="245"/>
    </row>
    <row r="66" spans="1:20" ht="15.3" x14ac:dyDescent="0.45">
      <c r="A66" s="161" t="str">
        <f>'S-2_SUPPLY'!A90</f>
        <v>6bf</v>
      </c>
      <c r="B66" s="162" t="str">
        <f>'S-2_SUPPLY'!B90</f>
        <v>Luna</v>
      </c>
      <c r="C66" s="196" t="s">
        <v>93</v>
      </c>
      <c r="D66" s="206" t="s">
        <v>545</v>
      </c>
      <c r="E66" s="245"/>
      <c r="F66" s="207" t="s">
        <v>546</v>
      </c>
      <c r="G66" s="200" t="s">
        <v>452</v>
      </c>
      <c r="H66" s="208" t="s">
        <v>452</v>
      </c>
      <c r="I66" s="209">
        <v>44408</v>
      </c>
      <c r="J66" s="209">
        <v>49887</v>
      </c>
      <c r="K66" s="196">
        <v>900</v>
      </c>
      <c r="L66" s="246"/>
      <c r="M66" s="201"/>
      <c r="N66" s="245"/>
      <c r="O66" s="245"/>
    </row>
    <row r="67" spans="1:20" ht="15.3" x14ac:dyDescent="0.45">
      <c r="A67" s="161" t="str">
        <f>'S-2_SUPPLY'!A91</f>
        <v>6bg</v>
      </c>
      <c r="B67" s="162" t="str">
        <f>'S-2_SUPPLY'!B91</f>
        <v>Sanborn</v>
      </c>
      <c r="C67" s="196" t="s">
        <v>93</v>
      </c>
      <c r="D67" s="206" t="s">
        <v>450</v>
      </c>
      <c r="E67" s="245"/>
      <c r="F67" s="207" t="s">
        <v>547</v>
      </c>
      <c r="G67" s="200" t="s">
        <v>452</v>
      </c>
      <c r="H67" s="208" t="s">
        <v>452</v>
      </c>
      <c r="I67" s="209">
        <v>44440</v>
      </c>
      <c r="J67" s="209">
        <v>50040</v>
      </c>
      <c r="K67" s="196">
        <v>900</v>
      </c>
      <c r="L67" s="246"/>
      <c r="M67" s="201"/>
      <c r="N67" s="245"/>
      <c r="O67" s="245"/>
    </row>
    <row r="68" spans="1:20" ht="15.3" x14ac:dyDescent="0.45">
      <c r="A68" s="161" t="str">
        <f>'S-2_SUPPLY'!A92</f>
        <v>6bh</v>
      </c>
      <c r="B68" s="162" t="str">
        <f>'S-2_SUPPLY'!B92</f>
        <v>20SD 8me LLC (Rexford Storage)</v>
      </c>
      <c r="C68" s="196" t="s">
        <v>93</v>
      </c>
      <c r="D68" s="201" t="s">
        <v>515</v>
      </c>
      <c r="E68" s="245"/>
      <c r="F68" s="207" t="s">
        <v>516</v>
      </c>
      <c r="G68" s="200" t="s">
        <v>452</v>
      </c>
      <c r="H68" s="208" t="s">
        <v>452</v>
      </c>
      <c r="I68" s="209">
        <v>45200</v>
      </c>
      <c r="J68" s="209">
        <v>50678</v>
      </c>
      <c r="K68" s="196">
        <v>945</v>
      </c>
      <c r="L68" s="246"/>
      <c r="M68" s="201"/>
      <c r="N68" s="245"/>
      <c r="O68" s="245"/>
    </row>
    <row r="69" spans="1:20" ht="15.3" x14ac:dyDescent="0.45">
      <c r="A69" s="161" t="str">
        <f>'S-2_SUPPLY'!A93</f>
        <v>6bi</v>
      </c>
      <c r="B69" s="162" t="str">
        <f>'S-2_SUPPLY'!B93</f>
        <v>Chalan CA Solar Storage LLC (Chalan Storage)</v>
      </c>
      <c r="C69" s="196" t="s">
        <v>93</v>
      </c>
      <c r="D69" s="206" t="s">
        <v>519</v>
      </c>
      <c r="E69" s="245"/>
      <c r="F69" s="207" t="s">
        <v>520</v>
      </c>
      <c r="G69" s="200" t="s">
        <v>452</v>
      </c>
      <c r="H69" s="208" t="s">
        <v>452</v>
      </c>
      <c r="I69" s="209">
        <v>45291</v>
      </c>
      <c r="J69" s="209">
        <v>50770</v>
      </c>
      <c r="K69" s="196">
        <v>175</v>
      </c>
      <c r="L69" s="246"/>
      <c r="M69" s="201"/>
      <c r="N69" s="245"/>
      <c r="O69" s="245"/>
    </row>
    <row r="70" spans="1:20" ht="15.3" x14ac:dyDescent="0.45">
      <c r="A70" s="161" t="str">
        <f>'S-2_SUPPLY'!A94</f>
        <v>6bj</v>
      </c>
      <c r="B70" s="162" t="str">
        <f>'S-2_SUPPLY'!B94</f>
        <v>Daggett Solar Power 3 LLC (Daggett Storage)</v>
      </c>
      <c r="C70" s="196" t="s">
        <v>93</v>
      </c>
      <c r="D70" s="206" t="s">
        <v>521</v>
      </c>
      <c r="E70" s="245"/>
      <c r="F70" s="207" t="s">
        <v>522</v>
      </c>
      <c r="G70" s="200" t="s">
        <v>452</v>
      </c>
      <c r="H70" s="208" t="s">
        <v>452</v>
      </c>
      <c r="I70" s="209">
        <v>45016</v>
      </c>
      <c r="J70" s="209">
        <v>50494</v>
      </c>
      <c r="K70" s="196">
        <v>492</v>
      </c>
      <c r="L70" s="246"/>
      <c r="M70" s="201"/>
      <c r="N70" s="245"/>
      <c r="O70" s="245"/>
    </row>
    <row r="71" spans="1:20" ht="15.3" x14ac:dyDescent="0.45">
      <c r="A71" s="161" t="str">
        <f>'S-2_SUPPLY'!A95</f>
        <v>6bk</v>
      </c>
      <c r="B71" s="162" t="str">
        <f>'S-2_SUPPLY'!B95</f>
        <v>Daggett Solar Power 2 LLC (Daggett Storage)</v>
      </c>
      <c r="C71" s="196" t="s">
        <v>93</v>
      </c>
      <c r="D71" s="206" t="s">
        <v>525</v>
      </c>
      <c r="E71" s="245"/>
      <c r="F71" s="207" t="s">
        <v>522</v>
      </c>
      <c r="G71" s="200" t="s">
        <v>452</v>
      </c>
      <c r="H71" s="208" t="s">
        <v>452</v>
      </c>
      <c r="I71" s="209">
        <v>44927</v>
      </c>
      <c r="J71" s="209">
        <v>50770</v>
      </c>
      <c r="K71" s="196">
        <v>364</v>
      </c>
      <c r="L71" s="246"/>
      <c r="M71" s="201"/>
      <c r="N71" s="245"/>
      <c r="O71" s="245"/>
    </row>
    <row r="72" spans="1:20" ht="15.3" x14ac:dyDescent="0.45">
      <c r="A72" s="161" t="str">
        <f>'S-2_SUPPLY'!A96</f>
        <v>6bl</v>
      </c>
      <c r="B72" s="162" t="str">
        <f>'S-2_SUPPLY'!B96</f>
        <v>HDSI LLC (High Desert Storage)</v>
      </c>
      <c r="C72" s="196" t="s">
        <v>93</v>
      </c>
      <c r="D72" s="206" t="s">
        <v>534</v>
      </c>
      <c r="E72" s="245"/>
      <c r="F72" s="207" t="s">
        <v>535</v>
      </c>
      <c r="G72" s="200" t="s">
        <v>452</v>
      </c>
      <c r="H72" s="208" t="s">
        <v>452</v>
      </c>
      <c r="I72" s="209">
        <v>44409</v>
      </c>
      <c r="J72" s="209">
        <v>49887</v>
      </c>
      <c r="K72" s="196">
        <v>442</v>
      </c>
      <c r="L72" s="246"/>
      <c r="M72" s="201"/>
      <c r="N72" s="245"/>
      <c r="O72" s="245"/>
    </row>
    <row r="73" spans="1:20" ht="15.3" x14ac:dyDescent="0.45">
      <c r="A73" s="161" t="str">
        <f>'S-2_SUPPLY'!A97</f>
        <v>6bm</v>
      </c>
      <c r="B73" s="162" t="str">
        <f>'S-2_SUPPLY'!B97</f>
        <v>Arlington Energy Center II LLC (Storage)</v>
      </c>
      <c r="C73" s="196" t="s">
        <v>93</v>
      </c>
      <c r="D73" s="206" t="s">
        <v>323</v>
      </c>
      <c r="E73" s="245"/>
      <c r="F73" s="207" t="s">
        <v>536</v>
      </c>
      <c r="G73" s="200" t="s">
        <v>452</v>
      </c>
      <c r="H73" s="208" t="s">
        <v>452</v>
      </c>
      <c r="I73" s="209">
        <v>44561</v>
      </c>
      <c r="J73" s="209">
        <v>50039</v>
      </c>
      <c r="K73" s="196">
        <v>1056</v>
      </c>
      <c r="L73" s="246"/>
      <c r="M73" s="201"/>
      <c r="N73" s="245"/>
      <c r="O73" s="245"/>
    </row>
    <row r="74" spans="1:20" ht="15.3" x14ac:dyDescent="0.45">
      <c r="A74" s="161" t="str">
        <f>'S-2_SUPPLY'!A98</f>
        <v>6bn</v>
      </c>
      <c r="B74" s="162" t="str">
        <f>'S-2_SUPPLY'!B98</f>
        <v>Desert Quartzite (Storage)</v>
      </c>
      <c r="C74" s="196" t="s">
        <v>93</v>
      </c>
      <c r="D74" s="206" t="s">
        <v>544</v>
      </c>
      <c r="E74" s="245"/>
      <c r="F74" s="207" t="s">
        <v>334</v>
      </c>
      <c r="G74" s="200" t="s">
        <v>452</v>
      </c>
      <c r="H74" s="208" t="s">
        <v>452</v>
      </c>
      <c r="I74" s="209">
        <v>45261</v>
      </c>
      <c r="J74" s="209">
        <v>50739</v>
      </c>
      <c r="K74" s="196">
        <v>1200</v>
      </c>
      <c r="L74" s="246"/>
      <c r="M74" s="201"/>
      <c r="N74" s="245"/>
      <c r="O74" s="245"/>
    </row>
    <row r="75" spans="1:20" s="211" customFormat="1" x14ac:dyDescent="0.45">
      <c r="B75" s="212"/>
      <c r="D75" s="213"/>
      <c r="F75" s="214"/>
      <c r="G75" s="214"/>
      <c r="H75" s="214"/>
      <c r="I75" s="214"/>
      <c r="J75" s="214"/>
      <c r="P75" s="215"/>
      <c r="Q75" s="216"/>
      <c r="T75" s="217"/>
    </row>
    <row r="76" spans="1:20" s="211" customFormat="1" x14ac:dyDescent="0.45">
      <c r="B76" s="212"/>
      <c r="D76" s="213"/>
      <c r="F76" s="214"/>
      <c r="G76" s="214"/>
      <c r="H76" s="214"/>
      <c r="I76" s="214"/>
      <c r="J76" s="214"/>
      <c r="P76" s="215"/>
      <c r="Q76" s="216"/>
      <c r="T76" s="217"/>
    </row>
    <row r="77" spans="1:20" ht="15.3" x14ac:dyDescent="0.45">
      <c r="A77" s="161" t="str">
        <f>'S-2_SUPPLY'!A101</f>
        <v>7b</v>
      </c>
      <c r="B77" s="162" t="str">
        <f>'S-2_SUPPLY'!B101</f>
        <v>Avangrid Renewables LLC (Various Projects)</v>
      </c>
      <c r="C77" s="196" t="str">
        <f>'[1]S-2_SUPPLY'!B103</f>
        <v>Avangrid Renewables LLC (Various Projects)</v>
      </c>
      <c r="D77" s="202" t="s">
        <v>463</v>
      </c>
      <c r="E77" s="245"/>
      <c r="F77" s="200" t="s">
        <v>310</v>
      </c>
      <c r="G77" s="200" t="s">
        <v>452</v>
      </c>
      <c r="H77" s="200" t="s">
        <v>452</v>
      </c>
      <c r="I77" s="209">
        <v>43556</v>
      </c>
      <c r="J77" s="209">
        <v>43830</v>
      </c>
      <c r="K77" s="196"/>
      <c r="L77" s="245"/>
      <c r="M77" s="196"/>
      <c r="N77" s="245"/>
      <c r="O77" s="245"/>
    </row>
    <row r="78" spans="1:20" ht="15.3" x14ac:dyDescent="0.45">
      <c r="A78" s="161" t="str">
        <f>'S-2_SUPPLY'!A102</f>
        <v>7c</v>
      </c>
      <c r="B78" s="162" t="str">
        <f>'S-2_SUPPLY'!B102</f>
        <v>Shell Energy North America (Various Projects)</v>
      </c>
      <c r="C78" s="196" t="str">
        <f>'[1]S-2_SUPPLY'!B104</f>
        <v>Shell Energy North America (Various Projects)</v>
      </c>
      <c r="D78" s="199" t="s">
        <v>489</v>
      </c>
      <c r="E78" s="245"/>
      <c r="F78" s="200" t="s">
        <v>310</v>
      </c>
      <c r="G78" s="200" t="s">
        <v>452</v>
      </c>
      <c r="H78" s="200" t="s">
        <v>452</v>
      </c>
      <c r="I78" s="209">
        <v>43466</v>
      </c>
      <c r="J78" s="209">
        <v>45291</v>
      </c>
      <c r="K78" s="196"/>
      <c r="L78" s="245"/>
      <c r="M78" s="196"/>
      <c r="N78" s="247"/>
      <c r="O78" s="245"/>
    </row>
    <row r="79" spans="1:20" ht="15.3" x14ac:dyDescent="0.45">
      <c r="A79" s="161" t="str">
        <f>'S-2_SUPPLY'!A103</f>
        <v>7d</v>
      </c>
      <c r="B79" s="162" t="str">
        <f>'S-2_SUPPLY'!B103</f>
        <v>Morgan Stanley Capital Group (Various Projects)</v>
      </c>
      <c r="C79" s="196" t="str">
        <f>'[1]S-2_SUPPLY'!B105</f>
        <v>Morgan Stanley Capital Group (Various Projects)</v>
      </c>
      <c r="D79" s="190" t="s">
        <v>472</v>
      </c>
      <c r="E79" s="245"/>
      <c r="F79" s="200" t="s">
        <v>310</v>
      </c>
      <c r="G79" s="200" t="s">
        <v>452</v>
      </c>
      <c r="H79" s="200" t="s">
        <v>452</v>
      </c>
      <c r="I79" s="209">
        <v>43617</v>
      </c>
      <c r="J79" s="209">
        <v>45291</v>
      </c>
      <c r="K79" s="196"/>
      <c r="L79" s="245"/>
      <c r="M79" s="196"/>
      <c r="N79" s="247"/>
      <c r="O79" s="245"/>
    </row>
    <row r="80" spans="1:20" ht="15.3" x14ac:dyDescent="0.45">
      <c r="A80" s="161" t="str">
        <f>'S-2_SUPPLY'!A104</f>
        <v>7e</v>
      </c>
      <c r="B80" s="162" t="str">
        <f>'S-2_SUPPLY'!B104</f>
        <v>Lancaster Choice Energy</v>
      </c>
      <c r="C80" s="196" t="s">
        <v>95</v>
      </c>
      <c r="D80" s="190" t="s">
        <v>356</v>
      </c>
      <c r="E80" s="245"/>
      <c r="F80" s="209" t="s">
        <v>357</v>
      </c>
      <c r="G80" s="209" t="s">
        <v>452</v>
      </c>
      <c r="H80" s="200" t="s">
        <v>452</v>
      </c>
      <c r="I80" s="209">
        <v>43617</v>
      </c>
      <c r="J80" s="209">
        <v>43709</v>
      </c>
      <c r="K80" s="196">
        <v>14</v>
      </c>
      <c r="L80" s="246"/>
      <c r="M80" s="196"/>
      <c r="N80" s="246"/>
      <c r="O80" s="245"/>
    </row>
    <row r="81" spans="1:15" ht="15.3" x14ac:dyDescent="0.45">
      <c r="A81" s="161" t="str">
        <f>'S-2_SUPPLY'!A105</f>
        <v>7f</v>
      </c>
      <c r="B81" s="162" t="str">
        <f>'S-2_SUPPLY'!B105</f>
        <v>AES Redondo Beach LLC</v>
      </c>
      <c r="C81" s="196" t="s">
        <v>95</v>
      </c>
      <c r="D81" s="190" t="s">
        <v>548</v>
      </c>
      <c r="E81" s="245"/>
      <c r="F81" s="209" t="s">
        <v>359</v>
      </c>
      <c r="G81" s="209" t="s">
        <v>549</v>
      </c>
      <c r="H81" s="200" t="s">
        <v>452</v>
      </c>
      <c r="I81" s="209">
        <v>43466</v>
      </c>
      <c r="J81" s="209">
        <v>44196</v>
      </c>
      <c r="K81" s="196">
        <v>534</v>
      </c>
      <c r="L81" s="246"/>
      <c r="M81" s="196"/>
      <c r="N81" s="246"/>
      <c r="O81" s="245"/>
    </row>
    <row r="82" spans="1:15" ht="15.3" x14ac:dyDescent="0.45">
      <c r="A82" s="161" t="str">
        <f>'S-2_SUPPLY'!A106</f>
        <v>7g</v>
      </c>
      <c r="B82" s="162" t="str">
        <f>'S-2_SUPPLY'!B106</f>
        <v>High Desert Power Project LLC</v>
      </c>
      <c r="C82" s="196" t="s">
        <v>95</v>
      </c>
      <c r="D82" s="190" t="s">
        <v>360</v>
      </c>
      <c r="E82" s="245"/>
      <c r="F82" s="209" t="s">
        <v>357</v>
      </c>
      <c r="G82" s="209" t="s">
        <v>452</v>
      </c>
      <c r="H82" s="200" t="s">
        <v>452</v>
      </c>
      <c r="I82" s="209">
        <v>43586</v>
      </c>
      <c r="J82" s="209">
        <v>44926</v>
      </c>
      <c r="K82" s="196">
        <v>823</v>
      </c>
      <c r="L82" s="246"/>
      <c r="M82" s="196"/>
      <c r="N82" s="246"/>
      <c r="O82" s="245"/>
    </row>
    <row r="83" spans="1:15" ht="15.3" x14ac:dyDescent="0.45">
      <c r="A83" s="161" t="str">
        <f>'S-2_SUPPLY'!A107</f>
        <v>7h</v>
      </c>
      <c r="B83" s="162" t="str">
        <f>'S-2_SUPPLY'!B107</f>
        <v>Carson Hybrid Energy Storage LLC</v>
      </c>
      <c r="C83" s="196" t="s">
        <v>95</v>
      </c>
      <c r="D83" s="190" t="s">
        <v>361</v>
      </c>
      <c r="E83" s="245"/>
      <c r="F83" s="209" t="s">
        <v>362</v>
      </c>
      <c r="G83" s="209" t="s">
        <v>549</v>
      </c>
      <c r="H83" s="200" t="s">
        <v>452</v>
      </c>
      <c r="I83" s="209">
        <v>43466</v>
      </c>
      <c r="J83" s="209">
        <v>45657</v>
      </c>
      <c r="K83" s="196">
        <v>287</v>
      </c>
      <c r="L83" s="246"/>
      <c r="M83" s="196"/>
      <c r="N83" s="246"/>
      <c r="O83" s="245"/>
    </row>
    <row r="84" spans="1:15" ht="15.3" x14ac:dyDescent="0.45">
      <c r="A84" s="161" t="str">
        <f>'S-2_SUPPLY'!A108</f>
        <v>7i</v>
      </c>
      <c r="B84" s="162" t="str">
        <f>'S-2_SUPPLY'!B108</f>
        <v>City and County of San Francisco</v>
      </c>
      <c r="C84" s="196" t="s">
        <v>95</v>
      </c>
      <c r="D84" s="210" t="s">
        <v>364</v>
      </c>
      <c r="E84" s="245"/>
      <c r="F84" s="209" t="s">
        <v>365</v>
      </c>
      <c r="G84" s="209" t="s">
        <v>550</v>
      </c>
      <c r="H84" s="200" t="s">
        <v>452</v>
      </c>
      <c r="I84" s="209">
        <v>43678</v>
      </c>
      <c r="J84" s="209">
        <v>43678</v>
      </c>
      <c r="K84" s="196">
        <v>79</v>
      </c>
      <c r="L84" s="246"/>
      <c r="M84" s="196"/>
      <c r="N84" s="246"/>
      <c r="O84" s="245"/>
    </row>
    <row r="85" spans="1:15" ht="15.3" x14ac:dyDescent="0.45">
      <c r="A85" s="161" t="str">
        <f>'S-2_SUPPLY'!A109</f>
        <v>7j</v>
      </c>
      <c r="B85" s="162" t="str">
        <f>'S-2_SUPPLY'!B109</f>
        <v>Apple Valley Choice Energy</v>
      </c>
      <c r="C85" s="196" t="s">
        <v>95</v>
      </c>
      <c r="D85" s="210" t="s">
        <v>367</v>
      </c>
      <c r="E85" s="245"/>
      <c r="F85" s="209" t="s">
        <v>357</v>
      </c>
      <c r="G85" s="209" t="s">
        <v>452</v>
      </c>
      <c r="H85" s="200" t="s">
        <v>452</v>
      </c>
      <c r="I85" s="209">
        <v>43647</v>
      </c>
      <c r="J85" s="209">
        <v>43709</v>
      </c>
      <c r="K85" s="196">
        <v>2</v>
      </c>
      <c r="L85" s="246"/>
      <c r="M85" s="196"/>
      <c r="N85" s="246"/>
      <c r="O85" s="245"/>
    </row>
    <row r="86" spans="1:15" ht="15.3" x14ac:dyDescent="0.45">
      <c r="A86" s="161" t="str">
        <f>'S-2_SUPPLY'!A110</f>
        <v>7k</v>
      </c>
      <c r="B86" s="162" t="str">
        <f>'S-2_SUPPLY'!B110</f>
        <v>City of Anaheim</v>
      </c>
      <c r="C86" s="196" t="s">
        <v>95</v>
      </c>
      <c r="D86" s="210" t="s">
        <v>369</v>
      </c>
      <c r="E86" s="245"/>
      <c r="F86" s="209" t="s">
        <v>370</v>
      </c>
      <c r="G86" s="209" t="s">
        <v>452</v>
      </c>
      <c r="H86" s="200" t="s">
        <v>452</v>
      </c>
      <c r="I86" s="209">
        <v>43617</v>
      </c>
      <c r="J86" s="209">
        <v>43800</v>
      </c>
      <c r="K86" s="196">
        <v>50</v>
      </c>
      <c r="L86" s="246"/>
      <c r="M86" s="196"/>
      <c r="N86" s="246"/>
      <c r="O86" s="245"/>
    </row>
    <row r="87" spans="1:15" ht="15.3" x14ac:dyDescent="0.45">
      <c r="A87" s="161" t="str">
        <f>'S-2_SUPPLY'!A111</f>
        <v>7l</v>
      </c>
      <c r="B87" s="162" t="str">
        <f>'S-2_SUPPLY'!B111</f>
        <v>Portland General Electric</v>
      </c>
      <c r="C87" s="196" t="s">
        <v>95</v>
      </c>
      <c r="D87" s="210" t="s">
        <v>372</v>
      </c>
      <c r="E87" s="245"/>
      <c r="F87" s="209" t="s">
        <v>373</v>
      </c>
      <c r="G87" s="209" t="s">
        <v>551</v>
      </c>
      <c r="H87" s="200" t="s">
        <v>452</v>
      </c>
      <c r="I87" s="209">
        <v>43617</v>
      </c>
      <c r="J87" s="209">
        <v>43739</v>
      </c>
      <c r="K87" s="196">
        <v>80</v>
      </c>
      <c r="L87" s="246"/>
      <c r="M87" s="196"/>
      <c r="N87" s="246"/>
      <c r="O87" s="245"/>
    </row>
    <row r="88" spans="1:15" ht="15.3" x14ac:dyDescent="0.45">
      <c r="A88" s="161" t="str">
        <f>'S-2_SUPPLY'!A112</f>
        <v>7m</v>
      </c>
      <c r="B88" s="162" t="str">
        <f>'S-2_SUPPLY'!B112</f>
        <v>Powerex Corp</v>
      </c>
      <c r="C88" s="196" t="s">
        <v>95</v>
      </c>
      <c r="D88" s="210" t="s">
        <v>375</v>
      </c>
      <c r="E88" s="245"/>
      <c r="F88" s="209" t="s">
        <v>376</v>
      </c>
      <c r="G88" s="209" t="s">
        <v>551</v>
      </c>
      <c r="H88" s="200" t="s">
        <v>452</v>
      </c>
      <c r="I88" s="209">
        <v>43647</v>
      </c>
      <c r="J88" s="209">
        <v>44561</v>
      </c>
      <c r="K88" s="196">
        <v>750</v>
      </c>
      <c r="L88" s="246"/>
      <c r="M88" s="196"/>
      <c r="N88" s="249"/>
      <c r="O88" s="245"/>
    </row>
    <row r="89" spans="1:15" ht="15.3" x14ac:dyDescent="0.45">
      <c r="A89" s="161" t="str">
        <f>'S-2_SUPPLY'!A113</f>
        <v>7n</v>
      </c>
      <c r="B89" s="162" t="str">
        <f>'S-2_SUPPLY'!B113</f>
        <v>3 Phases Renewables (Various Projects)</v>
      </c>
      <c r="C89" s="196" t="s">
        <v>95</v>
      </c>
      <c r="D89" s="190" t="s">
        <v>479</v>
      </c>
      <c r="E89" s="245"/>
      <c r="F89" s="209" t="s">
        <v>378</v>
      </c>
      <c r="G89" s="209" t="s">
        <v>452</v>
      </c>
      <c r="H89" s="200" t="s">
        <v>452</v>
      </c>
      <c r="I89" s="209">
        <v>44013</v>
      </c>
      <c r="J89" s="209">
        <v>44439</v>
      </c>
      <c r="K89" s="196">
        <v>3.5</v>
      </c>
      <c r="L89" s="246"/>
      <c r="M89" s="196"/>
      <c r="N89" s="246"/>
      <c r="O89" s="245"/>
    </row>
    <row r="90" spans="1:15" ht="30.6" x14ac:dyDescent="0.45">
      <c r="A90" s="161" t="str">
        <f>'S-2_SUPPLY'!A114</f>
        <v>7o</v>
      </c>
      <c r="B90" s="162" t="str">
        <f>'S-2_SUPPLY'!B114</f>
        <v>Brookfield Renewable Trading and Marketing, LP (Various Projects)</v>
      </c>
      <c r="C90" s="196" t="s">
        <v>1</v>
      </c>
      <c r="D90" s="190" t="s">
        <v>552</v>
      </c>
      <c r="E90" s="245"/>
      <c r="F90" s="209" t="s">
        <v>551</v>
      </c>
      <c r="G90" s="209" t="s">
        <v>551</v>
      </c>
      <c r="H90" s="200" t="s">
        <v>452</v>
      </c>
      <c r="I90" s="209">
        <v>44317</v>
      </c>
      <c r="J90" s="209">
        <v>44500</v>
      </c>
      <c r="K90" s="196">
        <v>40</v>
      </c>
      <c r="L90" s="246"/>
      <c r="M90" s="196"/>
      <c r="N90" s="246"/>
      <c r="O90" s="245"/>
    </row>
    <row r="91" spans="1:15" ht="15.3" x14ac:dyDescent="0.45">
      <c r="A91" s="161" t="str">
        <f>'S-2_SUPPLY'!A115</f>
        <v>7p</v>
      </c>
      <c r="B91" s="162" t="str">
        <f>'S-2_SUPPLY'!B115</f>
        <v>California Department of Water Resources</v>
      </c>
      <c r="C91" s="196" t="s">
        <v>553</v>
      </c>
      <c r="D91" s="190" t="s">
        <v>383</v>
      </c>
      <c r="E91" s="245"/>
      <c r="F91" s="209" t="s">
        <v>384</v>
      </c>
      <c r="G91" s="209" t="s">
        <v>452</v>
      </c>
      <c r="H91" s="200" t="s">
        <v>452</v>
      </c>
      <c r="I91" s="209">
        <v>44044</v>
      </c>
      <c r="J91" s="209">
        <v>44074</v>
      </c>
      <c r="K91" s="196">
        <v>50</v>
      </c>
      <c r="L91" s="246"/>
      <c r="M91" s="196"/>
      <c r="N91" s="246"/>
      <c r="O91" s="245"/>
    </row>
    <row r="92" spans="1:15" ht="15.3" x14ac:dyDescent="0.45">
      <c r="A92" s="161" t="str">
        <f>'S-2_SUPPLY'!A116</f>
        <v>7q</v>
      </c>
      <c r="B92" s="162" t="str">
        <f>'S-2_SUPPLY'!B116</f>
        <v>Elk Hills Power</v>
      </c>
      <c r="C92" s="196" t="s">
        <v>95</v>
      </c>
      <c r="D92" s="190" t="s">
        <v>386</v>
      </c>
      <c r="E92" s="245"/>
      <c r="F92" s="209" t="s">
        <v>387</v>
      </c>
      <c r="G92" s="209" t="s">
        <v>452</v>
      </c>
      <c r="H92" s="200" t="s">
        <v>452</v>
      </c>
      <c r="I92" s="209">
        <v>43831</v>
      </c>
      <c r="J92" s="209">
        <v>44196</v>
      </c>
      <c r="K92" s="196">
        <v>35</v>
      </c>
      <c r="L92" s="246"/>
      <c r="M92" s="196"/>
      <c r="N92" s="246"/>
      <c r="O92" s="245"/>
    </row>
    <row r="93" spans="1:15" ht="15.3" x14ac:dyDescent="0.45">
      <c r="A93" s="161" t="str">
        <f>'S-2_SUPPLY'!A117</f>
        <v>7r</v>
      </c>
      <c r="B93" s="162" t="str">
        <f>'S-2_SUPPLY'!B117</f>
        <v>Pacific Gas &amp; Electric</v>
      </c>
      <c r="C93" s="196" t="s">
        <v>551</v>
      </c>
      <c r="D93" s="190" t="s">
        <v>389</v>
      </c>
      <c r="E93" s="245"/>
      <c r="F93" s="209" t="s">
        <v>551</v>
      </c>
      <c r="G93" s="209" t="s">
        <v>551</v>
      </c>
      <c r="H93" s="200" t="s">
        <v>452</v>
      </c>
      <c r="I93" s="209">
        <v>44013</v>
      </c>
      <c r="J93" s="209">
        <v>44074</v>
      </c>
      <c r="K93" s="196">
        <v>222.49</v>
      </c>
      <c r="L93" s="246"/>
      <c r="M93" s="196"/>
      <c r="N93" s="246"/>
      <c r="O93" s="245"/>
    </row>
    <row r="94" spans="1:15" ht="15.3" x14ac:dyDescent="0.45">
      <c r="A94" s="161" t="str">
        <f>'S-2_SUPPLY'!A118</f>
        <v>7s</v>
      </c>
      <c r="B94" s="162" t="str">
        <f>'S-2_SUPPLY'!B118</f>
        <v>Southern California Edison (Various Projects)</v>
      </c>
      <c r="C94" s="196" t="s">
        <v>95</v>
      </c>
      <c r="D94" s="190" t="s">
        <v>508</v>
      </c>
      <c r="E94" s="245"/>
      <c r="F94" s="209" t="s">
        <v>391</v>
      </c>
      <c r="G94" s="209" t="s">
        <v>554</v>
      </c>
      <c r="H94" s="200" t="s">
        <v>452</v>
      </c>
      <c r="I94" s="209">
        <v>43831</v>
      </c>
      <c r="J94" s="209">
        <v>44196</v>
      </c>
      <c r="K94" s="196">
        <v>175</v>
      </c>
      <c r="L94" s="246"/>
      <c r="M94" s="196"/>
      <c r="N94" s="246"/>
      <c r="O94" s="245"/>
    </row>
    <row r="95" spans="1:15" ht="15.3" x14ac:dyDescent="0.45">
      <c r="A95" s="161" t="str">
        <f>'S-2_SUPPLY'!A119</f>
        <v>7t</v>
      </c>
      <c r="B95" s="162" t="str">
        <f>'S-2_SUPPLY'!B119</f>
        <v>AES Huntington Beach</v>
      </c>
      <c r="C95" s="196" t="s">
        <v>95</v>
      </c>
      <c r="D95" s="190" t="s">
        <v>555</v>
      </c>
      <c r="E95" s="245"/>
      <c r="F95" s="209" t="s">
        <v>556</v>
      </c>
      <c r="G95" s="209" t="s">
        <v>549</v>
      </c>
      <c r="H95" s="200" t="s">
        <v>452</v>
      </c>
      <c r="I95" s="209">
        <v>44197</v>
      </c>
      <c r="J95" s="209">
        <v>45291</v>
      </c>
      <c r="K95" s="196">
        <v>600</v>
      </c>
      <c r="L95" s="246"/>
      <c r="M95" s="196"/>
      <c r="N95" s="246"/>
      <c r="O95" s="245"/>
    </row>
    <row r="96" spans="1:15" ht="15.3" x14ac:dyDescent="0.45">
      <c r="A96" s="161" t="str">
        <f>'S-2_SUPPLY'!A120</f>
        <v>7u</v>
      </c>
      <c r="B96" s="162" t="str">
        <f>'S-2_SUPPLY'!B120</f>
        <v>Clean Energy Alliance</v>
      </c>
      <c r="C96" s="196" t="s">
        <v>95</v>
      </c>
      <c r="D96" s="190" t="s">
        <v>396</v>
      </c>
      <c r="E96" s="245"/>
      <c r="F96" s="209" t="s">
        <v>397</v>
      </c>
      <c r="G96" s="209" t="s">
        <v>452</v>
      </c>
      <c r="H96" s="200" t="s">
        <v>452</v>
      </c>
      <c r="I96" s="209">
        <v>44378</v>
      </c>
      <c r="J96" s="209">
        <v>44469</v>
      </c>
      <c r="K96" s="196">
        <v>15</v>
      </c>
      <c r="L96" s="246"/>
      <c r="M96" s="196"/>
      <c r="N96" s="246"/>
      <c r="O96" s="245"/>
    </row>
    <row r="97" spans="1:15" ht="15.3" x14ac:dyDescent="0.45">
      <c r="A97" s="161" t="str">
        <f>'S-2_SUPPLY'!A121</f>
        <v>7v</v>
      </c>
      <c r="B97" s="162" t="str">
        <f>'S-2_SUPPLY'!B121</f>
        <v>Commercial Energy of Montana, Inc</v>
      </c>
      <c r="C97" s="196" t="s">
        <v>95</v>
      </c>
      <c r="D97" s="190" t="s">
        <v>557</v>
      </c>
      <c r="E97" s="245"/>
      <c r="F97" s="209" t="s">
        <v>400</v>
      </c>
      <c r="G97" s="209" t="s">
        <v>452</v>
      </c>
      <c r="H97" s="200" t="s">
        <v>452</v>
      </c>
      <c r="I97" s="209">
        <v>44409</v>
      </c>
      <c r="J97" s="209">
        <v>44439</v>
      </c>
      <c r="K97" s="196">
        <v>5</v>
      </c>
      <c r="L97" s="246"/>
      <c r="M97" s="196"/>
      <c r="N97" s="246"/>
      <c r="O97" s="245"/>
    </row>
    <row r="98" spans="1:15" ht="15.3" x14ac:dyDescent="0.45">
      <c r="A98" s="161" t="str">
        <f>'S-2_SUPPLY'!A122</f>
        <v>7w</v>
      </c>
      <c r="B98" s="162" t="str">
        <f>'S-2_SUPPLY'!B122</f>
        <v>Coso Geothermal Power Holdings LLC</v>
      </c>
      <c r="C98" s="196" t="s">
        <v>105</v>
      </c>
      <c r="D98" s="190" t="s">
        <v>402</v>
      </c>
      <c r="E98" s="245"/>
      <c r="F98" s="209" t="s">
        <v>197</v>
      </c>
      <c r="G98" s="209" t="s">
        <v>452</v>
      </c>
      <c r="H98" s="200" t="s">
        <v>452</v>
      </c>
      <c r="I98" s="209">
        <v>44197</v>
      </c>
      <c r="J98" s="209">
        <v>44561</v>
      </c>
      <c r="K98" s="196">
        <v>39</v>
      </c>
      <c r="L98" s="246"/>
      <c r="M98" s="196"/>
      <c r="N98" s="246"/>
      <c r="O98" s="245"/>
    </row>
    <row r="99" spans="1:15" ht="15.3" x14ac:dyDescent="0.45">
      <c r="A99" s="161" t="str">
        <f>'S-2_SUPPLY'!A123</f>
        <v>7x</v>
      </c>
      <c r="B99" s="162" t="str">
        <f>'S-2_SUPPLY'!B123</f>
        <v>Direct Energy Business Marketing LLC (Various Projects)</v>
      </c>
      <c r="C99" s="196" t="s">
        <v>95</v>
      </c>
      <c r="D99" s="190" t="s">
        <v>558</v>
      </c>
      <c r="E99" s="245"/>
      <c r="F99" s="209" t="s">
        <v>405</v>
      </c>
      <c r="G99" s="209" t="s">
        <v>452</v>
      </c>
      <c r="H99" s="200" t="s">
        <v>452</v>
      </c>
      <c r="I99" s="209">
        <v>44197</v>
      </c>
      <c r="J99" s="209">
        <v>44561</v>
      </c>
      <c r="K99" s="196">
        <v>38</v>
      </c>
      <c r="L99" s="246"/>
      <c r="M99" s="196"/>
      <c r="N99" s="246"/>
      <c r="O99" s="245"/>
    </row>
    <row r="100" spans="1:15" ht="15.3" x14ac:dyDescent="0.45">
      <c r="A100" s="161" t="str">
        <f>'S-2_SUPPLY'!A124</f>
        <v>7y</v>
      </c>
      <c r="B100" s="162" t="str">
        <f>'S-2_SUPPLY'!B124</f>
        <v>Exelon Generation Company, LLC</v>
      </c>
      <c r="C100" s="196" t="s">
        <v>95</v>
      </c>
      <c r="D100" s="190" t="s">
        <v>407</v>
      </c>
      <c r="E100" s="245"/>
      <c r="F100" s="209" t="s">
        <v>357</v>
      </c>
      <c r="G100" s="209" t="s">
        <v>452</v>
      </c>
      <c r="H100" s="200" t="s">
        <v>452</v>
      </c>
      <c r="I100" s="209">
        <v>44409</v>
      </c>
      <c r="J100" s="209">
        <v>44439</v>
      </c>
      <c r="K100" s="196">
        <v>38</v>
      </c>
      <c r="L100" s="246"/>
      <c r="M100" s="196"/>
      <c r="N100" s="246"/>
      <c r="O100" s="245"/>
    </row>
    <row r="101" spans="1:15" ht="15.3" x14ac:dyDescent="0.45">
      <c r="A101" s="161" t="str">
        <f>'S-2_SUPPLY'!A125</f>
        <v>7z</v>
      </c>
      <c r="B101" s="162" t="str">
        <f>'S-2_SUPPLY'!B125</f>
        <v>GenOn</v>
      </c>
      <c r="C101" s="196" t="s">
        <v>95</v>
      </c>
      <c r="D101" s="190" t="s">
        <v>409</v>
      </c>
      <c r="E101" s="245"/>
      <c r="F101" s="209" t="s">
        <v>410</v>
      </c>
      <c r="G101" s="209" t="s">
        <v>452</v>
      </c>
      <c r="H101" s="200" t="s">
        <v>452</v>
      </c>
      <c r="I101" s="209">
        <v>44197</v>
      </c>
      <c r="J101" s="209">
        <v>44561</v>
      </c>
      <c r="K101" s="196">
        <v>162</v>
      </c>
      <c r="L101" s="246"/>
      <c r="M101" s="196"/>
      <c r="N101" s="246"/>
      <c r="O101" s="245"/>
    </row>
    <row r="102" spans="1:15" ht="15.3" x14ac:dyDescent="0.45">
      <c r="A102" s="161" t="str">
        <f>'S-2_SUPPLY'!A126</f>
        <v>7aa</v>
      </c>
      <c r="B102" s="162" t="str">
        <f>'S-2_SUPPLY'!B126</f>
        <v>Marin Clean Energy</v>
      </c>
      <c r="C102" s="196" t="s">
        <v>95</v>
      </c>
      <c r="D102" s="190" t="s">
        <v>413</v>
      </c>
      <c r="E102" s="245"/>
      <c r="F102" s="209" t="s">
        <v>414</v>
      </c>
      <c r="G102" s="209" t="s">
        <v>452</v>
      </c>
      <c r="H102" s="200" t="s">
        <v>452</v>
      </c>
      <c r="I102" s="209">
        <v>44197</v>
      </c>
      <c r="J102" s="209">
        <v>44561</v>
      </c>
      <c r="K102" s="196">
        <v>35</v>
      </c>
      <c r="L102" s="246"/>
      <c r="M102" s="196"/>
      <c r="N102" s="246"/>
      <c r="O102" s="245"/>
    </row>
    <row r="103" spans="1:15" ht="15.3" x14ac:dyDescent="0.45">
      <c r="A103" s="161" t="str">
        <f>'S-2_SUPPLY'!A127</f>
        <v>7ab</v>
      </c>
      <c r="B103" s="162" t="str">
        <f>'S-2_SUPPLY'!B127</f>
        <v>Morgan Stanley Capital Group (Various Projects)</v>
      </c>
      <c r="C103" s="196" t="s">
        <v>551</v>
      </c>
      <c r="D103" s="190" t="s">
        <v>472</v>
      </c>
      <c r="E103" s="245"/>
      <c r="F103" s="209" t="s">
        <v>559</v>
      </c>
      <c r="G103" s="209" t="s">
        <v>551</v>
      </c>
      <c r="H103" s="200" t="s">
        <v>452</v>
      </c>
      <c r="I103" s="209">
        <v>43497</v>
      </c>
      <c r="J103" s="209">
        <v>43830</v>
      </c>
      <c r="K103" s="196">
        <v>656.7</v>
      </c>
      <c r="L103" s="246"/>
      <c r="M103" s="196"/>
      <c r="N103" s="246"/>
      <c r="O103" s="245"/>
    </row>
    <row r="104" spans="1:15" ht="15.3" x14ac:dyDescent="0.45">
      <c r="A104" s="161" t="str">
        <f>'S-2_SUPPLY'!A128</f>
        <v>7ac</v>
      </c>
      <c r="B104" s="162" t="str">
        <f>'S-2_SUPPLY'!B128</f>
        <v>NextEra Energy Marketing, LLC (Various Projects)</v>
      </c>
      <c r="C104" s="196" t="s">
        <v>95</v>
      </c>
      <c r="D104" s="210" t="s">
        <v>560</v>
      </c>
      <c r="E104" s="245"/>
      <c r="F104" s="209" t="s">
        <v>419</v>
      </c>
      <c r="G104" s="209" t="s">
        <v>452</v>
      </c>
      <c r="H104" s="200" t="s">
        <v>452</v>
      </c>
      <c r="I104" s="209">
        <v>44197</v>
      </c>
      <c r="J104" s="209">
        <v>45291</v>
      </c>
      <c r="K104" s="196">
        <v>26</v>
      </c>
      <c r="L104" s="246"/>
      <c r="M104" s="196"/>
      <c r="N104" s="249"/>
      <c r="O104" s="245"/>
    </row>
    <row r="105" spans="1:15" ht="15.3" x14ac:dyDescent="0.45">
      <c r="A105" s="161" t="str">
        <f>'S-2_SUPPLY'!A129</f>
        <v>7ad</v>
      </c>
      <c r="B105" s="162" t="str">
        <f>'S-2_SUPPLY'!B129</f>
        <v>NRG Power Marketing, LLC (Various Projects)</v>
      </c>
      <c r="C105" s="196" t="s">
        <v>95</v>
      </c>
      <c r="D105" s="190" t="s">
        <v>561</v>
      </c>
      <c r="E105" s="245"/>
      <c r="F105" s="209" t="s">
        <v>562</v>
      </c>
      <c r="G105" s="209" t="s">
        <v>563</v>
      </c>
      <c r="H105" s="200" t="s">
        <v>452</v>
      </c>
      <c r="I105" s="209">
        <v>43466</v>
      </c>
      <c r="J105" s="209">
        <v>45291</v>
      </c>
      <c r="K105" s="196">
        <v>1035</v>
      </c>
      <c r="L105" s="246"/>
      <c r="M105" s="196"/>
      <c r="N105" s="249"/>
      <c r="O105" s="245"/>
    </row>
    <row r="106" spans="1:15" ht="15.3" x14ac:dyDescent="0.45">
      <c r="A106" s="161" t="str">
        <f>'S-2_SUPPLY'!A130</f>
        <v>7ae</v>
      </c>
      <c r="B106" s="162" t="str">
        <f>'S-2_SUPPLY'!B130</f>
        <v>San Diego Gas &amp; Electric</v>
      </c>
      <c r="C106" s="196" t="s">
        <v>95</v>
      </c>
      <c r="D106" s="210" t="s">
        <v>424</v>
      </c>
      <c r="E106" s="245"/>
      <c r="F106" s="209" t="s">
        <v>425</v>
      </c>
      <c r="G106" s="209" t="s">
        <v>452</v>
      </c>
      <c r="H106" s="200" t="s">
        <v>452</v>
      </c>
      <c r="I106" s="209">
        <v>44409</v>
      </c>
      <c r="J106" s="209">
        <v>44439</v>
      </c>
      <c r="K106" s="196">
        <v>5</v>
      </c>
      <c r="L106" s="246"/>
      <c r="M106" s="196"/>
      <c r="N106" s="249"/>
      <c r="O106" s="245"/>
    </row>
    <row r="107" spans="1:15" ht="15.3" x14ac:dyDescent="0.45">
      <c r="A107" s="161" t="str">
        <f>'S-2_SUPPLY'!A131</f>
        <v>7af</v>
      </c>
      <c r="B107" s="162" t="str">
        <f>'S-2_SUPPLY'!B131</f>
        <v>Shell Energy North America (Various Projects)</v>
      </c>
      <c r="C107" s="196" t="s">
        <v>95</v>
      </c>
      <c r="D107" s="190" t="s">
        <v>489</v>
      </c>
      <c r="E107" s="245"/>
      <c r="F107" s="209" t="s">
        <v>564</v>
      </c>
      <c r="G107" s="209" t="s">
        <v>563</v>
      </c>
      <c r="H107" s="200" t="s">
        <v>452</v>
      </c>
      <c r="I107" s="209">
        <v>44926</v>
      </c>
      <c r="J107" s="209">
        <v>43800</v>
      </c>
      <c r="K107" s="196">
        <v>340</v>
      </c>
      <c r="L107" s="246"/>
      <c r="M107" s="196"/>
      <c r="N107" s="246"/>
      <c r="O107" s="245"/>
    </row>
    <row r="108" spans="1:15" ht="15.3" x14ac:dyDescent="0.45">
      <c r="A108" s="161" t="str">
        <f>'S-2_SUPPLY'!A132</f>
        <v>7ag</v>
      </c>
      <c r="B108" s="162" t="str">
        <f>'S-2_SUPPLY'!B132</f>
        <v>Tenaska Power Services (Various Projects)</v>
      </c>
      <c r="C108" s="196" t="s">
        <v>565</v>
      </c>
      <c r="D108" s="210" t="s">
        <v>566</v>
      </c>
      <c r="E108" s="245"/>
      <c r="F108" s="209" t="s">
        <v>567</v>
      </c>
      <c r="G108" s="209" t="s">
        <v>568</v>
      </c>
      <c r="H108" s="200" t="s">
        <v>452</v>
      </c>
      <c r="I108" s="209">
        <v>44197</v>
      </c>
      <c r="J108" s="209">
        <v>44926</v>
      </c>
      <c r="K108" s="196">
        <v>250</v>
      </c>
      <c r="L108" s="246"/>
      <c r="M108" s="196"/>
      <c r="N108" s="249"/>
      <c r="O108" s="245"/>
    </row>
    <row r="109" spans="1:15" ht="15.3" x14ac:dyDescent="0.45">
      <c r="A109" s="161" t="str">
        <f>'S-2_SUPPLY'!A133</f>
        <v>7ah</v>
      </c>
      <c r="B109" s="162" t="str">
        <f>'S-2_SUPPLY'!B133</f>
        <v>The Regents of the University of California (Various Projects)</v>
      </c>
      <c r="C109" s="196" t="s">
        <v>569</v>
      </c>
      <c r="D109" s="210" t="s">
        <v>570</v>
      </c>
      <c r="E109" s="245"/>
      <c r="F109" s="209" t="s">
        <v>433</v>
      </c>
      <c r="G109" s="209" t="s">
        <v>571</v>
      </c>
      <c r="H109" s="200" t="s">
        <v>452</v>
      </c>
      <c r="I109" s="209">
        <v>44013</v>
      </c>
      <c r="J109" s="209">
        <v>44561</v>
      </c>
      <c r="K109" s="196">
        <v>6</v>
      </c>
      <c r="L109" s="246"/>
      <c r="M109" s="196"/>
      <c r="N109" s="246"/>
      <c r="O109" s="245"/>
    </row>
    <row r="110" spans="1:15" ht="15.3" x14ac:dyDescent="0.45">
      <c r="A110" s="161" t="str">
        <f>'S-2_SUPPLY'!A134</f>
        <v>7ai</v>
      </c>
      <c r="B110" s="162" t="str">
        <f>'S-2_SUPPLY'!B134</f>
        <v>California Choice Energy Authority (Various Projects)</v>
      </c>
      <c r="C110" s="196" t="s">
        <v>95</v>
      </c>
      <c r="D110" s="190" t="s">
        <v>572</v>
      </c>
      <c r="E110" s="245"/>
      <c r="F110" s="209" t="s">
        <v>357</v>
      </c>
      <c r="G110" s="209" t="s">
        <v>452</v>
      </c>
      <c r="H110" s="200" t="s">
        <v>452</v>
      </c>
      <c r="I110" s="209">
        <v>43617</v>
      </c>
      <c r="J110" s="209">
        <v>43709</v>
      </c>
      <c r="K110" s="196">
        <v>66.210000000000008</v>
      </c>
      <c r="L110" s="246"/>
      <c r="M110" s="196"/>
      <c r="N110" s="246"/>
      <c r="O110" s="245"/>
    </row>
    <row r="111" spans="1:15" ht="15.3" x14ac:dyDescent="0.45">
      <c r="A111" s="161" t="str">
        <f>'S-2_SUPPLY'!A135</f>
        <v>7aj</v>
      </c>
      <c r="B111" s="162" t="str">
        <f>'S-2_SUPPLY'!B135</f>
        <v>Calpine Energy Services, LP (Various Projects)</v>
      </c>
      <c r="C111" s="196" t="s">
        <v>95</v>
      </c>
      <c r="D111" s="210" t="s">
        <v>573</v>
      </c>
      <c r="E111" s="245"/>
      <c r="F111" s="209" t="s">
        <v>574</v>
      </c>
      <c r="G111" s="209" t="s">
        <v>575</v>
      </c>
      <c r="H111" s="200" t="s">
        <v>452</v>
      </c>
      <c r="I111" s="209">
        <v>43466</v>
      </c>
      <c r="J111" s="209">
        <v>44196</v>
      </c>
      <c r="K111" s="196">
        <v>1728.6</v>
      </c>
      <c r="L111" s="246"/>
      <c r="M111" s="196"/>
      <c r="N111" s="249"/>
      <c r="O111" s="245"/>
    </row>
    <row r="112" spans="1:15" ht="15.3" x14ac:dyDescent="0.45">
      <c r="A112" s="161" t="str">
        <f>'S-2_SUPPLY'!A136</f>
        <v>7ak</v>
      </c>
      <c r="B112" s="162" t="str">
        <f>'S-2_SUPPLY'!B136</f>
        <v>City of Palo Alto (Various Projects)</v>
      </c>
      <c r="C112" s="196" t="s">
        <v>151</v>
      </c>
      <c r="D112" s="210" t="s">
        <v>576</v>
      </c>
      <c r="E112" s="245"/>
      <c r="F112" s="209" t="s">
        <v>442</v>
      </c>
      <c r="G112" s="209" t="s">
        <v>577</v>
      </c>
      <c r="H112" s="200" t="s">
        <v>452</v>
      </c>
      <c r="I112" s="209">
        <v>44197</v>
      </c>
      <c r="J112" s="209">
        <v>44926</v>
      </c>
      <c r="K112" s="196">
        <v>32.4</v>
      </c>
      <c r="L112" s="246"/>
      <c r="M112" s="196"/>
      <c r="N112" s="249"/>
      <c r="O112" s="245"/>
    </row>
    <row r="113" spans="1:15" ht="15.3" x14ac:dyDescent="0.45">
      <c r="A113" s="161" t="str">
        <f>'S-2_SUPPLY'!A137</f>
        <v>7al</v>
      </c>
      <c r="B113" s="162" t="str">
        <f>'S-2_SUPPLY'!B137</f>
        <v>Chevron</v>
      </c>
      <c r="C113" s="196" t="s">
        <v>95</v>
      </c>
      <c r="D113" s="190" t="s">
        <v>444</v>
      </c>
      <c r="E113" s="245"/>
      <c r="F113" s="209" t="s">
        <v>445</v>
      </c>
      <c r="G113" s="209" t="s">
        <v>551</v>
      </c>
      <c r="H113" s="200" t="s">
        <v>452</v>
      </c>
      <c r="I113" s="209">
        <v>44562</v>
      </c>
      <c r="J113" s="209">
        <v>44926</v>
      </c>
      <c r="K113" s="196">
        <v>60</v>
      </c>
      <c r="L113" s="246"/>
      <c r="M113" s="196"/>
      <c r="N113" s="246"/>
      <c r="O113" s="245"/>
    </row>
    <row r="114" spans="1:15" ht="15.3" x14ac:dyDescent="0.45">
      <c r="A114" s="161" t="str">
        <f>'S-2_SUPPLY'!A138</f>
        <v>7am</v>
      </c>
      <c r="B114" s="162" t="str">
        <f>'S-2_SUPPLY'!B138</f>
        <v>East Bay Community Energy</v>
      </c>
      <c r="C114" s="196" t="s">
        <v>95</v>
      </c>
      <c r="D114" s="190" t="s">
        <v>447</v>
      </c>
      <c r="E114" s="245"/>
      <c r="F114" s="209" t="s">
        <v>448</v>
      </c>
      <c r="G114" s="209" t="s">
        <v>549</v>
      </c>
      <c r="H114" s="200" t="s">
        <v>452</v>
      </c>
      <c r="I114" s="209">
        <v>44409</v>
      </c>
      <c r="J114" s="209">
        <v>45046</v>
      </c>
      <c r="K114" s="196">
        <v>8</v>
      </c>
      <c r="L114" s="246"/>
      <c r="M114" s="196"/>
      <c r="N114" s="246"/>
      <c r="O114" s="245"/>
    </row>
    <row r="115" spans="1:15" ht="15.3" x14ac:dyDescent="0.45">
      <c r="A115" s="161" t="str">
        <f>'S-2_SUPPLY'!A139</f>
        <v>7an</v>
      </c>
      <c r="B115" s="162" t="str">
        <f>'S-2_SUPPLY'!B139</f>
        <v>Hecate Grid Johanna Facility</v>
      </c>
      <c r="C115" s="196" t="s">
        <v>93</v>
      </c>
      <c r="D115" s="190" t="s">
        <v>449</v>
      </c>
      <c r="E115" s="245"/>
      <c r="F115" s="209"/>
      <c r="G115" s="209" t="s">
        <v>549</v>
      </c>
      <c r="H115" s="200" t="s">
        <v>452</v>
      </c>
      <c r="I115" s="209">
        <v>44197</v>
      </c>
      <c r="J115" s="209">
        <v>45291</v>
      </c>
      <c r="K115" s="196">
        <v>10</v>
      </c>
      <c r="L115" s="246"/>
      <c r="M115" s="196"/>
      <c r="N115" s="246"/>
      <c r="O115" s="245"/>
    </row>
    <row r="116" spans="1:15" x14ac:dyDescent="0.45">
      <c r="B116" s="162"/>
      <c r="O116" s="161"/>
    </row>
    <row r="117" spans="1:15" x14ac:dyDescent="0.45">
      <c r="B117" s="162"/>
      <c r="O117" s="161"/>
    </row>
    <row r="118" spans="1:15" x14ac:dyDescent="0.45">
      <c r="B118" s="162"/>
      <c r="O118" s="161"/>
    </row>
    <row r="119" spans="1:15" x14ac:dyDescent="0.45">
      <c r="B119" s="162"/>
      <c r="O119" s="161"/>
    </row>
    <row r="120" spans="1:15" x14ac:dyDescent="0.45">
      <c r="B120" s="162"/>
      <c r="O120" s="161"/>
    </row>
    <row r="121" spans="1:15" x14ac:dyDescent="0.45">
      <c r="B121" s="162"/>
      <c r="O121" s="161"/>
    </row>
    <row r="122" spans="1:15" x14ac:dyDescent="0.45">
      <c r="B122" s="162"/>
      <c r="O122" s="161"/>
    </row>
    <row r="123" spans="1:15" x14ac:dyDescent="0.45">
      <c r="B123" s="162"/>
      <c r="O123" s="161"/>
    </row>
    <row r="124" spans="1:15" x14ac:dyDescent="0.45">
      <c r="B124" s="162"/>
      <c r="O124" s="161"/>
    </row>
    <row r="125" spans="1:15" x14ac:dyDescent="0.45">
      <c r="B125" s="162"/>
      <c r="O125" s="161"/>
    </row>
    <row r="126" spans="1:15" x14ac:dyDescent="0.45">
      <c r="B126" s="162"/>
      <c r="O126" s="161"/>
    </row>
    <row r="127" spans="1:15" x14ac:dyDescent="0.45">
      <c r="B127" s="162"/>
      <c r="O127" s="161"/>
    </row>
    <row r="128" spans="1:15" x14ac:dyDescent="0.45">
      <c r="B128" s="162"/>
      <c r="O128" s="161"/>
    </row>
    <row r="129" spans="2:15" x14ac:dyDescent="0.45">
      <c r="B129" s="162"/>
      <c r="O129" s="161"/>
    </row>
    <row r="130" spans="2:15" x14ac:dyDescent="0.45">
      <c r="B130" s="162"/>
      <c r="O130" s="161"/>
    </row>
    <row r="131" spans="2:15" x14ac:dyDescent="0.45">
      <c r="B131" s="162"/>
      <c r="O131" s="161"/>
    </row>
    <row r="132" spans="2:15" x14ac:dyDescent="0.45">
      <c r="B132" s="162"/>
      <c r="O132" s="161"/>
    </row>
    <row r="133" spans="2:15" x14ac:dyDescent="0.45">
      <c r="B133" s="162"/>
      <c r="O133" s="161"/>
    </row>
    <row r="134" spans="2:15" x14ac:dyDescent="0.45">
      <c r="B134" s="162"/>
      <c r="O134" s="161"/>
    </row>
    <row r="135" spans="2:15" x14ac:dyDescent="0.45">
      <c r="B135" s="162"/>
      <c r="O135" s="161"/>
    </row>
    <row r="136" spans="2:15" x14ac:dyDescent="0.45">
      <c r="B136" s="162"/>
      <c r="O136" s="161"/>
    </row>
    <row r="137" spans="2:15" x14ac:dyDescent="0.45">
      <c r="B137" s="162"/>
      <c r="O137" s="161"/>
    </row>
    <row r="138" spans="2:15" x14ac:dyDescent="0.45">
      <c r="B138" s="162"/>
      <c r="O138" s="161"/>
    </row>
    <row r="139" spans="2:15" x14ac:dyDescent="0.45">
      <c r="B139" s="162"/>
      <c r="O139" s="161"/>
    </row>
    <row r="140" spans="2:15" x14ac:dyDescent="0.45">
      <c r="B140" s="162"/>
      <c r="O140" s="161"/>
    </row>
    <row r="141" spans="2:15" x14ac:dyDescent="0.45">
      <c r="B141" s="162"/>
      <c r="O141" s="161"/>
    </row>
    <row r="142" spans="2:15" x14ac:dyDescent="0.45">
      <c r="B142" s="162"/>
      <c r="O142" s="161"/>
    </row>
    <row r="143" spans="2:15" x14ac:dyDescent="0.45">
      <c r="B143" s="162"/>
      <c r="O143" s="161"/>
    </row>
    <row r="144" spans="2:15" x14ac:dyDescent="0.45">
      <c r="B144" s="162"/>
      <c r="O144" s="161"/>
    </row>
    <row r="145" spans="2:15" x14ac:dyDescent="0.45">
      <c r="B145" s="162"/>
      <c r="O145" s="161"/>
    </row>
    <row r="146" spans="2:15" x14ac:dyDescent="0.45">
      <c r="B146" s="162"/>
      <c r="O146" s="161"/>
    </row>
    <row r="147" spans="2:15" x14ac:dyDescent="0.45">
      <c r="B147" s="162"/>
      <c r="O147" s="161"/>
    </row>
    <row r="148" spans="2:15" x14ac:dyDescent="0.45">
      <c r="B148" s="162"/>
      <c r="O148" s="161"/>
    </row>
    <row r="149" spans="2:15" x14ac:dyDescent="0.45">
      <c r="B149" s="162"/>
      <c r="O149" s="161"/>
    </row>
    <row r="150" spans="2:15" x14ac:dyDescent="0.45">
      <c r="B150" s="162"/>
      <c r="O150" s="161"/>
    </row>
    <row r="151" spans="2:15" x14ac:dyDescent="0.45">
      <c r="B151" s="162"/>
      <c r="O151" s="161"/>
    </row>
    <row r="152" spans="2:15" x14ac:dyDescent="0.45">
      <c r="B152" s="162"/>
      <c r="O152" s="161"/>
    </row>
    <row r="153" spans="2:15" x14ac:dyDescent="0.45">
      <c r="B153" s="162"/>
      <c r="O153" s="161"/>
    </row>
    <row r="154" spans="2:15" x14ac:dyDescent="0.45">
      <c r="B154" s="162"/>
      <c r="O154" s="161"/>
    </row>
    <row r="155" spans="2:15" x14ac:dyDescent="0.45">
      <c r="B155" s="162"/>
      <c r="O155" s="161"/>
    </row>
    <row r="156" spans="2:15" x14ac:dyDescent="0.45">
      <c r="B156" s="162"/>
      <c r="O156" s="161"/>
    </row>
    <row r="157" spans="2:15" x14ac:dyDescent="0.45">
      <c r="B157" s="162"/>
      <c r="O157" s="161"/>
    </row>
    <row r="158" spans="2:15" x14ac:dyDescent="0.45">
      <c r="B158" s="162"/>
      <c r="O158" s="161"/>
    </row>
    <row r="159" spans="2:15" x14ac:dyDescent="0.45">
      <c r="B159" s="162"/>
      <c r="O159" s="161"/>
    </row>
    <row r="160" spans="2:15" x14ac:dyDescent="0.45">
      <c r="B160" s="162"/>
      <c r="O160" s="161"/>
    </row>
    <row r="161" spans="2:15" x14ac:dyDescent="0.45">
      <c r="B161" s="162"/>
      <c r="O161" s="161"/>
    </row>
    <row r="162" spans="2:15" x14ac:dyDescent="0.45">
      <c r="B162" s="162"/>
      <c r="O162" s="161"/>
    </row>
    <row r="163" spans="2:15" x14ac:dyDescent="0.45">
      <c r="B163" s="162"/>
      <c r="O163" s="161"/>
    </row>
    <row r="164" spans="2:15" x14ac:dyDescent="0.45">
      <c r="B164" s="162"/>
      <c r="O164" s="161"/>
    </row>
    <row r="165" spans="2:15" x14ac:dyDescent="0.45">
      <c r="B165" s="162"/>
      <c r="O165" s="161"/>
    </row>
    <row r="166" spans="2:15" x14ac:dyDescent="0.45">
      <c r="B166" s="162"/>
      <c r="O166" s="161"/>
    </row>
    <row r="167" spans="2:15" x14ac:dyDescent="0.45">
      <c r="B167" s="162"/>
      <c r="O167" s="161"/>
    </row>
    <row r="168" spans="2:15" x14ac:dyDescent="0.45">
      <c r="B168" s="162"/>
      <c r="O168" s="161"/>
    </row>
    <row r="169" spans="2:15" x14ac:dyDescent="0.45">
      <c r="B169" s="162"/>
      <c r="O169" s="161"/>
    </row>
    <row r="170" spans="2:15" x14ac:dyDescent="0.45">
      <c r="B170" s="162"/>
      <c r="O170" s="161"/>
    </row>
    <row r="171" spans="2:15" x14ac:dyDescent="0.45">
      <c r="B171" s="162"/>
      <c r="O171" s="161"/>
    </row>
    <row r="172" spans="2:15" x14ac:dyDescent="0.45">
      <c r="B172" s="162"/>
      <c r="O172" s="161"/>
    </row>
    <row r="173" spans="2:15" x14ac:dyDescent="0.45">
      <c r="B173" s="162"/>
      <c r="O173" s="161"/>
    </row>
    <row r="174" spans="2:15" x14ac:dyDescent="0.45">
      <c r="B174" s="162"/>
      <c r="O174" s="161"/>
    </row>
    <row r="175" spans="2:15" x14ac:dyDescent="0.45">
      <c r="B175" s="162"/>
      <c r="O175" s="161"/>
    </row>
    <row r="176" spans="2:15" x14ac:dyDescent="0.45">
      <c r="B176" s="162"/>
      <c r="O176" s="161"/>
    </row>
    <row r="177" spans="2:15" x14ac:dyDescent="0.45">
      <c r="B177" s="162"/>
      <c r="O177" s="161"/>
    </row>
    <row r="178" spans="2:15" x14ac:dyDescent="0.45">
      <c r="B178" s="162"/>
      <c r="O178" s="161"/>
    </row>
    <row r="179" spans="2:15" x14ac:dyDescent="0.45">
      <c r="B179" s="162"/>
      <c r="O179" s="161"/>
    </row>
    <row r="180" spans="2:15" x14ac:dyDescent="0.45">
      <c r="B180" s="162"/>
      <c r="O180" s="161"/>
    </row>
    <row r="181" spans="2:15" x14ac:dyDescent="0.45">
      <c r="O181" s="161"/>
    </row>
    <row r="182" spans="2:15" x14ac:dyDescent="0.45">
      <c r="O182" s="161"/>
    </row>
    <row r="183" spans="2:15" x14ac:dyDescent="0.45">
      <c r="O183" s="161"/>
    </row>
    <row r="184" spans="2:15" x14ac:dyDescent="0.45">
      <c r="O184" s="161"/>
    </row>
    <row r="185" spans="2:15" x14ac:dyDescent="0.45">
      <c r="O185" s="161"/>
    </row>
    <row r="186" spans="2:15" x14ac:dyDescent="0.45">
      <c r="O186" s="161"/>
    </row>
    <row r="187" spans="2:15" x14ac:dyDescent="0.45">
      <c r="O187" s="161"/>
    </row>
    <row r="188" spans="2:15" x14ac:dyDescent="0.45">
      <c r="O188" s="161"/>
    </row>
    <row r="189" spans="2:15" x14ac:dyDescent="0.45">
      <c r="O189" s="161"/>
    </row>
    <row r="190" spans="2:15" x14ac:dyDescent="0.45">
      <c r="O190" s="161"/>
    </row>
    <row r="191" spans="2:15" x14ac:dyDescent="0.45">
      <c r="O191" s="161"/>
    </row>
    <row r="192" spans="2:15" x14ac:dyDescent="0.45">
      <c r="O192" s="161"/>
    </row>
    <row r="193" spans="15:15" x14ac:dyDescent="0.45">
      <c r="O193" s="161"/>
    </row>
    <row r="194" spans="15:15" x14ac:dyDescent="0.45">
      <c r="O194" s="161"/>
    </row>
    <row r="195" spans="15:15" x14ac:dyDescent="0.45">
      <c r="O195" s="161"/>
    </row>
    <row r="196" spans="15:15" x14ac:dyDescent="0.45">
      <c r="O196" s="161"/>
    </row>
    <row r="197" spans="15:15" x14ac:dyDescent="0.45">
      <c r="O197" s="161"/>
    </row>
    <row r="198" spans="15:15" x14ac:dyDescent="0.45">
      <c r="O198" s="161"/>
    </row>
    <row r="199" spans="15:15" x14ac:dyDescent="0.45">
      <c r="O199" s="161"/>
    </row>
    <row r="200" spans="15:15" x14ac:dyDescent="0.45">
      <c r="O200" s="161"/>
    </row>
    <row r="201" spans="15:15" x14ac:dyDescent="0.45">
      <c r="O201" s="161"/>
    </row>
    <row r="202" spans="15:15" x14ac:dyDescent="0.45">
      <c r="O202" s="161"/>
    </row>
    <row r="203" spans="15:15" x14ac:dyDescent="0.45">
      <c r="O203" s="161"/>
    </row>
    <row r="204" spans="15:15" x14ac:dyDescent="0.45">
      <c r="O204" s="161"/>
    </row>
    <row r="205" spans="15:15" x14ac:dyDescent="0.45">
      <c r="O205" s="161"/>
    </row>
    <row r="206" spans="15:15" x14ac:dyDescent="0.45">
      <c r="O206" s="161"/>
    </row>
    <row r="207" spans="15:15" x14ac:dyDescent="0.45">
      <c r="O207" s="161"/>
    </row>
    <row r="208" spans="15:15" x14ac:dyDescent="0.45">
      <c r="O208" s="161"/>
    </row>
    <row r="209" spans="15:15" x14ac:dyDescent="0.45">
      <c r="O209" s="161"/>
    </row>
    <row r="210" spans="15:15" x14ac:dyDescent="0.45">
      <c r="O210" s="161"/>
    </row>
    <row r="211" spans="15:15" x14ac:dyDescent="0.45">
      <c r="O211" s="161"/>
    </row>
    <row r="212" spans="15:15" x14ac:dyDescent="0.45">
      <c r="O212" s="161"/>
    </row>
    <row r="213" spans="15:15" x14ac:dyDescent="0.45">
      <c r="O213" s="161"/>
    </row>
    <row r="214" spans="15:15" x14ac:dyDescent="0.45">
      <c r="O214" s="161"/>
    </row>
    <row r="215" spans="15:15" x14ac:dyDescent="0.45">
      <c r="O215" s="161"/>
    </row>
    <row r="216" spans="15:15" x14ac:dyDescent="0.45">
      <c r="O216" s="161"/>
    </row>
    <row r="217" spans="15:15" x14ac:dyDescent="0.45">
      <c r="O217" s="161"/>
    </row>
    <row r="218" spans="15:15" x14ac:dyDescent="0.45">
      <c r="O218" s="161"/>
    </row>
    <row r="219" spans="15:15" x14ac:dyDescent="0.45">
      <c r="O219" s="161"/>
    </row>
    <row r="220" spans="15:15" x14ac:dyDescent="0.45">
      <c r="O220" s="161"/>
    </row>
    <row r="221" spans="15:15" x14ac:dyDescent="0.45">
      <c r="O221" s="161"/>
    </row>
    <row r="222" spans="15:15" x14ac:dyDescent="0.45">
      <c r="O222" s="161"/>
    </row>
    <row r="223" spans="15:15" x14ac:dyDescent="0.45">
      <c r="O223" s="161"/>
    </row>
    <row r="224" spans="15:15" x14ac:dyDescent="0.45">
      <c r="O224" s="161"/>
    </row>
    <row r="225" spans="15:15" x14ac:dyDescent="0.45">
      <c r="O225" s="161"/>
    </row>
    <row r="226" spans="15:15" x14ac:dyDescent="0.45">
      <c r="O226" s="161"/>
    </row>
    <row r="227" spans="15:15" x14ac:dyDescent="0.45">
      <c r="O227" s="161"/>
    </row>
    <row r="228" spans="15:15" x14ac:dyDescent="0.45">
      <c r="O228" s="161"/>
    </row>
    <row r="229" spans="15:15" x14ac:dyDescent="0.45">
      <c r="O229" s="161"/>
    </row>
    <row r="230" spans="15:15" x14ac:dyDescent="0.45">
      <c r="O230" s="161"/>
    </row>
    <row r="231" spans="15:15" x14ac:dyDescent="0.45">
      <c r="O231" s="161"/>
    </row>
    <row r="232" spans="15:15" x14ac:dyDescent="0.45">
      <c r="O232" s="161"/>
    </row>
    <row r="233" spans="15:15" x14ac:dyDescent="0.45">
      <c r="O233" s="161"/>
    </row>
    <row r="234" spans="15:15" x14ac:dyDescent="0.45">
      <c r="O234" s="161"/>
    </row>
    <row r="235" spans="15:15" x14ac:dyDescent="0.45">
      <c r="O235" s="161"/>
    </row>
    <row r="236" spans="15:15" x14ac:dyDescent="0.45">
      <c r="O236" s="161"/>
    </row>
    <row r="237" spans="15:15" x14ac:dyDescent="0.45">
      <c r="O237" s="161"/>
    </row>
    <row r="238" spans="15:15" x14ac:dyDescent="0.45">
      <c r="O238" s="161"/>
    </row>
    <row r="239" spans="15:15" x14ac:dyDescent="0.45">
      <c r="O239" s="161"/>
    </row>
    <row r="240" spans="15:15" x14ac:dyDescent="0.45">
      <c r="O240" s="161"/>
    </row>
    <row r="241" spans="15:15" x14ac:dyDescent="0.45">
      <c r="O241" s="161"/>
    </row>
    <row r="242" spans="15:15" x14ac:dyDescent="0.45">
      <c r="O242" s="161"/>
    </row>
    <row r="243" spans="15:15" x14ac:dyDescent="0.45">
      <c r="O243" s="161"/>
    </row>
    <row r="244" spans="15:15" x14ac:dyDescent="0.45">
      <c r="O244" s="161"/>
    </row>
    <row r="245" spans="15:15" x14ac:dyDescent="0.45">
      <c r="O245" s="161"/>
    </row>
    <row r="246" spans="15:15" x14ac:dyDescent="0.45">
      <c r="O246" s="161"/>
    </row>
    <row r="247" spans="15:15" x14ac:dyDescent="0.45">
      <c r="O247" s="161"/>
    </row>
    <row r="248" spans="15:15" x14ac:dyDescent="0.45">
      <c r="O248" s="161"/>
    </row>
    <row r="249" spans="15:15" x14ac:dyDescent="0.45">
      <c r="O249" s="161"/>
    </row>
    <row r="250" spans="15:15" x14ac:dyDescent="0.45">
      <c r="O250" s="161"/>
    </row>
    <row r="251" spans="15:15" x14ac:dyDescent="0.45">
      <c r="O251" s="161"/>
    </row>
    <row r="252" spans="15:15" x14ac:dyDescent="0.45">
      <c r="O252" s="161"/>
    </row>
    <row r="253" spans="15:15" x14ac:dyDescent="0.45">
      <c r="O253" s="161"/>
    </row>
    <row r="254" spans="15:15" x14ac:dyDescent="0.45">
      <c r="O254" s="161"/>
    </row>
    <row r="255" spans="15:15" x14ac:dyDescent="0.45">
      <c r="O255" s="161"/>
    </row>
    <row r="256" spans="15:15" x14ac:dyDescent="0.45">
      <c r="O256" s="161"/>
    </row>
    <row r="257" spans="15:15" x14ac:dyDescent="0.45">
      <c r="O257" s="161"/>
    </row>
    <row r="258" spans="15:15" x14ac:dyDescent="0.45">
      <c r="O258" s="161"/>
    </row>
    <row r="259" spans="15:15" x14ac:dyDescent="0.45">
      <c r="O259" s="161"/>
    </row>
    <row r="260" spans="15:15" x14ac:dyDescent="0.45">
      <c r="O260" s="161"/>
    </row>
    <row r="261" spans="15:15" x14ac:dyDescent="0.45">
      <c r="O261" s="161"/>
    </row>
    <row r="262" spans="15:15" x14ac:dyDescent="0.45">
      <c r="O262" s="161"/>
    </row>
    <row r="263" spans="15:15" x14ac:dyDescent="0.45">
      <c r="O263" s="161"/>
    </row>
    <row r="264" spans="15:15" x14ac:dyDescent="0.45">
      <c r="O264" s="161"/>
    </row>
    <row r="265" spans="15:15" x14ac:dyDescent="0.45">
      <c r="O265" s="161"/>
    </row>
    <row r="266" spans="15:15" x14ac:dyDescent="0.45">
      <c r="O266" s="161"/>
    </row>
    <row r="267" spans="15:15" x14ac:dyDescent="0.45">
      <c r="O267" s="161"/>
    </row>
    <row r="268" spans="15:15" x14ac:dyDescent="0.45">
      <c r="O268" s="161"/>
    </row>
    <row r="269" spans="15:15" x14ac:dyDescent="0.45">
      <c r="O269" s="161"/>
    </row>
    <row r="270" spans="15:15" x14ac:dyDescent="0.45">
      <c r="O270" s="161"/>
    </row>
    <row r="271" spans="15:15" x14ac:dyDescent="0.45">
      <c r="O271" s="161"/>
    </row>
    <row r="272" spans="15:15" x14ac:dyDescent="0.45">
      <c r="O272" s="161"/>
    </row>
    <row r="273" spans="15:15" x14ac:dyDescent="0.45">
      <c r="O273" s="161"/>
    </row>
    <row r="274" spans="15:15" x14ac:dyDescent="0.45">
      <c r="O274" s="161"/>
    </row>
    <row r="275" spans="15:15" x14ac:dyDescent="0.45">
      <c r="O275" s="161"/>
    </row>
    <row r="276" spans="15:15" x14ac:dyDescent="0.45">
      <c r="O276" s="161"/>
    </row>
    <row r="277" spans="15:15" x14ac:dyDescent="0.45">
      <c r="O277" s="161"/>
    </row>
    <row r="278" spans="15:15" x14ac:dyDescent="0.45">
      <c r="O278" s="161"/>
    </row>
    <row r="279" spans="15:15" x14ac:dyDescent="0.45">
      <c r="O279" s="161"/>
    </row>
    <row r="280" spans="15:15" x14ac:dyDescent="0.45">
      <c r="O280" s="161"/>
    </row>
    <row r="281" spans="15:15" x14ac:dyDescent="0.45">
      <c r="O281" s="161"/>
    </row>
    <row r="282" spans="15:15" x14ac:dyDescent="0.45">
      <c r="O282" s="161"/>
    </row>
    <row r="283" spans="15:15" x14ac:dyDescent="0.45">
      <c r="O283" s="161"/>
    </row>
    <row r="284" spans="15:15" x14ac:dyDescent="0.45">
      <c r="O284" s="161"/>
    </row>
    <row r="285" spans="15:15" x14ac:dyDescent="0.45">
      <c r="O285" s="161"/>
    </row>
    <row r="286" spans="15:15" x14ac:dyDescent="0.45">
      <c r="O286" s="161"/>
    </row>
    <row r="287" spans="15:15" x14ac:dyDescent="0.45">
      <c r="O287" s="161"/>
    </row>
    <row r="288" spans="15:15" x14ac:dyDescent="0.45">
      <c r="O288" s="161"/>
    </row>
    <row r="289" spans="15:15" x14ac:dyDescent="0.45">
      <c r="O289" s="161"/>
    </row>
    <row r="290" spans="15:15" x14ac:dyDescent="0.45">
      <c r="O290" s="161"/>
    </row>
    <row r="291" spans="15:15" x14ac:dyDescent="0.45">
      <c r="O291" s="161"/>
    </row>
    <row r="292" spans="15:15" x14ac:dyDescent="0.45">
      <c r="O292" s="161"/>
    </row>
    <row r="293" spans="15:15" x14ac:dyDescent="0.45">
      <c r="O293" s="161"/>
    </row>
    <row r="294" spans="15:15" x14ac:dyDescent="0.45">
      <c r="O294" s="161"/>
    </row>
    <row r="295" spans="15:15" x14ac:dyDescent="0.45">
      <c r="O295" s="161"/>
    </row>
    <row r="296" spans="15:15" x14ac:dyDescent="0.45">
      <c r="O296" s="161"/>
    </row>
    <row r="297" spans="15:15" x14ac:dyDescent="0.45">
      <c r="O297" s="161"/>
    </row>
    <row r="298" spans="15:15" x14ac:dyDescent="0.45">
      <c r="O298" s="161"/>
    </row>
    <row r="299" spans="15:15" x14ac:dyDescent="0.45">
      <c r="O299" s="161"/>
    </row>
    <row r="300" spans="15:15" x14ac:dyDescent="0.45">
      <c r="O300" s="161"/>
    </row>
    <row r="301" spans="15:15" x14ac:dyDescent="0.45">
      <c r="O301" s="161"/>
    </row>
    <row r="302" spans="15:15" x14ac:dyDescent="0.45">
      <c r="O302" s="161"/>
    </row>
    <row r="303" spans="15:15" x14ac:dyDescent="0.45">
      <c r="O303" s="161"/>
    </row>
    <row r="304" spans="15:15" x14ac:dyDescent="0.45">
      <c r="O304" s="161"/>
    </row>
    <row r="305" spans="15:15" x14ac:dyDescent="0.45">
      <c r="O305" s="161"/>
    </row>
    <row r="306" spans="15:15" x14ac:dyDescent="0.45">
      <c r="O306" s="161"/>
    </row>
    <row r="307" spans="15:15" x14ac:dyDescent="0.45">
      <c r="O307" s="161"/>
    </row>
    <row r="308" spans="15:15" x14ac:dyDescent="0.45">
      <c r="O308" s="161"/>
    </row>
    <row r="309" spans="15:15" x14ac:dyDescent="0.45">
      <c r="O309" s="161"/>
    </row>
    <row r="310" spans="15:15" x14ac:dyDescent="0.45">
      <c r="O310" s="161"/>
    </row>
    <row r="311" spans="15:15" x14ac:dyDescent="0.45">
      <c r="O311" s="161"/>
    </row>
    <row r="312" spans="15:15" x14ac:dyDescent="0.45">
      <c r="O312" s="161"/>
    </row>
    <row r="313" spans="15:15" x14ac:dyDescent="0.45">
      <c r="O313" s="161"/>
    </row>
    <row r="314" spans="15:15" x14ac:dyDescent="0.45">
      <c r="O314" s="161"/>
    </row>
    <row r="315" spans="15:15" x14ac:dyDescent="0.45">
      <c r="O315" s="161"/>
    </row>
    <row r="316" spans="15:15" x14ac:dyDescent="0.45">
      <c r="O316" s="161"/>
    </row>
    <row r="317" spans="15:15" x14ac:dyDescent="0.45">
      <c r="O317" s="161"/>
    </row>
    <row r="318" spans="15:15" x14ac:dyDescent="0.45">
      <c r="O318" s="161"/>
    </row>
    <row r="319" spans="15:15" x14ac:dyDescent="0.45">
      <c r="O319" s="161"/>
    </row>
    <row r="320" spans="15:15" x14ac:dyDescent="0.45">
      <c r="O320" s="161"/>
    </row>
    <row r="321" spans="15:15" x14ac:dyDescent="0.45">
      <c r="O321" s="161"/>
    </row>
    <row r="322" spans="15:15" x14ac:dyDescent="0.45">
      <c r="O322" s="161"/>
    </row>
    <row r="323" spans="15:15" x14ac:dyDescent="0.45">
      <c r="O323" s="161"/>
    </row>
    <row r="324" spans="15:15" x14ac:dyDescent="0.45">
      <c r="O324" s="161"/>
    </row>
    <row r="325" spans="15:15" x14ac:dyDescent="0.45">
      <c r="O325" s="161"/>
    </row>
    <row r="326" spans="15:15" x14ac:dyDescent="0.45">
      <c r="O326" s="161"/>
    </row>
    <row r="327" spans="15:15" x14ac:dyDescent="0.45">
      <c r="O327" s="161"/>
    </row>
    <row r="328" spans="15:15" x14ac:dyDescent="0.45">
      <c r="O328" s="161"/>
    </row>
    <row r="329" spans="15:15" x14ac:dyDescent="0.45">
      <c r="O329" s="161"/>
    </row>
    <row r="330" spans="15:15" x14ac:dyDescent="0.45">
      <c r="O330" s="161"/>
    </row>
    <row r="331" spans="15:15" x14ac:dyDescent="0.45">
      <c r="O331" s="161"/>
    </row>
    <row r="332" spans="15:15" x14ac:dyDescent="0.45">
      <c r="O332" s="161"/>
    </row>
    <row r="333" spans="15:15" x14ac:dyDescent="0.45">
      <c r="O333" s="161"/>
    </row>
    <row r="334" spans="15:15" x14ac:dyDescent="0.45">
      <c r="O334" s="161"/>
    </row>
    <row r="335" spans="15:15" x14ac:dyDescent="0.45">
      <c r="O335" s="161"/>
    </row>
    <row r="336" spans="15:15" x14ac:dyDescent="0.45">
      <c r="O336" s="161"/>
    </row>
    <row r="337" spans="15:15" x14ac:dyDescent="0.45">
      <c r="O337" s="161"/>
    </row>
    <row r="338" spans="15:15" x14ac:dyDescent="0.45">
      <c r="O338" s="161"/>
    </row>
    <row r="339" spans="15:15" x14ac:dyDescent="0.45">
      <c r="O339" s="161"/>
    </row>
    <row r="340" spans="15:15" x14ac:dyDescent="0.45">
      <c r="O340" s="161"/>
    </row>
    <row r="341" spans="15:15" x14ac:dyDescent="0.45">
      <c r="O341" s="161"/>
    </row>
    <row r="342" spans="15:15" x14ac:dyDescent="0.45">
      <c r="O342" s="161"/>
    </row>
    <row r="343" spans="15:15" x14ac:dyDescent="0.45">
      <c r="O343" s="161"/>
    </row>
    <row r="344" spans="15:15" x14ac:dyDescent="0.45">
      <c r="O344" s="161"/>
    </row>
    <row r="345" spans="15:15" x14ac:dyDescent="0.45">
      <c r="O345" s="161"/>
    </row>
    <row r="346" spans="15:15" x14ac:dyDescent="0.45">
      <c r="O346" s="161"/>
    </row>
    <row r="347" spans="15:15" x14ac:dyDescent="0.45">
      <c r="O347" s="161"/>
    </row>
    <row r="348" spans="15:15" x14ac:dyDescent="0.45">
      <c r="O348" s="161"/>
    </row>
    <row r="349" spans="15:15" x14ac:dyDescent="0.45">
      <c r="O349" s="161"/>
    </row>
    <row r="350" spans="15:15" x14ac:dyDescent="0.45">
      <c r="O350" s="161"/>
    </row>
    <row r="351" spans="15:15" x14ac:dyDescent="0.45">
      <c r="O351" s="161"/>
    </row>
    <row r="352" spans="15:15" x14ac:dyDescent="0.45">
      <c r="O352" s="161"/>
    </row>
    <row r="353" spans="15:15" x14ac:dyDescent="0.45">
      <c r="O353" s="161"/>
    </row>
    <row r="354" spans="15:15" x14ac:dyDescent="0.45">
      <c r="O354" s="161"/>
    </row>
    <row r="355" spans="15:15" x14ac:dyDescent="0.45">
      <c r="O355" s="161"/>
    </row>
    <row r="356" spans="15:15" x14ac:dyDescent="0.45">
      <c r="O356" s="161"/>
    </row>
    <row r="357" spans="15:15" x14ac:dyDescent="0.45">
      <c r="O357" s="161"/>
    </row>
    <row r="358" spans="15:15" x14ac:dyDescent="0.45">
      <c r="O358" s="161"/>
    </row>
    <row r="359" spans="15:15" x14ac:dyDescent="0.45">
      <c r="O359" s="161"/>
    </row>
    <row r="360" spans="15:15" x14ac:dyDescent="0.45">
      <c r="O360" s="161"/>
    </row>
    <row r="361" spans="15:15" x14ac:dyDescent="0.45">
      <c r="O361" s="161"/>
    </row>
    <row r="362" spans="15:15" x14ac:dyDescent="0.45">
      <c r="O362" s="161"/>
    </row>
    <row r="363" spans="15:15" x14ac:dyDescent="0.45">
      <c r="O363" s="161"/>
    </row>
    <row r="364" spans="15:15" x14ac:dyDescent="0.45">
      <c r="O364" s="161"/>
    </row>
    <row r="365" spans="15:15" x14ac:dyDescent="0.45">
      <c r="O365" s="161"/>
    </row>
    <row r="366" spans="15:15" x14ac:dyDescent="0.45">
      <c r="O366" s="161"/>
    </row>
    <row r="367" spans="15:15" x14ac:dyDescent="0.45">
      <c r="O367" s="161"/>
    </row>
    <row r="368" spans="15:15" x14ac:dyDescent="0.45">
      <c r="O368" s="161"/>
    </row>
    <row r="369" spans="15:15" x14ac:dyDescent="0.45">
      <c r="O369" s="161"/>
    </row>
    <row r="370" spans="15:15" x14ac:dyDescent="0.45">
      <c r="O370" s="161"/>
    </row>
    <row r="371" spans="15:15" x14ac:dyDescent="0.45">
      <c r="O371" s="161"/>
    </row>
    <row r="372" spans="15:15" x14ac:dyDescent="0.45">
      <c r="O372" s="161"/>
    </row>
    <row r="373" spans="15:15" x14ac:dyDescent="0.45">
      <c r="O373" s="161"/>
    </row>
    <row r="374" spans="15:15" x14ac:dyDescent="0.45">
      <c r="O374" s="161"/>
    </row>
    <row r="375" spans="15:15" x14ac:dyDescent="0.45">
      <c r="O375" s="161"/>
    </row>
    <row r="376" spans="15:15" x14ac:dyDescent="0.45">
      <c r="O376" s="161"/>
    </row>
    <row r="377" spans="15:15" x14ac:dyDescent="0.45">
      <c r="O377" s="161"/>
    </row>
    <row r="378" spans="15:15" x14ac:dyDescent="0.45">
      <c r="O378" s="161"/>
    </row>
    <row r="379" spans="15:15" x14ac:dyDescent="0.45">
      <c r="O379" s="161"/>
    </row>
    <row r="380" spans="15:15" x14ac:dyDescent="0.45">
      <c r="O380" s="161"/>
    </row>
    <row r="381" spans="15:15" x14ac:dyDescent="0.45">
      <c r="O381" s="161"/>
    </row>
    <row r="382" spans="15:15" x14ac:dyDescent="0.45">
      <c r="O382" s="161"/>
    </row>
    <row r="383" spans="15:15" x14ac:dyDescent="0.45">
      <c r="O383" s="161"/>
    </row>
    <row r="384" spans="15:15" x14ac:dyDescent="0.45">
      <c r="O384" s="161"/>
    </row>
    <row r="385" spans="15:15" x14ac:dyDescent="0.45">
      <c r="O385" s="161"/>
    </row>
    <row r="386" spans="15:15" x14ac:dyDescent="0.45">
      <c r="O386" s="161"/>
    </row>
    <row r="387" spans="15:15" x14ac:dyDescent="0.45">
      <c r="O387" s="161"/>
    </row>
    <row r="388" spans="15:15" x14ac:dyDescent="0.45">
      <c r="O388" s="161"/>
    </row>
    <row r="389" spans="15:15" x14ac:dyDescent="0.45">
      <c r="O389" s="161"/>
    </row>
    <row r="390" spans="15:15" x14ac:dyDescent="0.45">
      <c r="O390" s="161"/>
    </row>
    <row r="391" spans="15:15" x14ac:dyDescent="0.45">
      <c r="O391" s="161"/>
    </row>
    <row r="392" spans="15:15" x14ac:dyDescent="0.45">
      <c r="O392" s="161"/>
    </row>
    <row r="393" spans="15:15" x14ac:dyDescent="0.45">
      <c r="O393" s="161"/>
    </row>
    <row r="394" spans="15:15" x14ac:dyDescent="0.45">
      <c r="O394" s="161"/>
    </row>
    <row r="395" spans="15:15" x14ac:dyDescent="0.45">
      <c r="O395" s="161"/>
    </row>
    <row r="396" spans="15:15" x14ac:dyDescent="0.45">
      <c r="O396" s="161"/>
    </row>
    <row r="397" spans="15:15" x14ac:dyDescent="0.45">
      <c r="O397" s="161"/>
    </row>
    <row r="398" spans="15:15" x14ac:dyDescent="0.45">
      <c r="O398" s="161"/>
    </row>
    <row r="399" spans="15:15" x14ac:dyDescent="0.45">
      <c r="O399" s="161"/>
    </row>
    <row r="400" spans="15:15" x14ac:dyDescent="0.45">
      <c r="O400" s="161"/>
    </row>
    <row r="401" spans="15:15" x14ac:dyDescent="0.45">
      <c r="O401" s="161"/>
    </row>
    <row r="402" spans="15:15" x14ac:dyDescent="0.45">
      <c r="O402" s="161"/>
    </row>
    <row r="403" spans="15:15" x14ac:dyDescent="0.45">
      <c r="O403" s="161"/>
    </row>
    <row r="404" spans="15:15" x14ac:dyDescent="0.45">
      <c r="O404" s="161"/>
    </row>
    <row r="405" spans="15:15" x14ac:dyDescent="0.45">
      <c r="O405" s="161"/>
    </row>
    <row r="406" spans="15:15" x14ac:dyDescent="0.45">
      <c r="O406" s="161"/>
    </row>
    <row r="407" spans="15:15" x14ac:dyDescent="0.45">
      <c r="O407" s="161"/>
    </row>
    <row r="408" spans="15:15" x14ac:dyDescent="0.45">
      <c r="O408" s="161"/>
    </row>
    <row r="409" spans="15:15" x14ac:dyDescent="0.45">
      <c r="O409" s="161"/>
    </row>
    <row r="410" spans="15:15" x14ac:dyDescent="0.45">
      <c r="O410" s="161"/>
    </row>
    <row r="411" spans="15:15" x14ac:dyDescent="0.45">
      <c r="O411" s="161"/>
    </row>
    <row r="412" spans="15:15" x14ac:dyDescent="0.45">
      <c r="O412" s="161"/>
    </row>
    <row r="413" spans="15:15" x14ac:dyDescent="0.45">
      <c r="O413" s="161"/>
    </row>
    <row r="414" spans="15:15" x14ac:dyDescent="0.45">
      <c r="O414" s="161"/>
    </row>
    <row r="415" spans="15:15" x14ac:dyDescent="0.45">
      <c r="O415" s="161"/>
    </row>
    <row r="416" spans="15:15" x14ac:dyDescent="0.45">
      <c r="O416" s="161"/>
    </row>
    <row r="417" spans="15:15" x14ac:dyDescent="0.45">
      <c r="O417" s="161"/>
    </row>
    <row r="418" spans="15:15" x14ac:dyDescent="0.45">
      <c r="O418" s="161"/>
    </row>
    <row r="419" spans="15:15" x14ac:dyDescent="0.45">
      <c r="O419" s="161"/>
    </row>
    <row r="420" spans="15:15" x14ac:dyDescent="0.45">
      <c r="O420" s="161"/>
    </row>
    <row r="421" spans="15:15" x14ac:dyDescent="0.45">
      <c r="O421" s="161"/>
    </row>
    <row r="422" spans="15:15" x14ac:dyDescent="0.45">
      <c r="O422" s="161"/>
    </row>
    <row r="423" spans="15:15" x14ac:dyDescent="0.45">
      <c r="O423" s="161"/>
    </row>
    <row r="424" spans="15:15" x14ac:dyDescent="0.45">
      <c r="O424" s="161"/>
    </row>
    <row r="425" spans="15:15" x14ac:dyDescent="0.45">
      <c r="O425" s="161"/>
    </row>
    <row r="426" spans="15:15" x14ac:dyDescent="0.45">
      <c r="O426" s="161"/>
    </row>
    <row r="427" spans="15:15" x14ac:dyDescent="0.45">
      <c r="O427" s="161"/>
    </row>
    <row r="428" spans="15:15" x14ac:dyDescent="0.45">
      <c r="O428" s="161"/>
    </row>
    <row r="429" spans="15:15" x14ac:dyDescent="0.45">
      <c r="O429" s="161"/>
    </row>
    <row r="430" spans="15:15" x14ac:dyDescent="0.45">
      <c r="O430" s="161"/>
    </row>
    <row r="431" spans="15:15" x14ac:dyDescent="0.45">
      <c r="O431" s="161"/>
    </row>
    <row r="432" spans="15:15" x14ac:dyDescent="0.45">
      <c r="O432" s="161"/>
    </row>
    <row r="433" spans="15:15" x14ac:dyDescent="0.45">
      <c r="O433" s="161"/>
    </row>
    <row r="434" spans="15:15" x14ac:dyDescent="0.45">
      <c r="O434" s="161"/>
    </row>
    <row r="435" spans="15:15" x14ac:dyDescent="0.45">
      <c r="O435" s="161"/>
    </row>
    <row r="436" spans="15:15" x14ac:dyDescent="0.45">
      <c r="O436" s="161"/>
    </row>
    <row r="437" spans="15:15" x14ac:dyDescent="0.45">
      <c r="O437" s="161"/>
    </row>
    <row r="438" spans="15:15" x14ac:dyDescent="0.45">
      <c r="O438" s="161"/>
    </row>
    <row r="439" spans="15:15" x14ac:dyDescent="0.45">
      <c r="O439" s="161"/>
    </row>
    <row r="440" spans="15:15" x14ac:dyDescent="0.45">
      <c r="O440" s="161"/>
    </row>
    <row r="441" spans="15:15" x14ac:dyDescent="0.45">
      <c r="O441" s="161"/>
    </row>
    <row r="442" spans="15:15" x14ac:dyDescent="0.45">
      <c r="O442" s="161"/>
    </row>
    <row r="443" spans="15:15" x14ac:dyDescent="0.45">
      <c r="O443" s="161"/>
    </row>
    <row r="444" spans="15:15" x14ac:dyDescent="0.45">
      <c r="O444" s="161"/>
    </row>
    <row r="445" spans="15:15" x14ac:dyDescent="0.45">
      <c r="O445" s="161"/>
    </row>
    <row r="446" spans="15:15" x14ac:dyDescent="0.45">
      <c r="O446" s="161"/>
    </row>
    <row r="447" spans="15:15" x14ac:dyDescent="0.45">
      <c r="O447" s="161"/>
    </row>
    <row r="448" spans="15:15" x14ac:dyDescent="0.45">
      <c r="O448" s="161"/>
    </row>
    <row r="449" spans="15:15" x14ac:dyDescent="0.45">
      <c r="O449" s="161"/>
    </row>
    <row r="450" spans="15:15" x14ac:dyDescent="0.45">
      <c r="O450" s="161"/>
    </row>
    <row r="451" spans="15:15" x14ac:dyDescent="0.45">
      <c r="O451" s="161"/>
    </row>
    <row r="452" spans="15:15" x14ac:dyDescent="0.45">
      <c r="O452" s="161"/>
    </row>
    <row r="453" spans="15:15" x14ac:dyDescent="0.45">
      <c r="O453" s="161"/>
    </row>
    <row r="454" spans="15:15" x14ac:dyDescent="0.45">
      <c r="O454" s="161"/>
    </row>
    <row r="455" spans="15:15" x14ac:dyDescent="0.45">
      <c r="O455" s="161"/>
    </row>
    <row r="456" spans="15:15" x14ac:dyDescent="0.45">
      <c r="O456" s="161"/>
    </row>
    <row r="457" spans="15:15" x14ac:dyDescent="0.45">
      <c r="O457" s="161"/>
    </row>
    <row r="458" spans="15:15" x14ac:dyDescent="0.45">
      <c r="O458" s="161"/>
    </row>
    <row r="459" spans="15:15" x14ac:dyDescent="0.45">
      <c r="O459" s="161"/>
    </row>
    <row r="460" spans="15:15" x14ac:dyDescent="0.45">
      <c r="O460" s="161"/>
    </row>
    <row r="461" spans="15:15" x14ac:dyDescent="0.45">
      <c r="O461" s="161"/>
    </row>
    <row r="462" spans="15:15" x14ac:dyDescent="0.45">
      <c r="O462" s="161"/>
    </row>
    <row r="463" spans="15:15" x14ac:dyDescent="0.45">
      <c r="O463" s="161"/>
    </row>
    <row r="464" spans="15:15" x14ac:dyDescent="0.45">
      <c r="O464" s="161"/>
    </row>
    <row r="465" spans="15:15" x14ac:dyDescent="0.45">
      <c r="O465" s="161"/>
    </row>
    <row r="466" spans="15:15" x14ac:dyDescent="0.45">
      <c r="O466" s="161"/>
    </row>
    <row r="467" spans="15:15" x14ac:dyDescent="0.45">
      <c r="O467" s="161"/>
    </row>
    <row r="468" spans="15:15" x14ac:dyDescent="0.45">
      <c r="O468" s="161"/>
    </row>
    <row r="469" spans="15:15" x14ac:dyDescent="0.45">
      <c r="O469" s="161"/>
    </row>
    <row r="470" spans="15:15" x14ac:dyDescent="0.45">
      <c r="O470" s="161"/>
    </row>
    <row r="471" spans="15:15" x14ac:dyDescent="0.45">
      <c r="O471" s="161"/>
    </row>
    <row r="472" spans="15:15" x14ac:dyDescent="0.45">
      <c r="O472" s="161"/>
    </row>
  </sheetData>
  <customSheetViews>
    <customSheetView guid="{E9B99297-6681-430B-B37D-6F2642738440}" scale="85" showPageBreaks="1" showGridLines="0" fitToPage="1" printArea="1">
      <selection activeCell="C1" sqref="C1"/>
      <pageMargins left="0.75" right="0.75" top="1" bottom="1" header="0.5" footer="0.5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64772366-36BC-426A-A6F2-6C493B087EAF}" scale="85" showGridLines="0" fitToPage="1">
      <selection activeCell="B4" sqref="B4"/>
      <pageMargins left="0.75" right="0.75" top="1" bottom="1" header="0.5" footer="0.5"/>
      <printOptions horizontalCentered="1"/>
      <pageSetup scale="36" fitToWidth="2" orientation="landscape" r:id="rId2"/>
      <headerFooter alignWithMargins="0">
        <oddHeader>&amp;RCorrected F and I - docketed &amp;"Times New Roman,Italic"[&amp;D</oddHeader>
      </headerFooter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3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.75" right="0.75" top="1" bottom="1" header="0.5" footer="0.5"/>
      <printOptions horizontalCentered="1"/>
      <pageSetup scale="66" fitToWidth="2" orientation="landscape" r:id="rId4"/>
      <headerFooter alignWithMargins="0"/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5"/>
      <headerFooter alignWithMargins="0"/>
    </customSheetView>
    <customSheetView guid="{D085756B-D7D4-4919-A459-2691A20BD52B}" scale="85" showGridLines="0" fitToPage="1">
      <selection activeCell="C1" sqref="C1"/>
      <pageMargins left="0.75" right="0.75" top="1" bottom="1" header="0.5" footer="0.5"/>
      <printOptions horizontalCentered="1"/>
      <pageSetup scale="36" fitToWidth="2" orientation="landscape" r:id="rId6"/>
      <headerFooter alignWithMargins="0">
        <oddHeader>&amp;RCorrected F and I - docketed &amp;"Times New Roman,Italic"[&amp;D</oddHeader>
      </headerFooter>
    </customSheetView>
  </customSheetViews>
  <dataValidations count="1">
    <dataValidation type="list" allowBlank="1" showInputMessage="1" showErrorMessage="1" sqref="C10:C16" xr:uid="{FC164A61-EED9-4CC3-8822-8841F3EEA0E7}">
      <formula1>$S$19:$S$24</formula1>
    </dataValidation>
  </dataValidations>
  <printOptions horizontalCentered="1"/>
  <pageMargins left="0.75" right="0.75" top="1" bottom="1" header="0.5" footer="0.5"/>
  <pageSetup scale="57" fitToWidth="2" orientation="landscape" r:id="rId7"/>
  <headerFooter alignWithMargins="0">
    <oddHeader>&amp;RCorrected F and I - docketed &amp;"Times New Roman,Italic"[&amp;D</oddHeader>
  </headerFooter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6:C19"/>
  <sheetViews>
    <sheetView workbookViewId="0">
      <selection activeCell="G10" sqref="G10"/>
    </sheetView>
  </sheetViews>
  <sheetFormatPr defaultRowHeight="15.3" x14ac:dyDescent="0.55000000000000004"/>
  <sheetData>
    <row r="6" spans="3:3" x14ac:dyDescent="0.55000000000000004">
      <c r="C6" s="1" t="s">
        <v>93</v>
      </c>
    </row>
    <row r="7" spans="3:3" x14ac:dyDescent="0.55000000000000004">
      <c r="C7" s="1" t="s">
        <v>0</v>
      </c>
    </row>
    <row r="8" spans="3:3" x14ac:dyDescent="0.55000000000000004">
      <c r="C8" s="1" t="s">
        <v>94</v>
      </c>
    </row>
    <row r="9" spans="3:3" x14ac:dyDescent="0.55000000000000004">
      <c r="C9" s="1" t="s">
        <v>110</v>
      </c>
    </row>
    <row r="10" spans="3:3" x14ac:dyDescent="0.55000000000000004">
      <c r="C10" s="1" t="s">
        <v>95</v>
      </c>
    </row>
    <row r="11" spans="3:3" x14ac:dyDescent="0.55000000000000004">
      <c r="C11" s="1" t="s">
        <v>106</v>
      </c>
    </row>
    <row r="12" spans="3:3" x14ac:dyDescent="0.55000000000000004">
      <c r="C12" s="1" t="s">
        <v>107</v>
      </c>
    </row>
    <row r="13" spans="3:3" x14ac:dyDescent="0.55000000000000004">
      <c r="C13" s="1" t="s">
        <v>96</v>
      </c>
    </row>
    <row r="14" spans="3:3" x14ac:dyDescent="0.55000000000000004">
      <c r="C14" s="1" t="s">
        <v>111</v>
      </c>
    </row>
    <row r="15" spans="3:3" x14ac:dyDescent="0.55000000000000004">
      <c r="C15" s="1" t="s">
        <v>108</v>
      </c>
    </row>
    <row r="16" spans="3:3" x14ac:dyDescent="0.55000000000000004">
      <c r="C16" s="1" t="s">
        <v>109</v>
      </c>
    </row>
    <row r="17" spans="3:3" x14ac:dyDescent="0.55000000000000004">
      <c r="C17" s="1" t="s">
        <v>105</v>
      </c>
    </row>
    <row r="18" spans="3:3" x14ac:dyDescent="0.55000000000000004">
      <c r="C18" s="1" t="s">
        <v>104</v>
      </c>
    </row>
    <row r="19" spans="3:3" x14ac:dyDescent="0.55000000000000004">
      <c r="C19" s="1" t="s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553ED82F7ABD4BAFE6D9583670D56F" ma:contentTypeVersion="24" ma:contentTypeDescription="Create a new document." ma:contentTypeScope="" ma:versionID="d09dc896839522af3d7ded8065ad3d1c">
  <xsd:schema xmlns:xsd="http://www.w3.org/2001/XMLSchema" xmlns:xs="http://www.w3.org/2001/XMLSchema" xmlns:p="http://schemas.microsoft.com/office/2006/metadata/properties" xmlns:ns2="2aed8cec-c368-41cc-9a59-c26b9f23d6a8" xmlns:ns3="37009bdd-6cb8-45ae-8db7-0975a547a371" xmlns:ns4="http://schemas.microsoft.com/sharepoint/v4" targetNamespace="http://schemas.microsoft.com/office/2006/metadata/properties" ma:root="true" ma:fieldsID="01b40b5d995fbcfcc9f26f2e4cd91d70" ns2:_="" ns3:_="" ns4:_="">
    <xsd:import namespace="2aed8cec-c368-41cc-9a59-c26b9f23d6a8"/>
    <xsd:import namespace="37009bdd-6cb8-45ae-8db7-0975a547a371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PermissionLevels" minOccurs="0"/>
                <xsd:element ref="ns2:MigrationWizIdDocumentLibraryPermissions" minOccurs="0"/>
                <xsd:element ref="ns2:MigrationWizIdSecurityGroups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_Flow_SignoffStatus" minOccurs="0"/>
                <xsd:element ref="ns4:IconOverlay" minOccurs="0"/>
                <xsd:element ref="ns2:Assessment" minOccurs="0"/>
                <xsd:element ref="ns2:CurrentEnrollme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d8cec-c368-41cc-9a59-c26b9f23d6a8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PermissionLevels" ma:index="10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11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12" nillable="true" ma:displayName="MigrationWizIdSecurityGroups" ma:internalName="MigrationWizIdSecurityGroups">
      <xsd:simpleType>
        <xsd:restriction base="dms:Text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Assessment" ma:index="27" nillable="true" ma:displayName="Assessment " ma:default="1" ma:description="Chosen to move forward to assessment " ma:format="Dropdown" ma:internalName="Assessment">
      <xsd:simpleType>
        <xsd:restriction base="dms:Boolean"/>
      </xsd:simpleType>
    </xsd:element>
    <xsd:element name="CurrentEnrollments" ma:index="28" nillable="true" ma:displayName="Current Enrollments" ma:format="Dropdown" ma:internalName="CurrentEnrollments">
      <xsd:simpleType>
        <xsd:restriction base="dms:Text">
          <xsd:maxLength value="255"/>
        </xsd:restriction>
      </xsd:simpleType>
    </xsd:element>
    <xsd:element name="MediaLengthInSeconds" ma:index="29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009bdd-6cb8-45ae-8db7-0975a547a37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6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37009bdd-6cb8-45ae-8db7-0975a547a371">
      <UserInfo>
        <DisplayName>mmaher@mahercpa.com</DisplayName>
        <AccountId>29</AccountId>
        <AccountType/>
      </UserInfo>
      <UserInfo>
        <DisplayName>SharingLinks.3253e41f-106c-4844-be87-c6cff80d05ad.Flexible.7cc293e5-1e8c-402e-b6ab-28470890b1b2</DisplayName>
        <AccountId>86</AccountId>
        <AccountType/>
      </UserInfo>
      <UserInfo>
        <DisplayName>Nancy Whang</DisplayName>
        <AccountId>33</AccountId>
        <AccountType/>
      </UserInfo>
      <UserInfo>
        <DisplayName>Natasha Keefer</DisplayName>
        <AccountId>20</AccountId>
        <AccountType/>
      </UserInfo>
    </SharedWithUsers>
    <MigrationWizIdPermissionLevels xmlns="2aed8cec-c368-41cc-9a59-c26b9f23d6a8" xsi:nil="true"/>
    <MigrationWizIdDocumentLibraryPermissions xmlns="2aed8cec-c368-41cc-9a59-c26b9f23d6a8" xsi:nil="true"/>
    <_Flow_SignoffStatus xmlns="2aed8cec-c368-41cc-9a59-c26b9f23d6a8" xsi:nil="true"/>
    <Assessment xmlns="2aed8cec-c368-41cc-9a59-c26b9f23d6a8">true</Assessment>
    <IconOverlay xmlns="http://schemas.microsoft.com/sharepoint/v4" xsi:nil="true"/>
    <CurrentEnrollments xmlns="2aed8cec-c368-41cc-9a59-c26b9f23d6a8" xsi:nil="true"/>
    <MigrationWizId xmlns="2aed8cec-c368-41cc-9a59-c26b9f23d6a8" xsi:nil="true"/>
    <MigrationWizIdPermissions xmlns="2aed8cec-c368-41cc-9a59-c26b9f23d6a8" xsi:nil="true"/>
    <MigrationWizIdSecurityGroups xmlns="2aed8cec-c368-41cc-9a59-c26b9f23d6a8" xsi:nil="true"/>
  </documentManagement>
</p:properties>
</file>

<file path=customXml/itemProps1.xml><?xml version="1.0" encoding="utf-8"?>
<ds:datastoreItem xmlns:ds="http://schemas.openxmlformats.org/officeDocument/2006/customXml" ds:itemID="{85BF2B4D-20BF-45F8-A282-FB6B8FAA09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d8cec-c368-41cc-9a59-c26b9f23d6a8"/>
    <ds:schemaRef ds:uri="37009bdd-6cb8-45ae-8db7-0975a547a371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4C5A01-A6F2-4E5F-B519-09DFE9C789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C46F0A-D228-46DD-BAB0-21CF8307FB81}">
  <ds:schemaRefs>
    <ds:schemaRef ds:uri="http://www.w3.org/XML/1998/namespace"/>
    <ds:schemaRef ds:uri="http://schemas.openxmlformats.org/package/2006/metadata/core-properties"/>
    <ds:schemaRef ds:uri="785685f2-c2e1-4352-89aa-3faca8eaba52"/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5067c814-4b34-462c-a21d-c185ff6548d2"/>
    <ds:schemaRef ds:uri="http://schemas.microsoft.com/office/infopath/2007/PartnerControls"/>
    <ds:schemaRef ds:uri="cd48f32a-b70c-4848-9fb2-a8ff929fd44d"/>
    <ds:schemaRef ds:uri="37009bdd-6cb8-45ae-8db7-0975a547a371"/>
    <ds:schemaRef ds:uri="2aed8cec-c368-41cc-9a59-c26b9f23d6a8"/>
    <ds:schemaRef ds:uri="http://schemas.microsoft.com/sharepoint/v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Admin Info</vt:lpstr>
      <vt:lpstr>S-1_REQUIREMENT</vt:lpstr>
      <vt:lpstr>S-2_SUPPLY</vt:lpstr>
      <vt:lpstr>S-5 Table</vt:lpstr>
      <vt:lpstr>Sheet1</vt:lpstr>
      <vt:lpstr>'S-5 Table'!Print_Area</vt:lpstr>
      <vt:lpstr>'S-1_REQUIREMENT'!Print_Titles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Draft Supply Forms</dc:title>
  <dc:creator>CEC</dc:creator>
  <cp:lastModifiedBy>Joshua Stoops</cp:lastModifiedBy>
  <cp:lastPrinted>2021-04-14T17:04:23Z</cp:lastPrinted>
  <dcterms:created xsi:type="dcterms:W3CDTF">2004-11-07T17:37:25Z</dcterms:created>
  <dcterms:modified xsi:type="dcterms:W3CDTF">2021-09-29T20:20:16Z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0x010100E3553ED82F7ABD4BAFE6D9583670D56F</vt:lpwstr>
  </property>
  <property fmtid="{D5CDD505-2E9C-101B-9397-08002B2CF9AE}" pid="3" name="_dlc_DocIdItemGuid">
    <vt:lpwstr>02eb9d39-f600-409f-9f47-9fd671ef9263</vt:lpwstr>
  </property>
  <property fmtid="{D5CDD505-2E9C-101B-9397-08002B2CF9AE}" pid="4" name="Subject_x0020_Areas">
    <vt:lpwstr/>
  </property>
  <property fmtid="{D5CDD505-2E9C-101B-9397-08002B2CF9AE}" pid="5" name="_CopySource">
    <vt:lpwstr>http://ecrms-dummy-url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378600</vt:r8>
  </property>
  <property fmtid="{D5CDD505-2E9C-101B-9397-08002B2CF9AE}" pid="10" name="Document Type">
    <vt:lpwstr>5;#Document|f3c81208-9d0f-49cc-afc5-e227f36ec0e7</vt:lpwstr>
  </property>
  <property fmtid="{D5CDD505-2E9C-101B-9397-08002B2CF9AE}" pid="11" name="xd_ProgID">
    <vt:lpwstr/>
  </property>
  <property fmtid="{D5CDD505-2E9C-101B-9397-08002B2CF9AE}" pid="12" name="TemplateUrl">
    <vt:lpwstr/>
  </property>
</Properties>
</file>