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mpra-my.sharepoint.com/personal/moconnell_sdge_com/Documents/Ben_Stefan Transition/IEPR/"/>
    </mc:Choice>
  </mc:AlternateContent>
  <xr:revisionPtr revIDLastSave="0" documentId="8_{17D1D8EC-6D95-4BAC-B29E-36A6FBCD9FA3}" xr6:coauthVersionLast="47" xr6:coauthVersionMax="47" xr10:uidLastSave="{00000000-0000-0000-0000-000000000000}"/>
  <bookViews>
    <workbookView xWindow="28680" yWindow="-120" windowWidth="29040" windowHeight="15840" tabRatio="631" xr2:uid="{00000000-000D-0000-FFFF-FFFF00000000}"/>
  </bookViews>
  <sheets>
    <sheet name="Admin Info" sheetId="1" r:id="rId1"/>
    <sheet name="S-1_REQUIREMENT" sheetId="2" r:id="rId2"/>
    <sheet name="S-2_SUPPLY" sheetId="7" r:id="rId3"/>
    <sheet name="S-5 Table" sheetId="5" r:id="rId4"/>
    <sheet name="Sheet1" sheetId="6" state="hidden" r:id="rId5"/>
  </sheets>
  <definedNames>
    <definedName name="_xlnm.Print_Area" localSheetId="3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3">'S-5 Table'!$8:$8</definedName>
    <definedName name="Z_046A23F8_4D15_41E0_A67E_1D05CF2E9CA4_.wvu.PrintArea" localSheetId="3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3" hidden="1">'S-5 Table'!$8:$8</definedName>
    <definedName name="Z_3EAFDB81_3C7B_4EC4_BD53_8A6926C61C4D_.wvu.PrintArea" localSheetId="3" hidden="1">'S-5 Table'!$A$1:$X$21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3" hidden="1">'S-5 Table'!$8:$8</definedName>
    <definedName name="Z_64772366_36BC_426A_A6F2_6C493B087EAF_.wvu.PrintArea" localSheetId="3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3" hidden="1">'S-5 Table'!$8:$8</definedName>
    <definedName name="Z_936D601A_6161_408D_BD38_CA4C61557536_.wvu.PrintArea" localSheetId="3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3" hidden="1">'S-5 Table'!$8:$8</definedName>
    <definedName name="Z_D085756B_D7D4_4919_A459_2691A20BD52B_.wvu.PrintArea" localSheetId="3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3" hidden="1">'S-5 Table'!$8:$8</definedName>
    <definedName name="Z_E9B99297_6681_430B_B37D_6F2642738440_.wvu.PrintArea" localSheetId="3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3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19" i="7" l="1"/>
  <c r="T119" i="7"/>
  <c r="H90" i="7" l="1"/>
  <c r="I90" i="7"/>
  <c r="J90" i="7"/>
  <c r="K90" i="7"/>
  <c r="L90" i="7"/>
  <c r="M90" i="7"/>
  <c r="N90" i="7"/>
  <c r="O90" i="7"/>
  <c r="P90" i="7"/>
  <c r="Q90" i="7"/>
  <c r="R90" i="7"/>
  <c r="G90" i="7"/>
  <c r="U90" i="7" l="1"/>
  <c r="T90" i="7"/>
  <c r="G24" i="7"/>
  <c r="H24" i="7"/>
  <c r="I24" i="7"/>
  <c r="J24" i="7"/>
  <c r="K24" i="7"/>
  <c r="L24" i="7"/>
  <c r="M24" i="7"/>
  <c r="N24" i="7"/>
  <c r="O24" i="7"/>
  <c r="P24" i="7"/>
  <c r="Q24" i="7"/>
  <c r="R24" i="7"/>
  <c r="H44" i="7" l="1"/>
  <c r="I44" i="7"/>
  <c r="H36" i="7"/>
  <c r="I36" i="7"/>
  <c r="J36" i="7"/>
  <c r="K36" i="7"/>
  <c r="L36" i="7"/>
  <c r="M36" i="7"/>
  <c r="N36" i="7"/>
  <c r="O36" i="7"/>
  <c r="P36" i="7"/>
  <c r="Q36" i="7"/>
  <c r="R36" i="7"/>
  <c r="H32" i="7"/>
  <c r="I32" i="7"/>
  <c r="J32" i="7"/>
  <c r="K32" i="7"/>
  <c r="L32" i="7"/>
  <c r="M32" i="7"/>
  <c r="N32" i="7"/>
  <c r="O32" i="7"/>
  <c r="P32" i="7"/>
  <c r="Q32" i="7"/>
  <c r="R32" i="7"/>
  <c r="H27" i="7"/>
  <c r="I27" i="7"/>
  <c r="J27" i="7"/>
  <c r="K27" i="7"/>
  <c r="L27" i="7"/>
  <c r="M27" i="7"/>
  <c r="N27" i="7"/>
  <c r="O27" i="7"/>
  <c r="P27" i="7"/>
  <c r="Q27" i="7"/>
  <c r="R27" i="7"/>
  <c r="H10" i="7"/>
  <c r="I10" i="7"/>
  <c r="J10" i="7"/>
  <c r="K10" i="7"/>
  <c r="L10" i="7"/>
  <c r="M10" i="7"/>
  <c r="N10" i="7"/>
  <c r="O10" i="7"/>
  <c r="P10" i="7"/>
  <c r="Q10" i="7"/>
  <c r="R10" i="7"/>
  <c r="AD44" i="7"/>
  <c r="U44" i="7"/>
  <c r="V44" i="7"/>
  <c r="W44" i="7"/>
  <c r="X44" i="7"/>
  <c r="Y44" i="7"/>
  <c r="Z44" i="7"/>
  <c r="AA44" i="7"/>
  <c r="AB44" i="7"/>
  <c r="AC44" i="7"/>
  <c r="AE44" i="7"/>
  <c r="T44" i="7"/>
  <c r="U36" i="7"/>
  <c r="T36" i="7"/>
  <c r="U24" i="7"/>
  <c r="V24" i="7"/>
  <c r="W24" i="7"/>
  <c r="X24" i="7"/>
  <c r="Y24" i="7"/>
  <c r="Z24" i="7"/>
  <c r="AA24" i="7"/>
  <c r="AB24" i="7"/>
  <c r="AC24" i="7"/>
  <c r="AD24" i="7"/>
  <c r="AE24" i="7"/>
  <c r="U27" i="7"/>
  <c r="U32" i="7"/>
  <c r="T32" i="7"/>
  <c r="T27" i="7"/>
  <c r="U10" i="7"/>
  <c r="T10" i="7"/>
  <c r="K88" i="7"/>
  <c r="K44" i="7" s="1"/>
  <c r="L88" i="7"/>
  <c r="L44" i="7" s="1"/>
  <c r="M88" i="7"/>
  <c r="M44" i="7" s="1"/>
  <c r="N88" i="7"/>
  <c r="N44" i="7" s="1"/>
  <c r="O88" i="7"/>
  <c r="O44" i="7" s="1"/>
  <c r="P88" i="7"/>
  <c r="P44" i="7" s="1"/>
  <c r="Q88" i="7"/>
  <c r="Q44" i="7" s="1"/>
  <c r="R88" i="7"/>
  <c r="R44" i="7" s="1"/>
  <c r="J88" i="7"/>
  <c r="J44" i="7" s="1"/>
  <c r="G44" i="7" l="1"/>
  <c r="G27" i="7"/>
  <c r="G10" i="7"/>
  <c r="H50" i="2" l="1"/>
  <c r="G50" i="2"/>
  <c r="G37" i="2"/>
  <c r="G36" i="7" l="1"/>
  <c r="G32" i="7"/>
  <c r="T24" i="7"/>
  <c r="H115" i="7"/>
  <c r="A5" i="7"/>
  <c r="G115" i="7" l="1"/>
  <c r="T115" i="7"/>
  <c r="U115" i="7"/>
  <c r="B39" i="2" l="1"/>
  <c r="B37" i="2"/>
  <c r="G19" i="2" l="1"/>
  <c r="G21" i="2" s="1"/>
  <c r="G22" i="2" s="1"/>
  <c r="G25" i="2" l="1"/>
  <c r="G116" i="7" s="1"/>
  <c r="G117" i="7" s="1"/>
  <c r="G39" i="2" l="1"/>
  <c r="T116" i="7" s="1"/>
  <c r="T117" i="7" s="1"/>
  <c r="H37" i="2"/>
  <c r="H39" i="2" s="1"/>
  <c r="U116" i="7" s="1"/>
  <c r="U117" i="7" s="1"/>
  <c r="H19" i="2" l="1"/>
  <c r="H21" i="2" s="1"/>
  <c r="A6" i="5" l="1"/>
  <c r="H22" i="2" l="1"/>
  <c r="H25" i="2" s="1"/>
  <c r="H116" i="7" s="1"/>
  <c r="H117" i="7" s="1"/>
  <c r="A6" i="2"/>
</calcChain>
</file>

<file path=xl/sharedStrings.xml><?xml version="1.0" encoding="utf-8"?>
<sst xmlns="http://schemas.openxmlformats.org/spreadsheetml/2006/main" count="1275" uniqueCount="519">
  <si>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</si>
  <si>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</si>
  <si>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</si>
  <si>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</si>
  <si>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</si>
  <si>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</si>
  <si>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</si>
  <si>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</si>
  <si>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</si>
  <si>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</si>
  <si>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</si>
  <si>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</si>
  <si>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</si>
  <si>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</si>
  <si>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</si>
  <si>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</si>
  <si>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</si>
  <si>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</si>
  <si>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</si>
  <si>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</si>
  <si>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</si>
  <si>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</si>
  <si>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</si>
  <si>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</si>
  <si>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</si>
  <si>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</si>
  <si>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</si>
  <si>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</si>
  <si>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</si>
  <si>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</si>
  <si>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</si>
  <si>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</si>
  <si>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</si>
  <si>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</si>
  <si>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</si>
  <si>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</si>
  <si>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</si>
  <si>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</si>
  <si>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</si>
  <si>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</si>
  <si>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</si>
  <si>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</si>
  <si>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</si>
  <si>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</si>
  <si>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</si>
  <si>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</si>
  <si>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Historic LSE Peak Load: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</si>
  <si>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</si>
  <si>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</si>
  <si>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</si>
  <si>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</si>
  <si>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</si>
  <si>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</si>
  <si>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</si>
  <si>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</si>
  <si>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</si>
  <si>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</si>
  <si>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</si>
  <si>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</si>
  <si>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</si>
  <si>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</si>
  <si>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</si>
  <si>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</si>
  <si>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</si>
  <si>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</si>
  <si>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</si>
  <si>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</si>
  <si>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</si>
  <si>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</si>
  <si>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</si>
  <si>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</si>
  <si>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</si>
  <si>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</si>
  <si>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</si>
  <si>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</si>
  <si>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</si>
  <si>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</si>
  <si>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</si>
  <si>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</si>
  <si>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</si>
  <si>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</si>
  <si>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</si>
  <si>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</si>
  <si>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</si>
  <si>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</si>
  <si>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</si>
  <si>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</si>
  <si>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</si>
  <si>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</si>
  <si>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</si>
  <si>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</si>
  <si>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</si>
  <si>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</si>
  <si>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</si>
  <si>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</si>
  <si>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</si>
  <si>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</si>
  <si>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</si>
  <si>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</si>
  <si>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</si>
  <si>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</si>
  <si>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</si>
  <si>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</si>
  <si>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</si>
  <si>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</si>
  <si>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</si>
  <si>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</si>
  <si>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</si>
  <si>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</si>
  <si>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</si>
  <si>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</si>
  <si>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</si>
  <si>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</si>
  <si>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</si>
  <si>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13d</t>
  </si>
  <si>
    <t>13e</t>
  </si>
  <si>
    <t>Capacity Procurment Requirement (MW)</t>
  </si>
  <si>
    <t>Energy Procurement Requirement (GWh)</t>
  </si>
  <si>
    <t>S-2 line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</si>
  <si>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</si>
  <si>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</si>
  <si>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</si>
  <si>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</si>
  <si>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</si>
  <si>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</si>
  <si>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</si>
  <si>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</si>
  <si>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</si>
  <si>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</si>
  <si>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</si>
  <si>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</si>
  <si>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</si>
  <si>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</si>
  <si>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</si>
  <si>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</si>
  <si>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</si>
  <si>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</si>
  <si>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</si>
  <si>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</si>
  <si>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</si>
  <si>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</si>
  <si>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</si>
  <si>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</si>
  <si>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</si>
  <si>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</si>
  <si>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</si>
  <si>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</si>
  <si>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</si>
  <si>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</si>
  <si>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t>CAPACITY/ENERGY BALANCE SUMMARY</t>
  </si>
  <si>
    <t>Solar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</si>
  <si>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</si>
  <si>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</si>
  <si>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</si>
  <si>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</si>
  <si>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</si>
  <si>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</si>
  <si>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</si>
  <si>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</si>
  <si>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</si>
  <si>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>Hydro Supply from Plants 30 MW or more</t>
  </si>
  <si>
    <t>Hydro Supply from Plants Less than 30 MW</t>
  </si>
  <si>
    <t>Contract Type</t>
  </si>
  <si>
    <t>Year 2019</t>
  </si>
  <si>
    <t>Year 2020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</si>
  <si>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</si>
  <si>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</si>
  <si>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</si>
  <si>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</si>
  <si>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</si>
  <si>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7g</t>
  </si>
  <si>
    <t>7h</t>
  </si>
  <si>
    <t>S-1 Requirement</t>
  </si>
  <si>
    <t>S-2 Supply</t>
  </si>
  <si>
    <t>S-3 Small POU Hourly Loads</t>
  </si>
  <si>
    <t>S-5 Bilateral Contracts</t>
  </si>
  <si>
    <t>Application for Confidentiality</t>
  </si>
  <si>
    <t>Persons who prepared Supply Forms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</si>
  <si>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</si>
  <si>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</si>
  <si>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(â Actual Load â)</t>
  </si>
  <si>
    <t>(Forecast Load ð )</t>
  </si>
  <si>
    <t>San Diego Gas and Electric Company</t>
  </si>
  <si>
    <t>Matt O'Connell</t>
  </si>
  <si>
    <t>Includes Supply side</t>
  </si>
  <si>
    <t>*PV only</t>
  </si>
  <si>
    <t>Senior Resource Planner</t>
  </si>
  <si>
    <t>Senior Energy Administrator</t>
  </si>
  <si>
    <t>General Counsel-Regulatory</t>
  </si>
  <si>
    <t>kngo@sdge.com</t>
  </si>
  <si>
    <t>JPacheco@semprautilities.com</t>
  </si>
  <si>
    <t>858-650-6170</t>
  </si>
  <si>
    <t xml:space="preserve">8330 Century Park Court </t>
  </si>
  <si>
    <t xml:space="preserve">San Diego </t>
  </si>
  <si>
    <t>Khoang Ngo</t>
  </si>
  <si>
    <t>John Pacheco</t>
  </si>
  <si>
    <t>Jennifer Montanez</t>
  </si>
  <si>
    <t>Contractr &amp; Sys Mgr</t>
  </si>
  <si>
    <t>Jmontanez@sdge.com</t>
  </si>
  <si>
    <t>858-637-3767</t>
  </si>
  <si>
    <t>HL Power Company, LP</t>
  </si>
  <si>
    <t>HL Power</t>
  </si>
  <si>
    <t>Unit Contingent/LD</t>
  </si>
  <si>
    <t>BioGas</t>
  </si>
  <si>
    <t>CAISO</t>
  </si>
  <si>
    <t>SP15</t>
  </si>
  <si>
    <t>As-Available</t>
  </si>
  <si>
    <t>MM Prima Deshecha Energy LLC</t>
  </si>
  <si>
    <t>Recip Engines</t>
  </si>
  <si>
    <t>MM San Diego, LLC - Miramar</t>
  </si>
  <si>
    <t>MM San Diego LLC</t>
  </si>
  <si>
    <t>Naturener Glacier Wind Energy 1 LLC</t>
  </si>
  <si>
    <t>NaturEner Glacier Wind Energy 1, LLC</t>
  </si>
  <si>
    <t>Wind Turbines</t>
  </si>
  <si>
    <t>WECC</t>
  </si>
  <si>
    <t>Near Northwestern Corporation’s Cut Bank substation, south of Ethridge, Montana in the Western Electrical Coordinating Council (“WECC”) control area.</t>
  </si>
  <si>
    <t>REC only.  No energy scheduled to CAISO from this resource.</t>
  </si>
  <si>
    <t>6f</t>
  </si>
  <si>
    <t>Alta Oak Realty, LLC</t>
  </si>
  <si>
    <t>6g</t>
  </si>
  <si>
    <t>Sycamore Energy 2 LLC</t>
  </si>
  <si>
    <t xml:space="preserve">Fortistar </t>
  </si>
  <si>
    <t>6h</t>
  </si>
  <si>
    <t>Naturener Glacier Wind Energy 2 LLC</t>
  </si>
  <si>
    <t>NaturEner Glacier Wind Energy 2, LLC</t>
  </si>
  <si>
    <t>6i</t>
  </si>
  <si>
    <t>San Gorgonio Westwinds II LLC</t>
  </si>
  <si>
    <t>Wind:San Gorgonio Westwinds II LLC</t>
  </si>
  <si>
    <t>6j</t>
  </si>
  <si>
    <t>Kumeyaay Wind LLC</t>
  </si>
  <si>
    <t>6k</t>
  </si>
  <si>
    <t>Coram Energy LLC</t>
  </si>
  <si>
    <t>6l</t>
  </si>
  <si>
    <t>Maricopa West Solar PV LLC</t>
  </si>
  <si>
    <t>6m</t>
  </si>
  <si>
    <t>Sycamore Energy 1  LLC</t>
  </si>
  <si>
    <t>6n</t>
  </si>
  <si>
    <t>San Marcos Energy LLC</t>
  </si>
  <si>
    <t>6o</t>
  </si>
  <si>
    <t>Pacific Wind LLC</t>
  </si>
  <si>
    <t>6p</t>
  </si>
  <si>
    <t>Manzana Wind LLC</t>
  </si>
  <si>
    <t>6q</t>
  </si>
  <si>
    <t>Ocotillo Express LLC</t>
  </si>
  <si>
    <t>6r</t>
  </si>
  <si>
    <t>NaturEner Rim Rock Wind Energy LLC</t>
  </si>
  <si>
    <t>6s</t>
  </si>
  <si>
    <t>Campo Verde Solar LLC</t>
  </si>
  <si>
    <t>Campo Verde Solar, LLC</t>
  </si>
  <si>
    <t>Solar Turbines</t>
  </si>
  <si>
    <t>6t</t>
  </si>
  <si>
    <t>Cascade  Solar LLC</t>
  </si>
  <si>
    <t>6u</t>
  </si>
  <si>
    <t>Centinela Solar Energy, LLC</t>
  </si>
  <si>
    <t>6v</t>
  </si>
  <si>
    <t>Centinela Solar Energy LLC</t>
  </si>
  <si>
    <t>6w</t>
  </si>
  <si>
    <t>Energia Sierra Juarez U.S., LLC</t>
  </si>
  <si>
    <t>6x</t>
  </si>
  <si>
    <t>TallBear Seville LLC</t>
  </si>
  <si>
    <t>IID</t>
  </si>
  <si>
    <t>Imperial Valley Irrigation District, CA</t>
  </si>
  <si>
    <t>6y</t>
  </si>
  <si>
    <t>Calipatria LLC (70SM1 8me LLC)</t>
  </si>
  <si>
    <t>70SM1 8me, LLC</t>
  </si>
  <si>
    <t>6z</t>
  </si>
  <si>
    <t>NLP Granger A82, LLC</t>
  </si>
  <si>
    <t>Heelstone</t>
  </si>
  <si>
    <t>6aa</t>
  </si>
  <si>
    <t>NLP Valley Center Solar, LLC</t>
  </si>
  <si>
    <t>6ab</t>
  </si>
  <si>
    <t>Solar Borrego I LLC</t>
  </si>
  <si>
    <t>NRG Solar Borrego I LLC</t>
  </si>
  <si>
    <t>6ac</t>
  </si>
  <si>
    <t>Imperial Valley Solar 1  LLC</t>
  </si>
  <si>
    <t>6ad</t>
  </si>
  <si>
    <t>CSOLAR IV South LLC</t>
  </si>
  <si>
    <t>6ae</t>
  </si>
  <si>
    <t>Arlington Valley Solar Energy II LLC</t>
  </si>
  <si>
    <t>Arlington Valley Solar Energy II, LLC</t>
  </si>
  <si>
    <t>SRP</t>
  </si>
  <si>
    <t>Arizona Pubilc Service, AZ</t>
  </si>
  <si>
    <t>6af</t>
  </si>
  <si>
    <t>Catalina Solar LLC</t>
  </si>
  <si>
    <t>Catalina Solar, LLC</t>
  </si>
  <si>
    <t>6ag</t>
  </si>
  <si>
    <t>Sol Orchard San Diego 20 LLC</t>
  </si>
  <si>
    <t>6ah</t>
  </si>
  <si>
    <t>Sol Orchard San Diego 21 LLC</t>
  </si>
  <si>
    <t>6ai</t>
  </si>
  <si>
    <t>Sol Orchard San Diego 22 LLC</t>
  </si>
  <si>
    <t>6aj</t>
  </si>
  <si>
    <t>Sol Orchard San Diego 23 LLC</t>
  </si>
  <si>
    <t>6ak</t>
  </si>
  <si>
    <t>SG2  Imperial Valley LLC</t>
  </si>
  <si>
    <t>6al</t>
  </si>
  <si>
    <t>Desert Green Solar Farm LLC</t>
  </si>
  <si>
    <t>6am</t>
  </si>
  <si>
    <t>CSOLAR IV West LLC</t>
  </si>
  <si>
    <t>6an</t>
  </si>
  <si>
    <t>97WI 8ME LLC (Midway)</t>
  </si>
  <si>
    <t>Midway Solar (97W18ME LLC)</t>
  </si>
  <si>
    <t>6ao</t>
  </si>
  <si>
    <t>Energia Sierra Juarez 2</t>
  </si>
  <si>
    <t>6ap</t>
  </si>
  <si>
    <t>ORNI33, LLC ( (Wister Solar Project))</t>
  </si>
  <si>
    <t>6aq</t>
  </si>
  <si>
    <t>N/A</t>
  </si>
  <si>
    <t>Yuma Cogeneration Associates</t>
  </si>
  <si>
    <t>Dispatchable</t>
  </si>
  <si>
    <t>CP Kelco</t>
  </si>
  <si>
    <t>Goal Line</t>
  </si>
  <si>
    <t>CP Kelco, U.S., Inc.</t>
  </si>
  <si>
    <t>Three Gas Turbines</t>
  </si>
  <si>
    <t>New PPA effective June 1, 2017</t>
  </si>
  <si>
    <t>Orange Grove Energy (JPower )</t>
  </si>
  <si>
    <t>Orange Grove Energy, L.P.</t>
  </si>
  <si>
    <t>Two LM6000 Peaking units</t>
  </si>
  <si>
    <t>El Cajon Energy Center (Wellhead)</t>
  </si>
  <si>
    <t>El Cajon Energy, LLC</t>
  </si>
  <si>
    <t>LM6000 Peaker</t>
  </si>
  <si>
    <t>Carlsbad Energy Center LLC (NRG)</t>
  </si>
  <si>
    <t>Carlsbad Energy Center, LLC</t>
  </si>
  <si>
    <t>Five LM100 Peakers</t>
  </si>
  <si>
    <t>Escondido Energy Center (Wellhead)</t>
  </si>
  <si>
    <t>Escondido Energy Center, LLC</t>
  </si>
  <si>
    <t>7i</t>
  </si>
  <si>
    <t>Pio Pico Energy Center LLC (Southwest Generation)</t>
  </si>
  <si>
    <t>Pio Pico Energy Center, LLC</t>
  </si>
  <si>
    <t>Three LM100 Peakers</t>
  </si>
  <si>
    <t>7j</t>
  </si>
  <si>
    <t>Valley Center Storage II, LLC</t>
  </si>
  <si>
    <t>Battery</t>
  </si>
  <si>
    <t>Lithium Ion Batteries</t>
  </si>
  <si>
    <t>7k</t>
  </si>
  <si>
    <t>BCE Los Alamitos, LLC ((Bright Canyon))</t>
  </si>
  <si>
    <t>7l</t>
  </si>
  <si>
    <t>7m</t>
  </si>
  <si>
    <t>Johanna Energy Center, LLC</t>
  </si>
  <si>
    <t>7n</t>
  </si>
  <si>
    <t>7o</t>
  </si>
  <si>
    <t>Olivenhain/Hodges Pumped Storage Facility</t>
  </si>
  <si>
    <t>San Diego County Water Authority</t>
  </si>
  <si>
    <t>Two Hydro Turbines</t>
  </si>
  <si>
    <t>Dan Ciraolo</t>
  </si>
  <si>
    <t>moconnell@sdge.com</t>
  </si>
  <si>
    <t>dciraolo@sdge.com</t>
  </si>
  <si>
    <t>858-654-1715</t>
  </si>
  <si>
    <t>619-676-6312</t>
  </si>
  <si>
    <t>Natural Gas; Cuyamaca Facility</t>
  </si>
  <si>
    <t>G0910</t>
  </si>
  <si>
    <t>ELCAJN_6_UNITA1</t>
  </si>
  <si>
    <t>Natural Gas; Desert Star Power Plant</t>
  </si>
  <si>
    <t>G1040</t>
  </si>
  <si>
    <t>MRCHNT_2_PL1X3</t>
  </si>
  <si>
    <t>G1023</t>
  </si>
  <si>
    <t>MRGT_6_MMAREF</t>
  </si>
  <si>
    <t>1e</t>
  </si>
  <si>
    <t xml:space="preserve">Natural Gas; Palomar Energy Center </t>
  </si>
  <si>
    <t>G0861</t>
  </si>
  <si>
    <t>PALOMR_2_PL1X3</t>
  </si>
  <si>
    <t>1f</t>
  </si>
  <si>
    <t>G0785</t>
  </si>
  <si>
    <t>OTMESA_2_PL1X3</t>
  </si>
  <si>
    <t>1g</t>
  </si>
  <si>
    <t>ESCNDO_6_EB1BT1</t>
  </si>
  <si>
    <t>1h</t>
  </si>
  <si>
    <t>Energy Storage; El Cajon</t>
  </si>
  <si>
    <t>LAKHDG_6_UNIT 1</t>
  </si>
  <si>
    <t>Solar PV; Ramona Solar Energy Project</t>
  </si>
  <si>
    <t>60077E</t>
  </si>
  <si>
    <t>LASSEN_6_UNITS</t>
  </si>
  <si>
    <t>E0194</t>
  </si>
  <si>
    <t>CPSTNO_7_PRMADS</t>
  </si>
  <si>
    <t>E0054</t>
  </si>
  <si>
    <t>MSHGTS_6_MMARLF</t>
  </si>
  <si>
    <t>Oak Creek Wind Power LLC</t>
  </si>
  <si>
    <t>W0367</t>
  </si>
  <si>
    <t>OAKWD_6_ZEPHWD</t>
  </si>
  <si>
    <t>E0094</t>
  </si>
  <si>
    <t>CHILLS_7_UNITA1</t>
  </si>
  <si>
    <t>GARNET_2_WIND1</t>
  </si>
  <si>
    <t>W0359</t>
  </si>
  <si>
    <t>MIDWD_7_CORAMB</t>
  </si>
  <si>
    <t>MARCPW_6_SOLAR1</t>
  </si>
  <si>
    <t>CHILLS_1_SYCENG</t>
  </si>
  <si>
    <t>ROSMDW_2_WIND1</t>
  </si>
  <si>
    <t>MANZNA_2_WIND</t>
  </si>
  <si>
    <t>W0409</t>
  </si>
  <si>
    <t>OCTILO_5_WIND</t>
  </si>
  <si>
    <t>S0258</t>
  </si>
  <si>
    <t>CPVERD_2_SOLAR</t>
  </si>
  <si>
    <t>DEVERS_1_SOLAR</t>
  </si>
  <si>
    <t>CNTNLA_2_SOLAR1</t>
  </si>
  <si>
    <t>CNTNLA_2_SOLAR2</t>
  </si>
  <si>
    <t>W0408</t>
  </si>
  <si>
    <t>ENERSJ_2_WIND</t>
  </si>
  <si>
    <t>ANZA_6_SOLAR1</t>
  </si>
  <si>
    <t>CALPSS_6_SOLAR1</t>
  </si>
  <si>
    <t>LILIAC_6_SOLAR</t>
  </si>
  <si>
    <t>VLCNTR_6_VCSLR</t>
  </si>
  <si>
    <t>S0238</t>
  </si>
  <si>
    <t>BREGGO_6_SOLAR</t>
  </si>
  <si>
    <t>IVSLRP_2_SOLAR1</t>
  </si>
  <si>
    <t>CSLR4S_2_SOLAR</t>
  </si>
  <si>
    <t>ARLVAL_5_SOLAR</t>
  </si>
  <si>
    <t>S0081</t>
  </si>
  <si>
    <t>CATLNA_2_SOLAR</t>
  </si>
  <si>
    <t>CRELMN_6_RAMON1</t>
  </si>
  <si>
    <t>CRELMN_6_RAMON2</t>
  </si>
  <si>
    <t>VLCNTR_6_VCSLR1</t>
  </si>
  <si>
    <t>VLCNTR_6_VCSLR2</t>
  </si>
  <si>
    <t>BREGGO_6_DEGRSL</t>
  </si>
  <si>
    <t>IVWEST_2_SOLAR1</t>
  </si>
  <si>
    <t>6ar</t>
  </si>
  <si>
    <t>MIDWY3_2_MDSSR1</t>
  </si>
  <si>
    <t>6as</t>
  </si>
  <si>
    <t>SAMPSN_6_KELCO1</t>
  </si>
  <si>
    <t>G0290</t>
  </si>
  <si>
    <t>G1005</t>
  </si>
  <si>
    <t>OGROVE_6_PL1X2</t>
  </si>
  <si>
    <t>G0951</t>
  </si>
  <si>
    <t>ELCAJN_6_LM6K</t>
  </si>
  <si>
    <t>G0945</t>
  </si>
  <si>
    <t>ESCNDO_6_PL1X2</t>
  </si>
  <si>
    <t>PIOPIC_2_CTG1</t>
  </si>
  <si>
    <t>Senior Busn / Econ Advisor</t>
  </si>
  <si>
    <t>1j</t>
  </si>
  <si>
    <t>1i</t>
  </si>
  <si>
    <t>1k</t>
  </si>
  <si>
    <t>1l</t>
  </si>
  <si>
    <t>1m</t>
  </si>
  <si>
    <t>Natural Gas; Miramar Facility 1</t>
  </si>
  <si>
    <t>Natural Gas; Miramar Facility 2</t>
  </si>
  <si>
    <t>MRGT_6_MEF2</t>
  </si>
  <si>
    <t>ELCAJN_6_EB1BT1</t>
  </si>
  <si>
    <t>Energy Storage; Escondido 1</t>
  </si>
  <si>
    <t>Energy Storage; Escondido 2</t>
  </si>
  <si>
    <t>Energy Storage; Escondido 3</t>
  </si>
  <si>
    <t>ESCNDO_6_EB2BT2</t>
  </si>
  <si>
    <t>ESCNDO_6_EB3BT3</t>
  </si>
  <si>
    <t>Energy Storage; Miguel</t>
  </si>
  <si>
    <t>Energy Storage; Top Gun Miramar</t>
  </si>
  <si>
    <t>1n</t>
  </si>
  <si>
    <t>PRCTVY_1_MIGBT1</t>
  </si>
  <si>
    <t>MRGT_6_TGEBT1</t>
  </si>
  <si>
    <t>Energy Storage; Kearny - PLANNED</t>
  </si>
  <si>
    <t>Energy Storage; Fallbrook - PLANNED</t>
  </si>
  <si>
    <t>3d</t>
  </si>
  <si>
    <t>3e</t>
  </si>
  <si>
    <t>Lake Hodges 1</t>
  </si>
  <si>
    <t>Lake Hodges 2</t>
  </si>
  <si>
    <t>LAKHDG_6_UNIT 2</t>
  </si>
  <si>
    <t>CRELMN_6_RAMSR3</t>
  </si>
  <si>
    <t>Vista Energy Storage, LLC</t>
  </si>
  <si>
    <t>Calipatria, LLC</t>
  </si>
  <si>
    <t>Cascade Solar LLC</t>
  </si>
  <si>
    <t>Centinela Solar Energy 1 LLC</t>
  </si>
  <si>
    <t>Centinela Solar Energy 2 LLC</t>
  </si>
  <si>
    <t>Energia Sierra Juarez US, LLC</t>
  </si>
  <si>
    <t>Midway Solar Farm [97WI 8ME LLC]</t>
  </si>
  <si>
    <t>Imperial Valley Solar 1 LLC [Mount Signal Solar Farm]</t>
  </si>
  <si>
    <t>6at</t>
  </si>
  <si>
    <t>Energia Sierra Juarez 2 US, LLC - PLANNED</t>
  </si>
  <si>
    <t>Honey Lake Power Company, LP</t>
  </si>
  <si>
    <t>MM San Diego LLC [Miramar RAM]</t>
  </si>
  <si>
    <t xml:space="preserve">San Marcos Energy LLC </t>
  </si>
  <si>
    <t xml:space="preserve">Sycamore Energy 1 LLC </t>
  </si>
  <si>
    <t xml:space="preserve">Sycamore Energy 2 LLC </t>
  </si>
  <si>
    <t>CRSTWD_6_KUMYAY</t>
  </si>
  <si>
    <t>ALHMBR_1_ALHSLR</t>
  </si>
  <si>
    <t>SMRCOS_6_LNDFIL</t>
  </si>
  <si>
    <t>SG2 Imperial Valley LLC, Unit 1</t>
  </si>
  <si>
    <t>SG2 Imperial Valley LLC, Unit 2</t>
  </si>
  <si>
    <t>SG2 Imperial Valley LLC, Unit 3</t>
  </si>
  <si>
    <t>ARKANS_1_ARKSLR</t>
  </si>
  <si>
    <t>SNORA_2_SNRSLR</t>
  </si>
  <si>
    <t>BCE Los Alamitos LLC - PLANNED</t>
  </si>
  <si>
    <t>Sentinel Energy Center, LLC</t>
  </si>
  <si>
    <t>Morgan Stanley Capital Group NOB</t>
  </si>
  <si>
    <t>Orange Grove Energy LLC</t>
  </si>
  <si>
    <t>7p</t>
  </si>
  <si>
    <t>7q</t>
  </si>
  <si>
    <t>7r</t>
  </si>
  <si>
    <t>7s</t>
  </si>
  <si>
    <t>7t</t>
  </si>
  <si>
    <t>7u</t>
  </si>
  <si>
    <t>7v</t>
  </si>
  <si>
    <t>C P Kelco San Diego Plant</t>
  </si>
  <si>
    <t>CalPeak Power, LLC - Border</t>
  </si>
  <si>
    <t>CalPeak Power, LLC - Escondido</t>
  </si>
  <si>
    <t>Carlsbad Energy Center LLC - Unit1</t>
  </si>
  <si>
    <t>Carlsbad Energy Center LLC - Unit 2</t>
  </si>
  <si>
    <t>Pio Pico Energy Center LLC - Unit 1</t>
  </si>
  <si>
    <t>Pio Pico Energy Center LLC - Unit 2</t>
  </si>
  <si>
    <t>Pio Pico Energy Center LLC - Unit 3</t>
  </si>
  <si>
    <t>Johanna Energy Center, LLC - PLANNED</t>
  </si>
  <si>
    <t>Ortega Grid LLC - PLANNED</t>
  </si>
  <si>
    <t>Terra-Gen Sagebrush - PLANNED</t>
  </si>
  <si>
    <t>Valley Center Storage 1, LLC - PLANNED</t>
  </si>
  <si>
    <t>Valley Center Storage 2, LLC - PLANNED</t>
  </si>
  <si>
    <t>Otay Mesa Energy Center LLC</t>
  </si>
  <si>
    <t>BORDER_6_UNITA1</t>
  </si>
  <si>
    <t>ESCNDO_6_UNITB1</t>
  </si>
  <si>
    <t>CARLS1_2_CARCT1</t>
  </si>
  <si>
    <t>CARLS2_1_CARCT1</t>
  </si>
  <si>
    <t>PIOPIC_2_CTG2</t>
  </si>
  <si>
    <t>PIOPIC_2_CTG3</t>
  </si>
  <si>
    <t>VSTAES_6_VESBT1</t>
  </si>
  <si>
    <t xml:space="preserve">VLCNTR_6_VCEBT1 </t>
  </si>
  <si>
    <t xml:space="preserve">VLCNTR_6_VCEBT2 </t>
  </si>
  <si>
    <t>ORNI33, LLC (Wister Solar Project) - PLANNED</t>
  </si>
  <si>
    <t>NQC Values for September used for each resource's NQC.</t>
  </si>
  <si>
    <t>3d, 3e</t>
  </si>
  <si>
    <t>Small Hydro</t>
  </si>
  <si>
    <t>6ad, 6ae, 6af</t>
  </si>
  <si>
    <t>7e, 7f</t>
  </si>
  <si>
    <t>7l, 7m, 7n</t>
  </si>
  <si>
    <t>Supply-Side DR Not included in lines 4 or 15, but is included in line 22. Values available upon request.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</si>
</sst>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mmm\-yy;@"/>
    <numFmt numFmtId="165" formatCode="m/d/yyyy;@"/>
    <numFmt numFmtId="166" formatCode="0.0"/>
    <numFmt numFmtId="167" formatCode="#,##0.0"/>
    <numFmt numFmtId="168" formatCode="m/d/yy;@"/>
    <numFmt numFmtId="169" formatCode="0_);[Red]\(0\)"/>
  </numFmts>
  <fonts count="29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11"/>
      <color theme="1"/>
      <name val="Arial"/>
      <family val="2"/>
    </font>
    <font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rgb="FF00B050"/>
      <name val="Times New Roman"/>
      <family val="1"/>
    </font>
    <font>
      <b/>
      <sz val="12"/>
      <name val="Times New Roman"/>
      <family val="1"/>
    </font>
    <font>
      <sz val="12"/>
      <name val="Times New Roman"/>
    </font>
    <font>
      <b/>
      <sz val="11"/>
      <color rgb="FF008000"/>
      <name val="Arial"/>
      <family val="2"/>
    </font>
    <font>
      <sz val="12"/>
      <color rgb="FF008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</cellStyleXfs>
  <cellXfs count="257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0" xfId="2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left" vertical="center" wrapText="1" indent="1"/>
    </xf>
    <xf numFmtId="0" fontId="7" fillId="0" borderId="1" xfId="2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left" vertical="center" wrapText="1" indent="1"/>
    </xf>
    <xf numFmtId="0" fontId="8" fillId="0" borderId="0" xfId="2" applyFont="1" applyAlignment="1">
      <alignment horizontal="left" vertical="center" wrapText="1" inden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8" fillId="0" borderId="1" xfId="2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indent="1"/>
    </xf>
    <xf numFmtId="38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indent="2"/>
    </xf>
    <xf numFmtId="38" fontId="9" fillId="0" borderId="0" xfId="0" applyNumberFormat="1" applyFont="1" applyFill="1" applyBorder="1" applyAlignment="1">
      <alignment horizontal="left" vertical="center" indent="1"/>
    </xf>
    <xf numFmtId="0" fontId="3" fillId="7" borderId="0" xfId="0" applyFont="1" applyFill="1" applyBorder="1" applyAlignment="1">
      <alignment vertical="center"/>
    </xf>
    <xf numFmtId="38" fontId="9" fillId="7" borderId="0" xfId="0" applyNumberFormat="1" applyFont="1" applyFill="1" applyBorder="1" applyAlignment="1">
      <alignment horizontal="left" vertical="center" indent="1"/>
    </xf>
    <xf numFmtId="0" fontId="3" fillId="7" borderId="0" xfId="0" applyFont="1" applyFill="1" applyBorder="1" applyAlignment="1">
      <alignment horizontal="left" vertical="center"/>
    </xf>
    <xf numFmtId="3" fontId="3" fillId="7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left" vertical="center"/>
    </xf>
    <xf numFmtId="3" fontId="3" fillId="6" borderId="0" xfId="0" applyNumberFormat="1" applyFont="1" applyFill="1" applyBorder="1" applyAlignment="1">
      <alignment horizontal="left" vertical="center"/>
    </xf>
    <xf numFmtId="164" fontId="9" fillId="0" borderId="0" xfId="0" applyNumberFormat="1" applyFont="1" applyFill="1" applyBorder="1" applyAlignment="1">
      <alignment horizontal="left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indent="1"/>
    </xf>
    <xf numFmtId="0" fontId="11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 indent="1"/>
    </xf>
    <xf numFmtId="38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38" fontId="13" fillId="8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8" fillId="8" borderId="1" xfId="0" applyFont="1" applyFill="1" applyBorder="1" applyAlignment="1">
      <alignment horizontal="left" vertical="center" wrapText="1" indent="1"/>
    </xf>
    <xf numFmtId="0" fontId="7" fillId="8" borderId="1" xfId="0" applyFont="1" applyFill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"/>
    </xf>
    <xf numFmtId="9" fontId="13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38" fontId="9" fillId="0" borderId="0" xfId="0" applyNumberFormat="1" applyFont="1" applyFill="1" applyBorder="1" applyAlignment="1">
      <alignment horizontal="left" vertical="center"/>
    </xf>
    <xf numFmtId="38" fontId="9" fillId="7" borderId="0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3" fillId="0" borderId="1" xfId="0" applyNumberFormat="1" applyFont="1" applyFill="1" applyBorder="1" applyAlignment="1">
      <alignment horizontal="right" vertical="center"/>
    </xf>
    <xf numFmtId="38" fontId="13" fillId="0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5" borderId="3" xfId="0" applyNumberFormat="1" applyFont="1" applyFill="1" applyBorder="1" applyAlignment="1">
      <alignment horizontal="left" vertical="center" wrapText="1" indent="1"/>
    </xf>
    <xf numFmtId="164" fontId="8" fillId="5" borderId="7" xfId="0" applyNumberFormat="1" applyFont="1" applyFill="1" applyBorder="1" applyAlignment="1">
      <alignment horizontal="left" vertical="center" wrapText="1" indent="1"/>
    </xf>
    <xf numFmtId="0" fontId="8" fillId="5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7" fontId="7" fillId="0" borderId="1" xfId="0" applyNumberFormat="1" applyFont="1" applyFill="1" applyBorder="1" applyAlignment="1">
      <alignment vertical="center"/>
    </xf>
    <xf numFmtId="167" fontId="8" fillId="0" borderId="1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5" borderId="2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left" vertical="center" indent="1"/>
    </xf>
    <xf numFmtId="165" fontId="7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5" fontId="7" fillId="0" borderId="0" xfId="0" applyNumberFormat="1" applyFont="1" applyFill="1" applyBorder="1" applyAlignment="1">
      <alignment horizontal="left" vertical="center" indent="1"/>
    </xf>
    <xf numFmtId="0" fontId="7" fillId="0" borderId="0" xfId="1" applyFont="1" applyBorder="1" applyAlignment="1">
      <alignment horizontal="left" vertical="center" indent="1"/>
    </xf>
    <xf numFmtId="165" fontId="7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20" fillId="7" borderId="4" xfId="0" applyFont="1" applyFill="1" applyBorder="1" applyAlignment="1">
      <alignment horizontal="left" vertical="center" wrapText="1" indent="1"/>
    </xf>
    <xf numFmtId="0" fontId="7" fillId="6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5" fontId="7" fillId="6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0" fontId="7" fillId="0" borderId="0" xfId="0" applyFont="1"/>
    <xf numFmtId="0" fontId="7" fillId="0" borderId="6" xfId="0" applyFont="1" applyBorder="1" applyAlignment="1">
      <alignment vertical="center"/>
    </xf>
    <xf numFmtId="0" fontId="7" fillId="0" borderId="1" xfId="0" applyFont="1" applyBorder="1"/>
    <xf numFmtId="0" fontId="8" fillId="3" borderId="1" xfId="1" applyFont="1" applyFill="1" applyBorder="1" applyAlignment="1">
      <alignment horizontal="center" vertical="center" wrapText="1"/>
    </xf>
    <xf numFmtId="165" fontId="8" fillId="3" borderId="1" xfId="1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19" fillId="0" borderId="4" xfId="1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Border="1"/>
    <xf numFmtId="0" fontId="7" fillId="0" borderId="9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6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22" fillId="0" borderId="1" xfId="2" applyFont="1" applyBorder="1" applyAlignment="1">
      <alignment horizontal="left" vertical="center" wrapText="1" indent="1"/>
    </xf>
    <xf numFmtId="0" fontId="23" fillId="0" borderId="1" xfId="3" applyFont="1" applyFill="1" applyBorder="1" applyAlignment="1" applyProtection="1">
      <alignment horizontal="left" vertical="center" wrapText="1" indent="1"/>
    </xf>
    <xf numFmtId="14" fontId="22" fillId="0" borderId="1" xfId="2" applyNumberFormat="1" applyFont="1" applyBorder="1" applyAlignment="1">
      <alignment horizontal="left" vertical="center" wrapText="1" inden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 indent="1"/>
    </xf>
    <xf numFmtId="164" fontId="7" fillId="0" borderId="2" xfId="0" applyNumberFormat="1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1" fillId="9" borderId="11" xfId="1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 wrapText="1"/>
    </xf>
    <xf numFmtId="165" fontId="1" fillId="9" borderId="11" xfId="0" applyNumberFormat="1" applyFont="1" applyFill="1" applyBorder="1" applyAlignment="1">
      <alignment horizontal="center" vertical="center"/>
    </xf>
    <xf numFmtId="165" fontId="25" fillId="9" borderId="11" xfId="0" applyNumberFormat="1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vertical="center"/>
    </xf>
    <xf numFmtId="0" fontId="1" fillId="9" borderId="8" xfId="0" applyFont="1" applyFill="1" applyBorder="1" applyAlignment="1">
      <alignment horizontal="left" vertical="center" wrapText="1" indent="1"/>
    </xf>
    <xf numFmtId="165" fontId="1" fillId="9" borderId="8" xfId="0" applyNumberFormat="1" applyFont="1" applyFill="1" applyBorder="1" applyAlignment="1">
      <alignment vertical="center"/>
    </xf>
    <xf numFmtId="165" fontId="25" fillId="9" borderId="8" xfId="0" applyNumberFormat="1" applyFont="1" applyFill="1" applyBorder="1" applyAlignment="1">
      <alignment vertical="center"/>
    </xf>
    <xf numFmtId="0" fontId="25" fillId="9" borderId="8" xfId="0" applyFont="1" applyFill="1" applyBorder="1" applyAlignment="1">
      <alignment vertical="center"/>
    </xf>
    <xf numFmtId="0" fontId="22" fillId="0" borderId="1" xfId="2" applyFont="1" applyFill="1" applyBorder="1" applyAlignment="1">
      <alignment horizontal="left" vertical="center" wrapText="1" indent="1"/>
    </xf>
    <xf numFmtId="0" fontId="22" fillId="0" borderId="1" xfId="2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indent="1"/>
    </xf>
    <xf numFmtId="0" fontId="14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left" vertical="center" wrapText="1" indent="1"/>
    </xf>
    <xf numFmtId="0" fontId="15" fillId="8" borderId="1" xfId="0" applyFont="1" applyFill="1" applyBorder="1" applyAlignment="1">
      <alignment horizontal="left" vertical="center" wrapText="1" indent="1"/>
    </xf>
    <xf numFmtId="38" fontId="15" fillId="8" borderId="1" xfId="0" applyNumberFormat="1" applyFont="1" applyFill="1" applyBorder="1" applyAlignment="1">
      <alignment horizontal="right"/>
    </xf>
    <xf numFmtId="0" fontId="7" fillId="8" borderId="1" xfId="0" applyFont="1" applyFill="1" applyBorder="1" applyAlignment="1">
      <alignment vertical="center" wrapText="1"/>
    </xf>
    <xf numFmtId="38" fontId="8" fillId="8" borderId="1" xfId="0" applyNumberFormat="1" applyFont="1" applyFill="1" applyBorder="1" applyAlignment="1">
      <alignment horizontal="right"/>
    </xf>
    <xf numFmtId="1" fontId="8" fillId="0" borderId="1" xfId="0" applyNumberFormat="1" applyFont="1" applyBorder="1" applyAlignment="1">
      <alignment horizontal="left" vertical="center" wrapText="1" indent="1"/>
    </xf>
    <xf numFmtId="1" fontId="8" fillId="8" borderId="1" xfId="0" applyNumberFormat="1" applyFont="1" applyFill="1" applyBorder="1" applyAlignment="1">
      <alignment horizontal="left" vertical="center" wrapText="1" indent="1"/>
    </xf>
    <xf numFmtId="38" fontId="27" fillId="0" borderId="1" xfId="0" applyNumberFormat="1" applyFont="1" applyFill="1" applyBorder="1" applyAlignment="1">
      <alignment horizontal="right"/>
    </xf>
    <xf numFmtId="9" fontId="27" fillId="0" borderId="1" xfId="6" applyFont="1" applyFill="1" applyBorder="1" applyAlignment="1">
      <alignment horizontal="right"/>
    </xf>
    <xf numFmtId="1" fontId="13" fillId="0" borderId="1" xfId="0" applyNumberFormat="1" applyFont="1" applyBorder="1" applyAlignment="1">
      <alignment horizontal="left" vertical="center" wrapText="1" indent="1"/>
    </xf>
    <xf numFmtId="1" fontId="27" fillId="0" borderId="1" xfId="0" applyNumberFormat="1" applyFont="1" applyBorder="1" applyAlignment="1">
      <alignment horizontal="left" vertical="center" wrapText="1" indent="1"/>
    </xf>
    <xf numFmtId="165" fontId="1" fillId="0" borderId="1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indent="1"/>
    </xf>
    <xf numFmtId="0" fontId="16" fillId="0" borderId="0" xfId="0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left" vertical="center" wrapText="1" indent="1"/>
    </xf>
    <xf numFmtId="49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 wrapText="1" indent="1"/>
    </xf>
    <xf numFmtId="1" fontId="28" fillId="0" borderId="0" xfId="0" applyNumberFormat="1" applyFont="1" applyFill="1" applyBorder="1"/>
    <xf numFmtId="0" fontId="3" fillId="0" borderId="0" xfId="0" applyFont="1" applyFill="1" applyBorder="1" applyAlignment="1">
      <alignment horizontal="right" vertical="center" wrapText="1" indent="1"/>
    </xf>
    <xf numFmtId="2" fontId="28" fillId="0" borderId="0" xfId="0" applyNumberFormat="1" applyFont="1" applyFill="1" applyBorder="1"/>
    <xf numFmtId="1" fontId="13" fillId="0" borderId="1" xfId="7" applyNumberFormat="1" applyFont="1" applyFill="1" applyBorder="1" applyAlignment="1">
      <alignment horizontal="right" vertical="center"/>
    </xf>
    <xf numFmtId="1" fontId="13" fillId="0" borderId="1" xfId="7" applyNumberFormat="1" applyFont="1" applyFill="1" applyBorder="1" applyAlignment="1">
      <alignment vertical="center"/>
    </xf>
    <xf numFmtId="167" fontId="13" fillId="0" borderId="1" xfId="7" applyNumberFormat="1" applyFont="1" applyFill="1" applyBorder="1" applyAlignment="1">
      <alignment vertical="center"/>
    </xf>
    <xf numFmtId="3" fontId="13" fillId="0" borderId="1" xfId="7" applyNumberFormat="1" applyFont="1" applyFill="1" applyBorder="1" applyAlignment="1">
      <alignment vertical="center"/>
    </xf>
    <xf numFmtId="168" fontId="13" fillId="0" borderId="1" xfId="7" applyNumberFormat="1" applyFont="1" applyFill="1" applyBorder="1" applyAlignment="1">
      <alignment horizontal="right" vertical="center"/>
    </xf>
    <xf numFmtId="166" fontId="7" fillId="0" borderId="1" xfId="7" applyNumberFormat="1" applyFont="1" applyFill="1" applyBorder="1" applyAlignment="1">
      <alignment horizontal="right" vertical="center"/>
    </xf>
    <xf numFmtId="167" fontId="7" fillId="0" borderId="1" xfId="7" applyNumberFormat="1" applyFont="1" applyFill="1" applyBorder="1" applyAlignment="1">
      <alignment vertical="center"/>
    </xf>
    <xf numFmtId="3" fontId="13" fillId="0" borderId="1" xfId="7" applyNumberFormat="1" applyFont="1" applyFill="1" applyBorder="1" applyAlignment="1">
      <alignment horizontal="right"/>
    </xf>
    <xf numFmtId="38" fontId="21" fillId="0" borderId="1" xfId="7" applyNumberFormat="1" applyFont="1" applyFill="1" applyBorder="1" applyAlignment="1">
      <alignment horizontal="right"/>
    </xf>
    <xf numFmtId="3" fontId="21" fillId="0" borderId="1" xfId="7" applyNumberFormat="1" applyFont="1" applyFill="1" applyBorder="1" applyAlignment="1">
      <alignment horizontal="right"/>
    </xf>
    <xf numFmtId="1" fontId="21" fillId="0" borderId="1" xfId="7" applyNumberFormat="1" applyFont="1" applyFill="1" applyBorder="1" applyAlignment="1">
      <alignment horizontal="right"/>
    </xf>
    <xf numFmtId="1" fontId="13" fillId="0" borderId="1" xfId="7" applyNumberFormat="1" applyFont="1" applyFill="1" applyBorder="1" applyAlignment="1">
      <alignment horizontal="right"/>
    </xf>
    <xf numFmtId="38" fontId="21" fillId="0" borderId="1" xfId="7" applyNumberFormat="1" applyFont="1" applyFill="1" applyBorder="1" applyAlignment="1">
      <alignment horizontal="right" vertical="center"/>
    </xf>
    <xf numFmtId="3" fontId="13" fillId="0" borderId="1" xfId="7" applyNumberFormat="1" applyFont="1" applyFill="1" applyBorder="1" applyAlignment="1">
      <alignment horizontal="right"/>
    </xf>
    <xf numFmtId="38" fontId="21" fillId="0" borderId="1" xfId="7" applyNumberFormat="1" applyFont="1" applyFill="1" applyBorder="1" applyAlignment="1">
      <alignment vertical="center"/>
    </xf>
    <xf numFmtId="2" fontId="21" fillId="0" borderId="1" xfId="7" applyNumberFormat="1" applyFont="1" applyFill="1" applyBorder="1" applyAlignment="1">
      <alignment horizontal="right" vertical="center"/>
    </xf>
    <xf numFmtId="2" fontId="13" fillId="0" borderId="1" xfId="7" applyNumberFormat="1" applyFont="1" applyFill="1" applyBorder="1" applyAlignment="1">
      <alignment horizontal="right"/>
    </xf>
    <xf numFmtId="169" fontId="8" fillId="0" borderId="1" xfId="0" applyNumberFormat="1" applyFont="1" applyBorder="1" applyAlignment="1">
      <alignment horizontal="left" vertical="center" wrapText="1" indent="1"/>
    </xf>
    <xf numFmtId="38" fontId="8" fillId="10" borderId="1" xfId="0" applyNumberFormat="1" applyFont="1" applyFill="1" applyBorder="1" applyAlignment="1">
      <alignment horizontal="right"/>
    </xf>
    <xf numFmtId="38" fontId="27" fillId="10" borderId="1" xfId="0" applyNumberFormat="1" applyFont="1" applyFill="1" applyBorder="1" applyAlignment="1">
      <alignment horizontal="right"/>
    </xf>
    <xf numFmtId="1" fontId="8" fillId="10" borderId="1" xfId="0" applyNumberFormat="1" applyFont="1" applyFill="1" applyBorder="1" applyAlignment="1">
      <alignment horizontal="left" vertical="center" wrapText="1" indent="1"/>
    </xf>
    <xf numFmtId="169" fontId="8" fillId="10" borderId="1" xfId="0" applyNumberFormat="1" applyFont="1" applyFill="1" applyBorder="1" applyAlignment="1">
      <alignment horizontal="left" vertical="center" wrapText="1" indent="1"/>
    </xf>
    <xf numFmtId="1" fontId="27" fillId="10" borderId="1" xfId="0" applyNumberFormat="1" applyFont="1" applyFill="1" applyBorder="1" applyAlignment="1">
      <alignment horizontal="left" vertical="center" wrapText="1" indent="1"/>
    </xf>
    <xf numFmtId="1" fontId="13" fillId="10" borderId="1" xfId="0" applyNumberFormat="1" applyFont="1" applyFill="1" applyBorder="1" applyAlignment="1">
      <alignment horizontal="left" vertical="center" wrapText="1" indent="1"/>
    </xf>
    <xf numFmtId="38" fontId="8" fillId="10" borderId="1" xfId="0" applyNumberFormat="1" applyFont="1" applyFill="1" applyBorder="1" applyAlignment="1">
      <alignment vertical="center"/>
    </xf>
    <xf numFmtId="38" fontId="13" fillId="10" borderId="1" xfId="7" applyNumberFormat="1" applyFont="1" applyFill="1" applyBorder="1" applyAlignment="1">
      <alignment horizontal="right"/>
    </xf>
    <xf numFmtId="3" fontId="8" fillId="10" borderId="1" xfId="0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>
      <alignment horizontal="center" vertical="center"/>
    </xf>
  </cellXfs>
  <cellStyles count="8">
    <cellStyle name="Comma 2" xfId="4" xr:uid="{9FA2EB08-0F9C-400E-AEDE-4E5A93E7B16A}"/>
    <cellStyle name="Hyperlink" xfId="3" builtinId="8"/>
    <cellStyle name="Normal" xfId="0" builtinId="0"/>
    <cellStyle name="Normal 2" xfId="2" xr:uid="{00000000-0005-0000-0000-000003000000}"/>
    <cellStyle name="Normal 3" xfId="7" xr:uid="{49C378FB-D6CA-43AC-9419-551D98FF8ACD}"/>
    <cellStyle name="Normal_S-5 Bilateral Contracts" xfId="1" xr:uid="{00000000-0005-0000-0000-000004000000}"/>
    <cellStyle name="Percent" xfId="6" builtinId="5"/>
    <cellStyle name="Percent 2" xfId="5" xr:uid="{4BF9D8D1-2998-4C11-AB02-248BA565231F}"/>
  </cellStyles>
  <dxfs count="9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8000"/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1363980</xdr:colOff>
      <xdr:row>5</xdr:row>
      <xdr:rowOff>45720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602615</xdr:colOff>
      <xdr:row>5</xdr:row>
      <xdr:rowOff>9647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4</xdr:col>
      <xdr:colOff>285116</xdr:colOff>
      <xdr:row>5</xdr:row>
      <xdr:rowOff>102780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2</xdr:col>
      <xdr:colOff>176217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F31" totalsRowShown="0" headerRowDxfId="8" dataDxfId="7" dataCellStyle="Normal 2">
  <autoFilter ref="A10:F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4950138-FE3C-47B6-85CA-35AE8ED9FA2B}" name="Persons who prepared Supply Forms" dataDxfId="6" dataCellStyle="Normal 2"/>
    <tableColumn id="2" xr3:uid="{6EFC00C1-073B-40F6-B91C-F8DBCF0FDA75}" name="S-1 Requirement" dataDxfId="5" dataCellStyle="Normal 2"/>
    <tableColumn id="3" xr3:uid="{69144813-E060-41F4-A24B-8FD5D0CAF1B6}" name="S-2 Supply" dataDxfId="4" dataCellStyle="Normal 2"/>
    <tableColumn id="4" xr3:uid="{AE7EF4E2-530F-456E-8AF8-02691122D80A}" name="S-3 Small POU Hourly Loads" dataDxfId="3" dataCellStyle="Normal 2"/>
    <tableColumn id="5" xr3:uid="{251DE173-3E3B-4BB2-B8F5-5DC3E91150A7}" name="S-5 Bilateral Contracts" dataDxfId="2" dataCellStyle="Normal 2"/>
    <tableColumn id="6" xr3:uid="{AD88C515-D2E1-43CA-9E8D-A77539A819C9}" name="Application for Confidentiality" dataDxfId="1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montanez@sdge.com" TargetMode="External"/><Relationship Id="rId13" Type="http://schemas.openxmlformats.org/officeDocument/2006/relationships/table" Target="../tables/table1.xm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kngo@sdge.com" TargetMode="External"/><Relationship Id="rId12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5.bin"/><Relationship Id="rId10" Type="http://schemas.openxmlformats.org/officeDocument/2006/relationships/hyperlink" Target="mailto:dciraolo@sdge.com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moconnell@sdge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2"/>
  <sheetViews>
    <sheetView showGridLines="0" tabSelected="1" zoomScaleNormal="100" workbookViewId="0">
      <selection activeCell="E6" sqref="E6"/>
    </sheetView>
  </sheetViews>
  <sheetFormatPr defaultColWidth="9" defaultRowHeight="14.25" x14ac:dyDescent="0.25"/>
  <cols>
    <col min="1" max="1" width="51.5" style="4" customWidth="1"/>
    <col min="2" max="6" width="23.625" style="4" customWidth="1"/>
    <col min="7" max="16384" width="9" style="4"/>
  </cols>
  <sheetData>
    <row r="1" spans="1:6" x14ac:dyDescent="0.25">
      <c r="A1" s="2" t="s">
        <v>58</v>
      </c>
      <c r="B1" s="3"/>
    </row>
    <row r="2" spans="1:6" ht="15" x14ac:dyDescent="0.25">
      <c r="A2" s="2" t="s">
        <v>59</v>
      </c>
      <c r="B2" s="5"/>
    </row>
    <row r="3" spans="1:6" ht="15" x14ac:dyDescent="0.25">
      <c r="A3" s="6" t="s">
        <v>159</v>
      </c>
      <c r="B3" s="5"/>
    </row>
    <row r="4" spans="1:6" ht="15" x14ac:dyDescent="0.25">
      <c r="A4" s="7" t="s">
        <v>152</v>
      </c>
      <c r="B4" s="5"/>
    </row>
    <row r="5" spans="1:6" ht="15" x14ac:dyDescent="0.25">
      <c r="A5" s="8"/>
      <c r="B5" s="5"/>
    </row>
    <row r="6" spans="1:6" ht="25.5" x14ac:dyDescent="0.25">
      <c r="A6" s="16" t="s">
        <v>29</v>
      </c>
      <c r="B6" s="204" t="s">
        <v>182</v>
      </c>
    </row>
    <row r="7" spans="1:6" ht="15" x14ac:dyDescent="0.25">
      <c r="A7" s="16" t="s">
        <v>38</v>
      </c>
      <c r="B7" s="204" t="s">
        <v>183</v>
      </c>
    </row>
    <row r="8" spans="1:6" ht="15" x14ac:dyDescent="0.25">
      <c r="A8" s="5"/>
      <c r="B8" s="8"/>
    </row>
    <row r="9" spans="1:6" ht="15" x14ac:dyDescent="0.25">
      <c r="A9" s="11"/>
      <c r="B9" s="11"/>
    </row>
    <row r="10" spans="1:6" ht="25.5" x14ac:dyDescent="0.25">
      <c r="A10" s="12" t="s">
        <v>177</v>
      </c>
      <c r="B10" s="13" t="s">
        <v>172</v>
      </c>
      <c r="C10" s="14" t="s">
        <v>173</v>
      </c>
      <c r="D10" s="15" t="s">
        <v>174</v>
      </c>
      <c r="E10" s="14" t="s">
        <v>175</v>
      </c>
      <c r="F10" s="14" t="s">
        <v>176</v>
      </c>
    </row>
    <row r="11" spans="1:6" x14ac:dyDescent="0.25">
      <c r="A11" s="9" t="s">
        <v>31</v>
      </c>
      <c r="B11" s="179" t="s">
        <v>344</v>
      </c>
      <c r="C11" s="203" t="s">
        <v>183</v>
      </c>
      <c r="D11" s="10"/>
      <c r="E11" s="179" t="s">
        <v>194</v>
      </c>
      <c r="F11" s="179" t="s">
        <v>195</v>
      </c>
    </row>
    <row r="12" spans="1:6" x14ac:dyDescent="0.25">
      <c r="A12" s="9" t="s">
        <v>30</v>
      </c>
      <c r="B12" s="179" t="s">
        <v>426</v>
      </c>
      <c r="C12" s="179" t="s">
        <v>186</v>
      </c>
      <c r="D12" s="179"/>
      <c r="E12" s="179" t="s">
        <v>187</v>
      </c>
      <c r="F12" s="179" t="s">
        <v>188</v>
      </c>
    </row>
    <row r="13" spans="1:6" x14ac:dyDescent="0.25">
      <c r="A13" s="9" t="s">
        <v>55</v>
      </c>
      <c r="B13" s="180" t="s">
        <v>346</v>
      </c>
      <c r="C13" s="180" t="s">
        <v>345</v>
      </c>
      <c r="D13" s="180"/>
      <c r="E13" s="180" t="s">
        <v>189</v>
      </c>
      <c r="F13" s="180" t="s">
        <v>190</v>
      </c>
    </row>
    <row r="14" spans="1:6" x14ac:dyDescent="0.25">
      <c r="A14" s="9" t="s">
        <v>32</v>
      </c>
      <c r="B14" s="179" t="s">
        <v>347</v>
      </c>
      <c r="C14" s="179" t="s">
        <v>348</v>
      </c>
      <c r="D14" s="179"/>
      <c r="E14" s="179" t="s">
        <v>191</v>
      </c>
      <c r="F14" s="179">
        <v>8586541761</v>
      </c>
    </row>
    <row r="15" spans="1:6" x14ac:dyDescent="0.25">
      <c r="A15" s="9" t="s">
        <v>33</v>
      </c>
      <c r="B15" s="179" t="s">
        <v>192</v>
      </c>
      <c r="C15" s="179" t="s">
        <v>192</v>
      </c>
      <c r="D15" s="179"/>
      <c r="E15" s="179" t="s">
        <v>192</v>
      </c>
      <c r="F15" s="179" t="s">
        <v>192</v>
      </c>
    </row>
    <row r="16" spans="1:6" x14ac:dyDescent="0.25">
      <c r="A16" s="9" t="s">
        <v>34</v>
      </c>
      <c r="B16" s="179"/>
      <c r="C16" s="179"/>
      <c r="D16" s="179"/>
      <c r="E16" s="179"/>
      <c r="F16" s="179"/>
    </row>
    <row r="17" spans="1:6" x14ac:dyDescent="0.25">
      <c r="A17" s="9" t="s">
        <v>35</v>
      </c>
      <c r="B17" s="179" t="s">
        <v>193</v>
      </c>
      <c r="C17" s="179" t="s">
        <v>193</v>
      </c>
      <c r="D17" s="179"/>
      <c r="E17" s="179" t="s">
        <v>193</v>
      </c>
      <c r="F17" s="179" t="s">
        <v>193</v>
      </c>
    </row>
    <row r="18" spans="1:6" x14ac:dyDescent="0.25">
      <c r="A18" s="9" t="s">
        <v>36</v>
      </c>
      <c r="B18" s="179" t="s">
        <v>50</v>
      </c>
      <c r="C18" s="179" t="s">
        <v>50</v>
      </c>
      <c r="D18" s="179"/>
      <c r="E18" s="179" t="s">
        <v>50</v>
      </c>
      <c r="F18" s="179" t="s">
        <v>50</v>
      </c>
    </row>
    <row r="19" spans="1:6" x14ac:dyDescent="0.25">
      <c r="A19" s="9" t="s">
        <v>37</v>
      </c>
      <c r="B19" s="179">
        <v>92123</v>
      </c>
      <c r="C19" s="179">
        <v>92123</v>
      </c>
      <c r="D19" s="179"/>
      <c r="E19" s="179">
        <v>92123</v>
      </c>
      <c r="F19" s="179">
        <v>92123</v>
      </c>
    </row>
    <row r="20" spans="1:6" x14ac:dyDescent="0.25">
      <c r="A20" s="9" t="s">
        <v>40</v>
      </c>
      <c r="B20" s="181">
        <v>44459</v>
      </c>
      <c r="C20" s="181">
        <v>44462</v>
      </c>
      <c r="D20" s="181"/>
      <c r="E20" s="181">
        <v>44419</v>
      </c>
      <c r="F20" s="181"/>
    </row>
    <row r="21" spans="1:6" x14ac:dyDescent="0.25">
      <c r="A21" s="9" t="s">
        <v>41</v>
      </c>
      <c r="B21" s="181"/>
      <c r="C21" s="181"/>
      <c r="D21" s="181"/>
      <c r="E21" s="181"/>
      <c r="F21" s="181"/>
    </row>
    <row r="22" spans="1:6" ht="30" x14ac:dyDescent="0.25">
      <c r="A22" s="16" t="s">
        <v>39</v>
      </c>
      <c r="B22" s="8"/>
      <c r="C22" s="8"/>
      <c r="D22" s="8"/>
      <c r="E22" s="8"/>
      <c r="F22" s="8"/>
    </row>
    <row r="23" spans="1:6" x14ac:dyDescent="0.25">
      <c r="A23" s="9" t="s">
        <v>31</v>
      </c>
      <c r="B23" s="179" t="s">
        <v>183</v>
      </c>
      <c r="C23" s="179" t="s">
        <v>183</v>
      </c>
      <c r="D23" s="179"/>
      <c r="E23" s="179" t="s">
        <v>196</v>
      </c>
      <c r="F23" s="179"/>
    </row>
    <row r="24" spans="1:6" x14ac:dyDescent="0.25">
      <c r="A24" s="9" t="s">
        <v>30</v>
      </c>
      <c r="B24" s="179" t="s">
        <v>186</v>
      </c>
      <c r="C24" s="179" t="s">
        <v>186</v>
      </c>
      <c r="D24" s="179"/>
      <c r="E24" s="179" t="s">
        <v>197</v>
      </c>
      <c r="F24" s="179"/>
    </row>
    <row r="25" spans="1:6" x14ac:dyDescent="0.25">
      <c r="A25" s="9" t="s">
        <v>55</v>
      </c>
      <c r="B25" s="180" t="s">
        <v>345</v>
      </c>
      <c r="C25" s="180" t="s">
        <v>345</v>
      </c>
      <c r="D25" s="180"/>
      <c r="E25" s="180" t="s">
        <v>198</v>
      </c>
      <c r="F25" s="180"/>
    </row>
    <row r="26" spans="1:6" x14ac:dyDescent="0.25">
      <c r="A26" s="9" t="s">
        <v>32</v>
      </c>
      <c r="B26" s="179" t="s">
        <v>348</v>
      </c>
      <c r="C26" s="179" t="s">
        <v>348</v>
      </c>
      <c r="D26" s="179"/>
      <c r="E26" s="179" t="s">
        <v>199</v>
      </c>
      <c r="F26" s="179"/>
    </row>
    <row r="27" spans="1:6" x14ac:dyDescent="0.25">
      <c r="A27" s="9" t="s">
        <v>33</v>
      </c>
      <c r="B27" s="179" t="s">
        <v>192</v>
      </c>
      <c r="C27" s="179" t="s">
        <v>192</v>
      </c>
      <c r="D27" s="179"/>
      <c r="E27" s="179" t="s">
        <v>192</v>
      </c>
      <c r="F27" s="179"/>
    </row>
    <row r="28" spans="1:6" x14ac:dyDescent="0.25">
      <c r="A28" s="9" t="s">
        <v>34</v>
      </c>
      <c r="B28" s="179"/>
      <c r="C28" s="179"/>
      <c r="D28" s="179"/>
      <c r="E28" s="179"/>
      <c r="F28" s="179"/>
    </row>
    <row r="29" spans="1:6" x14ac:dyDescent="0.25">
      <c r="A29" s="9" t="s">
        <v>35</v>
      </c>
      <c r="B29" s="179" t="s">
        <v>193</v>
      </c>
      <c r="C29" s="179" t="s">
        <v>193</v>
      </c>
      <c r="D29" s="179"/>
      <c r="E29" s="179" t="s">
        <v>193</v>
      </c>
      <c r="F29" s="179"/>
    </row>
    <row r="30" spans="1:6" x14ac:dyDescent="0.25">
      <c r="A30" s="9" t="s">
        <v>36</v>
      </c>
      <c r="B30" s="179" t="s">
        <v>50</v>
      </c>
      <c r="C30" s="179" t="s">
        <v>50</v>
      </c>
      <c r="D30" s="179"/>
      <c r="E30" s="179" t="s">
        <v>50</v>
      </c>
      <c r="F30" s="179"/>
    </row>
    <row r="31" spans="1:6" x14ac:dyDescent="0.25">
      <c r="A31" s="9" t="s">
        <v>37</v>
      </c>
      <c r="B31" s="179">
        <v>92123</v>
      </c>
      <c r="C31" s="179">
        <v>92123</v>
      </c>
      <c r="D31" s="179"/>
      <c r="E31" s="179">
        <v>92123</v>
      </c>
      <c r="F31" s="179"/>
    </row>
    <row r="32" spans="1:6" x14ac:dyDescent="0.25">
      <c r="A32" s="8"/>
      <c r="B32" s="8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E13" r:id="rId7" xr:uid="{2F184735-FB8A-4D77-8C65-847DDFE01670}"/>
    <hyperlink ref="E25" r:id="rId8" xr:uid="{C6F912AC-1B8B-48D7-A386-BC791F76154E}"/>
    <hyperlink ref="C13" r:id="rId9" xr:uid="{D5982D39-5677-493F-AD3E-4DA1BA914700}"/>
    <hyperlink ref="B13" r:id="rId10" xr:uid="{E117ADCE-CB63-4528-BE6B-1675AB515E45}"/>
  </hyperlinks>
  <pageMargins left="0.7" right="0.7" top="0.75" bottom="0.75" header="0.3" footer="0.3"/>
  <pageSetup scale="66" pageOrder="overThenDown" orientation="landscape" r:id="rId11"/>
  <drawing r:id="rId12"/>
  <tableParts count="1">
    <tablePart r:id="rId1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5"/>
  <sheetViews>
    <sheetView showGridLines="0" zoomScale="90" zoomScaleNormal="90" workbookViewId="0"/>
  </sheetViews>
  <sheetFormatPr defaultColWidth="9" defaultRowHeight="15" x14ac:dyDescent="0.25"/>
  <cols>
    <col min="1" max="1" width="5.5" style="56" bestFit="1" customWidth="1"/>
    <col min="2" max="2" width="53.625" style="55" customWidth="1"/>
    <col min="3" max="5" width="11.375" style="55" customWidth="1"/>
    <col min="6" max="6" width="17.125" style="55" customWidth="1"/>
    <col min="7" max="7" width="9.625" style="56" customWidth="1"/>
    <col min="8" max="8" width="9.625" style="57" customWidth="1"/>
    <col min="9" max="18" width="9.625" style="58" customWidth="1"/>
    <col min="19" max="19" width="3.625" style="51" customWidth="1"/>
    <col min="20" max="20" width="11.375" style="51" customWidth="1"/>
    <col min="21" max="33" width="9.625" style="51" customWidth="1"/>
    <col min="34" max="132" width="7.125" style="51" customWidth="1"/>
    <col min="133" max="16384" width="9" style="51"/>
  </cols>
  <sheetData>
    <row r="1" spans="1:29" s="21" customFormat="1" x14ac:dyDescent="0.25">
      <c r="A1" s="21" t="s">
        <v>58</v>
      </c>
      <c r="C1" s="18"/>
      <c r="D1" s="18"/>
      <c r="E1" s="18"/>
      <c r="F1" s="18"/>
      <c r="G1" s="19"/>
      <c r="H1" s="19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29" s="21" customFormat="1" x14ac:dyDescent="0.25">
      <c r="A2" s="21" t="s">
        <v>59</v>
      </c>
      <c r="C2" s="18"/>
      <c r="D2" s="18"/>
      <c r="E2" s="18"/>
      <c r="F2" s="18"/>
      <c r="G2" s="19"/>
      <c r="H2" s="19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29" s="23" customFormat="1" ht="15.75" x14ac:dyDescent="0.25">
      <c r="A3" s="137" t="s">
        <v>159</v>
      </c>
      <c r="C3" s="22"/>
      <c r="D3" s="22"/>
      <c r="E3" s="22"/>
      <c r="F3" s="22"/>
      <c r="G3" s="17"/>
      <c r="H3" s="17"/>
    </row>
    <row r="4" spans="1:29" s="23" customFormat="1" ht="15.75" x14ac:dyDescent="0.25">
      <c r="A4" s="138" t="s">
        <v>153</v>
      </c>
      <c r="C4" s="24"/>
      <c r="D4" s="26"/>
      <c r="E4" s="26"/>
      <c r="F4" s="26"/>
      <c r="G4" s="17"/>
      <c r="H4" s="17"/>
    </row>
    <row r="5" spans="1:29" s="23" customFormat="1" ht="15.75" x14ac:dyDescent="0.25">
      <c r="A5" s="138"/>
      <c r="C5" s="25"/>
      <c r="D5" s="26"/>
      <c r="E5" s="26"/>
      <c r="F5" s="26"/>
      <c r="G5" s="17"/>
      <c r="H5" s="17"/>
    </row>
    <row r="6" spans="1:29" s="23" customFormat="1" ht="15.75" customHeight="1" x14ac:dyDescent="0.25">
      <c r="A6" s="21" t="str">
        <f>'Admin Info'!B6</f>
        <v>San Diego Gas and Electric Company</v>
      </c>
      <c r="C6" s="18"/>
      <c r="D6" s="18"/>
      <c r="E6" s="18"/>
      <c r="F6" s="18"/>
      <c r="G6" s="27"/>
      <c r="H6" s="28" t="s">
        <v>92</v>
      </c>
      <c r="I6" s="29"/>
      <c r="J6" s="30"/>
      <c r="K6" s="31"/>
      <c r="L6" s="31"/>
      <c r="M6" s="31"/>
      <c r="N6" s="31"/>
      <c r="O6" s="32"/>
      <c r="P6" s="32"/>
      <c r="Q6" s="32"/>
      <c r="R6" s="32"/>
      <c r="V6" s="33"/>
      <c r="W6" s="27"/>
      <c r="X6" s="25"/>
      <c r="Y6" s="25"/>
      <c r="Z6" s="25"/>
      <c r="AA6" s="34"/>
    </row>
    <row r="7" spans="1:29" s="23" customFormat="1" ht="15.75" x14ac:dyDescent="0.25">
      <c r="B7" s="18"/>
      <c r="C7" s="18"/>
      <c r="D7" s="18"/>
      <c r="E7" s="18"/>
      <c r="F7" s="18"/>
      <c r="G7" s="35"/>
      <c r="H7" s="36"/>
      <c r="I7" s="36"/>
      <c r="J7" s="36"/>
      <c r="K7" s="36"/>
      <c r="M7" s="37"/>
      <c r="N7" s="37"/>
      <c r="O7" s="37"/>
      <c r="P7" s="37"/>
      <c r="Q7" s="37"/>
      <c r="R7" s="37"/>
      <c r="V7" s="38"/>
      <c r="W7" s="39"/>
      <c r="X7" s="39"/>
    </row>
    <row r="8" spans="1:29" s="23" customFormat="1" ht="15.75" x14ac:dyDescent="0.25">
      <c r="B8" s="40"/>
      <c r="C8" s="40"/>
      <c r="D8" s="40"/>
      <c r="E8" s="40"/>
      <c r="F8" s="40"/>
      <c r="G8" s="41"/>
      <c r="H8" s="42" t="s">
        <v>14</v>
      </c>
      <c r="I8" s="92"/>
      <c r="J8" s="43"/>
      <c r="K8" s="43"/>
      <c r="L8" s="44" t="s">
        <v>81</v>
      </c>
      <c r="M8" s="34"/>
      <c r="N8" s="34"/>
      <c r="O8" s="34"/>
      <c r="P8" s="34"/>
      <c r="Q8" s="34"/>
      <c r="R8" s="34"/>
      <c r="V8" s="45"/>
      <c r="Z8" s="44"/>
      <c r="AA8" s="34"/>
      <c r="AB8" s="34"/>
      <c r="AC8" s="34"/>
    </row>
    <row r="9" spans="1:29" s="98" customFormat="1" ht="31.5" customHeight="1" x14ac:dyDescent="0.25">
      <c r="A9" s="93" t="s">
        <v>4</v>
      </c>
      <c r="B9" s="96" t="s">
        <v>116</v>
      </c>
      <c r="C9" s="97"/>
      <c r="D9" s="97"/>
      <c r="E9" s="97"/>
      <c r="F9" s="97"/>
      <c r="G9" s="83" t="s">
        <v>19</v>
      </c>
      <c r="H9" s="83" t="s">
        <v>20</v>
      </c>
      <c r="I9" s="83" t="s">
        <v>51</v>
      </c>
      <c r="J9" s="83" t="s">
        <v>52</v>
      </c>
      <c r="K9" s="83" t="s">
        <v>56</v>
      </c>
      <c r="L9" s="83" t="s">
        <v>57</v>
      </c>
      <c r="M9" s="83" t="s">
        <v>62</v>
      </c>
      <c r="N9" s="83" t="s">
        <v>63</v>
      </c>
      <c r="O9" s="83" t="s">
        <v>101</v>
      </c>
      <c r="P9" s="83" t="s">
        <v>102</v>
      </c>
      <c r="Q9" s="83" t="s">
        <v>156</v>
      </c>
      <c r="R9" s="83" t="s">
        <v>157</v>
      </c>
    </row>
    <row r="10" spans="1:29" s="104" customFormat="1" ht="15.75" customHeight="1" x14ac:dyDescent="0.25">
      <c r="A10" s="99"/>
      <c r="B10" s="139" t="s">
        <v>61</v>
      </c>
      <c r="C10" s="100"/>
      <c r="D10" s="100"/>
      <c r="E10" s="100"/>
      <c r="F10" s="100"/>
      <c r="G10" s="101" t="s">
        <v>180</v>
      </c>
      <c r="H10" s="102"/>
      <c r="I10" s="103" t="s">
        <v>181</v>
      </c>
      <c r="J10" s="101"/>
      <c r="K10" s="101"/>
      <c r="L10" s="101"/>
      <c r="M10" s="101"/>
      <c r="N10" s="101"/>
      <c r="O10" s="101"/>
      <c r="P10" s="101"/>
      <c r="Q10" s="101"/>
      <c r="R10" s="101"/>
    </row>
    <row r="11" spans="1:29" s="64" customFormat="1" ht="15.75" customHeight="1" x14ac:dyDescent="0.2">
      <c r="A11" s="60">
        <v>1</v>
      </c>
      <c r="B11" s="182" t="s">
        <v>15</v>
      </c>
      <c r="C11" s="183"/>
      <c r="D11" s="183"/>
      <c r="E11" s="183"/>
      <c r="F11" s="183"/>
      <c r="G11" s="234">
        <v>3509</v>
      </c>
      <c r="H11" s="235">
        <v>4072</v>
      </c>
      <c r="I11" s="254"/>
      <c r="J11" s="254"/>
      <c r="K11" s="254"/>
      <c r="L11" s="254"/>
      <c r="M11" s="254"/>
      <c r="N11" s="254"/>
      <c r="O11" s="254"/>
      <c r="P11" s="254"/>
      <c r="Q11" s="254"/>
      <c r="R11" s="254"/>
    </row>
    <row r="12" spans="1:29" s="64" customFormat="1" ht="15.75" customHeight="1" x14ac:dyDescent="0.2">
      <c r="A12" s="60" t="s">
        <v>6</v>
      </c>
      <c r="B12" s="140" t="s">
        <v>75</v>
      </c>
      <c r="C12" s="105"/>
      <c r="D12" s="105"/>
      <c r="E12" s="105"/>
      <c r="F12" s="105"/>
      <c r="G12" s="106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</row>
    <row r="13" spans="1:29" s="64" customFormat="1" ht="15.75" customHeight="1" x14ac:dyDescent="0.2">
      <c r="A13" s="60" t="s">
        <v>7</v>
      </c>
      <c r="B13" s="140" t="s">
        <v>76</v>
      </c>
      <c r="C13" s="105"/>
      <c r="D13" s="105"/>
      <c r="E13" s="105"/>
      <c r="F13" s="105"/>
      <c r="G13" s="106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</row>
    <row r="14" spans="1:29" s="64" customFormat="1" ht="15.75" customHeight="1" x14ac:dyDescent="0.2">
      <c r="A14" s="60" t="s">
        <v>22</v>
      </c>
      <c r="B14" s="140" t="s">
        <v>77</v>
      </c>
      <c r="C14" s="105"/>
      <c r="D14" s="105"/>
      <c r="E14" s="105"/>
      <c r="F14" s="105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</row>
    <row r="15" spans="1:29" s="64" customFormat="1" ht="15.75" customHeight="1" x14ac:dyDescent="0.2">
      <c r="A15" s="60" t="s">
        <v>23</v>
      </c>
      <c r="B15" s="140" t="s">
        <v>78</v>
      </c>
      <c r="C15" s="105"/>
      <c r="D15" s="105"/>
      <c r="E15" s="105"/>
      <c r="F15" s="105"/>
      <c r="G15" s="106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</row>
    <row r="16" spans="1:29" s="64" customFormat="1" ht="15.75" customHeight="1" x14ac:dyDescent="0.2">
      <c r="A16" s="60" t="s">
        <v>24</v>
      </c>
      <c r="B16" s="140" t="s">
        <v>79</v>
      </c>
      <c r="C16" s="105"/>
      <c r="D16" s="105"/>
      <c r="E16" s="105"/>
      <c r="F16" s="105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</row>
    <row r="17" spans="1:18" s="64" customFormat="1" ht="15.75" customHeight="1" x14ac:dyDescent="0.2">
      <c r="A17" s="60">
        <v>3</v>
      </c>
      <c r="B17" s="182" t="s">
        <v>89</v>
      </c>
      <c r="C17" s="105"/>
      <c r="D17" s="105"/>
      <c r="E17" s="105"/>
      <c r="F17" s="105"/>
      <c r="G17" s="237"/>
      <c r="H17" s="238"/>
      <c r="I17" s="236">
        <v>-28.237697813463701</v>
      </c>
      <c r="J17" s="236">
        <v>-24.317192383644201</v>
      </c>
      <c r="K17" s="236">
        <v>-34.510137668121402</v>
      </c>
      <c r="L17" s="236">
        <v>-42.914464889185801</v>
      </c>
      <c r="M17" s="236">
        <v>-51.475423603679801</v>
      </c>
      <c r="N17" s="236">
        <v>-57.797201111423703</v>
      </c>
      <c r="O17" s="236">
        <v>-58.3344304636652</v>
      </c>
      <c r="P17" s="236">
        <v>-56.674900657653701</v>
      </c>
      <c r="Q17" s="236">
        <v>-66.948637459933195</v>
      </c>
      <c r="R17" s="236">
        <v>-67.583867708669203</v>
      </c>
    </row>
    <row r="18" spans="1:18" s="64" customFormat="1" ht="15.75" customHeight="1" x14ac:dyDescent="0.2">
      <c r="A18" s="60">
        <v>4</v>
      </c>
      <c r="B18" s="182" t="s">
        <v>9</v>
      </c>
      <c r="C18" s="105"/>
      <c r="D18" s="105"/>
      <c r="E18" s="105"/>
      <c r="F18" s="105"/>
      <c r="G18" s="239">
        <v>-10</v>
      </c>
      <c r="H18" s="239">
        <v>-122</v>
      </c>
      <c r="I18" s="240">
        <v>-206.07516718256298</v>
      </c>
      <c r="J18" s="240">
        <v>-213.77895413553318</v>
      </c>
      <c r="K18" s="240">
        <v>-220.69297086587088</v>
      </c>
      <c r="L18" s="240">
        <v>-222.36157971077336</v>
      </c>
      <c r="M18" s="240">
        <v>-224.0575111277939</v>
      </c>
      <c r="N18" s="240">
        <v>-225.78230803945584</v>
      </c>
      <c r="O18" s="240">
        <v>-227.44535075701393</v>
      </c>
      <c r="P18" s="240">
        <v>-229.14433974564744</v>
      </c>
      <c r="Q18" s="240">
        <v>-230.88086147654232</v>
      </c>
      <c r="R18" s="240">
        <v>-232.65658598732244</v>
      </c>
    </row>
    <row r="19" spans="1:18" s="64" customFormat="1" ht="15.75" customHeight="1" x14ac:dyDescent="0.25">
      <c r="A19" s="60">
        <v>5</v>
      </c>
      <c r="B19" s="140" t="s">
        <v>65</v>
      </c>
      <c r="C19" s="105"/>
      <c r="D19" s="105"/>
      <c r="E19" s="105"/>
      <c r="F19" s="105"/>
      <c r="G19" s="63">
        <f>G11+G17+G18</f>
        <v>3499</v>
      </c>
      <c r="H19" s="108">
        <f>H11+H17+H18</f>
        <v>3950</v>
      </c>
      <c r="I19" s="255"/>
      <c r="J19" s="255"/>
      <c r="K19" s="255"/>
      <c r="L19" s="255"/>
      <c r="M19" s="255"/>
      <c r="N19" s="255"/>
      <c r="O19" s="255"/>
      <c r="P19" s="255"/>
      <c r="Q19" s="255"/>
      <c r="R19" s="255"/>
    </row>
    <row r="20" spans="1:18" s="64" customFormat="1" ht="15.75" customHeight="1" x14ac:dyDescent="0.2">
      <c r="A20" s="60">
        <v>6</v>
      </c>
      <c r="B20" s="140" t="s">
        <v>5</v>
      </c>
      <c r="C20" s="105"/>
      <c r="D20" s="105"/>
      <c r="E20" s="105"/>
      <c r="F20" s="105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</row>
    <row r="21" spans="1:18" s="64" customFormat="1" ht="15.75" customHeight="1" x14ac:dyDescent="0.25">
      <c r="A21" s="60">
        <v>7</v>
      </c>
      <c r="B21" s="140" t="s">
        <v>10</v>
      </c>
      <c r="C21" s="105"/>
      <c r="D21" s="105"/>
      <c r="E21" s="105"/>
      <c r="F21" s="105"/>
      <c r="G21" s="63">
        <f>G19+G20</f>
        <v>3499</v>
      </c>
      <c r="H21" s="108">
        <f>H19+H20</f>
        <v>3950</v>
      </c>
      <c r="I21" s="255"/>
      <c r="J21" s="255"/>
      <c r="K21" s="255"/>
      <c r="L21" s="255"/>
      <c r="M21" s="255"/>
      <c r="N21" s="255"/>
      <c r="O21" s="255"/>
      <c r="P21" s="255"/>
      <c r="Q21" s="255"/>
      <c r="R21" s="255"/>
    </row>
    <row r="22" spans="1:18" s="64" customFormat="1" ht="15.75" customHeight="1" x14ac:dyDescent="0.25">
      <c r="A22" s="60">
        <v>8</v>
      </c>
      <c r="B22" s="140" t="s">
        <v>25</v>
      </c>
      <c r="C22" s="105"/>
      <c r="D22" s="105"/>
      <c r="E22" s="105"/>
      <c r="F22" s="105"/>
      <c r="G22" s="63">
        <f>G21*0.15</f>
        <v>524.85</v>
      </c>
      <c r="H22" s="109">
        <f t="shared" ref="H22" si="0">H21*0.15</f>
        <v>592.5</v>
      </c>
      <c r="I22" s="247"/>
      <c r="J22" s="247"/>
      <c r="K22" s="247"/>
      <c r="L22" s="247"/>
      <c r="M22" s="247"/>
      <c r="N22" s="247"/>
      <c r="O22" s="247"/>
      <c r="P22" s="247"/>
      <c r="Q22" s="247"/>
      <c r="R22" s="247"/>
    </row>
    <row r="23" spans="1:18" s="64" customFormat="1" ht="15.75" customHeight="1" x14ac:dyDescent="0.2">
      <c r="A23" s="60">
        <v>9</v>
      </c>
      <c r="B23" s="140" t="s">
        <v>26</v>
      </c>
      <c r="C23" s="105"/>
      <c r="D23" s="105"/>
      <c r="E23" s="105"/>
      <c r="F23" s="105"/>
      <c r="G23" s="106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</row>
    <row r="24" spans="1:18" s="64" customFormat="1" ht="15.75" customHeight="1" x14ac:dyDescent="0.2">
      <c r="A24" s="60">
        <v>10</v>
      </c>
      <c r="B24" s="140" t="s">
        <v>2</v>
      </c>
      <c r="C24" s="105"/>
      <c r="D24" s="105"/>
      <c r="E24" s="105"/>
      <c r="F24" s="105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</row>
    <row r="25" spans="1:18" s="64" customFormat="1" ht="15.75" customHeight="1" x14ac:dyDescent="0.25">
      <c r="A25" s="60">
        <v>11</v>
      </c>
      <c r="B25" s="140" t="s">
        <v>64</v>
      </c>
      <c r="C25" s="105"/>
      <c r="D25" s="105"/>
      <c r="E25" s="105"/>
      <c r="F25" s="105"/>
      <c r="G25" s="63">
        <f>G21+G22+G23+G24</f>
        <v>4023.85</v>
      </c>
      <c r="H25" s="108">
        <f>H21+H22+H23+H24</f>
        <v>4542.5</v>
      </c>
      <c r="I25" s="255"/>
      <c r="J25" s="255"/>
      <c r="K25" s="255"/>
      <c r="L25" s="255"/>
      <c r="M25" s="255"/>
      <c r="N25" s="255"/>
      <c r="O25" s="255"/>
      <c r="P25" s="255"/>
      <c r="Q25" s="255"/>
      <c r="R25" s="255"/>
    </row>
    <row r="26" spans="1:18" s="64" customFormat="1" ht="15" customHeight="1" x14ac:dyDescent="0.2">
      <c r="A26" s="110"/>
      <c r="B26" s="141"/>
      <c r="C26" s="112"/>
      <c r="D26" s="112"/>
      <c r="E26" s="112"/>
      <c r="F26" s="112"/>
      <c r="G26" s="113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</row>
    <row r="27" spans="1:18" s="64" customFormat="1" ht="15" customHeight="1" x14ac:dyDescent="0.25">
      <c r="A27" s="94" t="s">
        <v>4</v>
      </c>
      <c r="B27" s="142" t="s">
        <v>117</v>
      </c>
      <c r="C27" s="115"/>
      <c r="D27" s="115"/>
      <c r="E27" s="115"/>
      <c r="F27" s="116"/>
      <c r="G27" s="117"/>
      <c r="H27" s="117"/>
      <c r="I27" s="85"/>
      <c r="J27" s="85"/>
      <c r="K27" s="85"/>
      <c r="L27" s="85"/>
      <c r="M27" s="85"/>
      <c r="N27" s="85"/>
      <c r="O27" s="85"/>
      <c r="P27" s="85"/>
      <c r="Q27" s="85"/>
      <c r="R27" s="85"/>
    </row>
    <row r="28" spans="1:18" s="64" customFormat="1" ht="15" customHeight="1" x14ac:dyDescent="0.25">
      <c r="A28" s="118"/>
      <c r="B28" s="139" t="s">
        <v>60</v>
      </c>
      <c r="C28" s="100"/>
      <c r="D28" s="100"/>
      <c r="E28" s="100"/>
      <c r="F28" s="119"/>
      <c r="G28" s="120" t="s">
        <v>180</v>
      </c>
      <c r="H28" s="103"/>
      <c r="I28" s="103" t="s">
        <v>181</v>
      </c>
      <c r="J28" s="121"/>
      <c r="K28" s="121"/>
      <c r="L28" s="121"/>
      <c r="M28" s="121"/>
      <c r="N28" s="121"/>
      <c r="O28" s="121"/>
      <c r="P28" s="121"/>
      <c r="Q28" s="121"/>
      <c r="R28" s="121"/>
    </row>
    <row r="29" spans="1:18" s="64" customFormat="1" ht="15" customHeight="1" x14ac:dyDescent="0.2">
      <c r="A29" s="60">
        <v>12</v>
      </c>
      <c r="B29" s="184" t="s">
        <v>8</v>
      </c>
      <c r="C29" s="122"/>
      <c r="D29" s="122"/>
      <c r="E29" s="122"/>
      <c r="F29" s="123"/>
      <c r="G29" s="241">
        <v>15483.979531021758</v>
      </c>
      <c r="H29" s="241">
        <v>15331.760607095857</v>
      </c>
      <c r="I29" s="254"/>
      <c r="J29" s="254"/>
      <c r="K29" s="254"/>
      <c r="L29" s="254"/>
      <c r="M29" s="254"/>
      <c r="N29" s="254"/>
      <c r="O29" s="254"/>
      <c r="P29" s="254"/>
      <c r="Q29" s="254"/>
      <c r="R29" s="254"/>
    </row>
    <row r="30" spans="1:18" s="64" customFormat="1" ht="15" customHeight="1" x14ac:dyDescent="0.25">
      <c r="A30" s="60" t="s">
        <v>47</v>
      </c>
      <c r="B30" s="184" t="s">
        <v>75</v>
      </c>
      <c r="C30" s="122"/>
      <c r="D30" s="122"/>
      <c r="E30" s="122"/>
      <c r="F30" s="123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</row>
    <row r="31" spans="1:18" s="64" customFormat="1" ht="15" customHeight="1" x14ac:dyDescent="0.25">
      <c r="A31" s="60" t="s">
        <v>48</v>
      </c>
      <c r="B31" s="184" t="s">
        <v>76</v>
      </c>
      <c r="C31" s="122"/>
      <c r="D31" s="122"/>
      <c r="E31" s="122"/>
      <c r="F31" s="123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</row>
    <row r="32" spans="1:18" s="64" customFormat="1" ht="15" customHeight="1" x14ac:dyDescent="0.2">
      <c r="A32" s="60" t="s">
        <v>49</v>
      </c>
      <c r="B32" s="184" t="s">
        <v>77</v>
      </c>
      <c r="C32" s="122"/>
      <c r="D32" s="122"/>
      <c r="E32" s="122"/>
      <c r="F32" s="123"/>
      <c r="G32" s="124"/>
      <c r="H32" s="124"/>
      <c r="I32" s="106"/>
      <c r="J32" s="106"/>
      <c r="K32" s="106"/>
      <c r="L32" s="106"/>
      <c r="M32" s="106"/>
      <c r="N32" s="106"/>
      <c r="O32" s="106"/>
      <c r="P32" s="106"/>
      <c r="Q32" s="106"/>
      <c r="R32" s="106"/>
    </row>
    <row r="33" spans="1:18" s="64" customFormat="1" ht="15" customHeight="1" x14ac:dyDescent="0.25">
      <c r="A33" s="60" t="s">
        <v>114</v>
      </c>
      <c r="B33" s="184" t="s">
        <v>78</v>
      </c>
      <c r="C33" s="122"/>
      <c r="D33" s="122"/>
      <c r="E33" s="122"/>
      <c r="F33" s="123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</row>
    <row r="34" spans="1:18" s="64" customFormat="1" ht="15" customHeight="1" x14ac:dyDescent="0.2">
      <c r="A34" s="60" t="s">
        <v>115</v>
      </c>
      <c r="B34" s="184" t="s">
        <v>79</v>
      </c>
      <c r="C34" s="122"/>
      <c r="D34" s="122"/>
      <c r="E34" s="122"/>
      <c r="F34" s="123"/>
      <c r="G34" s="124"/>
      <c r="H34" s="124"/>
      <c r="I34" s="106"/>
      <c r="J34" s="106"/>
      <c r="K34" s="106"/>
      <c r="L34" s="106"/>
      <c r="M34" s="106"/>
      <c r="N34" s="106"/>
      <c r="O34" s="106"/>
      <c r="P34" s="106"/>
      <c r="Q34" s="106"/>
      <c r="R34" s="106"/>
    </row>
    <row r="35" spans="1:18" s="64" customFormat="1" ht="15" customHeight="1" x14ac:dyDescent="0.2">
      <c r="A35" s="60">
        <v>14</v>
      </c>
      <c r="B35" s="184" t="s">
        <v>89</v>
      </c>
      <c r="C35" s="122"/>
      <c r="D35" s="122"/>
      <c r="E35" s="122"/>
      <c r="F35" s="123"/>
      <c r="G35" s="243"/>
      <c r="H35" s="243"/>
      <c r="I35" s="242">
        <v>-120.34642652712544</v>
      </c>
      <c r="J35" s="242">
        <v>-103.81129994396954</v>
      </c>
      <c r="K35" s="242">
        <v>-142.73838041247274</v>
      </c>
      <c r="L35" s="242">
        <v>-173.89534968534073</v>
      </c>
      <c r="M35" s="242">
        <v>-205.17431322556897</v>
      </c>
      <c r="N35" s="242">
        <v>-226.19434062999073</v>
      </c>
      <c r="O35" s="242">
        <v>-237.78230208841239</v>
      </c>
      <c r="P35" s="242">
        <v>-244.68681770762029</v>
      </c>
      <c r="Q35" s="242">
        <v>-246.72527932906823</v>
      </c>
      <c r="R35" s="242">
        <v>-245.81633670445265</v>
      </c>
    </row>
    <row r="36" spans="1:18" s="64" customFormat="1" ht="15" customHeight="1" x14ac:dyDescent="0.2">
      <c r="A36" s="60">
        <v>15</v>
      </c>
      <c r="B36" s="184" t="s">
        <v>9</v>
      </c>
      <c r="C36" s="122"/>
      <c r="D36" s="122"/>
      <c r="E36" s="122"/>
      <c r="F36" s="123"/>
      <c r="G36" s="244">
        <v>-5.2999999999999999E-2</v>
      </c>
      <c r="H36" s="244">
        <v>-0.59499999999999997</v>
      </c>
      <c r="I36" s="245">
        <v>-0.82963500000000001</v>
      </c>
      <c r="J36" s="245">
        <v>-0.87223499999999987</v>
      </c>
      <c r="K36" s="245">
        <v>-0.90098999999999996</v>
      </c>
      <c r="L36" s="245">
        <v>-0.90737999999999996</v>
      </c>
      <c r="M36" s="245">
        <v>-0.91483499999999995</v>
      </c>
      <c r="N36" s="245">
        <v>-0.92228999999999994</v>
      </c>
      <c r="O36" s="245">
        <v>-0.92867999999999995</v>
      </c>
      <c r="P36" s="245">
        <v>-0.93613499999999994</v>
      </c>
      <c r="Q36" s="245">
        <v>-0.94358999999999993</v>
      </c>
      <c r="R36" s="245">
        <v>-0.95104499999999992</v>
      </c>
    </row>
    <row r="37" spans="1:18" s="64" customFormat="1" ht="15" customHeight="1" x14ac:dyDescent="0.25">
      <c r="A37" s="60">
        <v>16</v>
      </c>
      <c r="B37" s="143" t="str">
        <f>B19</f>
        <v>Adjusted Demand: End-Use Customers</v>
      </c>
      <c r="C37" s="122"/>
      <c r="D37" s="122"/>
      <c r="E37" s="122"/>
      <c r="F37" s="123"/>
      <c r="G37" s="126">
        <f>G29+G35+G36</f>
        <v>15483.926531021758</v>
      </c>
      <c r="H37" s="126">
        <f>H29+H35+H36</f>
        <v>15331.165607095858</v>
      </c>
      <c r="I37" s="253"/>
      <c r="J37" s="253"/>
      <c r="K37" s="253"/>
      <c r="L37" s="253"/>
      <c r="M37" s="253"/>
      <c r="N37" s="253"/>
      <c r="O37" s="253"/>
      <c r="P37" s="253"/>
      <c r="Q37" s="253"/>
      <c r="R37" s="253"/>
    </row>
    <row r="38" spans="1:18" s="64" customFormat="1" ht="15" customHeight="1" x14ac:dyDescent="0.2">
      <c r="A38" s="60">
        <v>17</v>
      </c>
      <c r="B38" s="143" t="s">
        <v>2</v>
      </c>
      <c r="C38" s="122"/>
      <c r="D38" s="122"/>
      <c r="E38" s="122"/>
      <c r="F38" s="123"/>
      <c r="G38" s="124"/>
      <c r="H38" s="124"/>
      <c r="I38" s="106"/>
      <c r="J38" s="106"/>
      <c r="K38" s="106"/>
      <c r="L38" s="106"/>
      <c r="M38" s="106"/>
      <c r="N38" s="106"/>
      <c r="O38" s="106"/>
      <c r="P38" s="106"/>
      <c r="Q38" s="106"/>
      <c r="R38" s="106"/>
    </row>
    <row r="39" spans="1:18" s="64" customFormat="1" ht="15" customHeight="1" x14ac:dyDescent="0.25">
      <c r="A39" s="60">
        <v>18</v>
      </c>
      <c r="B39" s="143" t="str">
        <f>B25</f>
        <v>Firm LSE Procurement Requirement</v>
      </c>
      <c r="C39" s="122"/>
      <c r="D39" s="122"/>
      <c r="E39" s="122"/>
      <c r="F39" s="123"/>
      <c r="G39" s="126">
        <f t="shared" ref="G39:H39" si="1">SUM(G37:G38)</f>
        <v>15483.926531021758</v>
      </c>
      <c r="H39" s="126">
        <f t="shared" si="1"/>
        <v>15331.165607095858</v>
      </c>
      <c r="I39" s="253"/>
      <c r="J39" s="253"/>
      <c r="K39" s="253"/>
      <c r="L39" s="253"/>
      <c r="M39" s="253"/>
      <c r="N39" s="253"/>
      <c r="O39" s="253"/>
      <c r="P39" s="253"/>
      <c r="Q39" s="253"/>
      <c r="R39" s="253"/>
    </row>
    <row r="40" spans="1:18" s="64" customFormat="1" ht="15" customHeight="1" x14ac:dyDescent="0.2">
      <c r="A40" s="127"/>
      <c r="B40" s="141"/>
      <c r="C40" s="111"/>
      <c r="D40" s="111"/>
      <c r="E40" s="111"/>
      <c r="F40" s="111"/>
      <c r="G40" s="113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28"/>
    </row>
    <row r="41" spans="1:18" s="64" customFormat="1" ht="14.25" x14ac:dyDescent="0.25">
      <c r="A41" s="74"/>
      <c r="B41" s="2"/>
      <c r="C41" s="4"/>
      <c r="D41" s="4"/>
      <c r="E41" s="4"/>
      <c r="F41" s="4"/>
      <c r="G41" s="74"/>
      <c r="H41" s="75"/>
      <c r="I41" s="76"/>
      <c r="J41" s="76"/>
      <c r="K41" s="76"/>
      <c r="L41" s="76"/>
      <c r="M41" s="76"/>
      <c r="N41" s="76"/>
      <c r="O41" s="76"/>
      <c r="P41" s="76"/>
      <c r="Q41" s="76"/>
      <c r="R41" s="76"/>
    </row>
    <row r="42" spans="1:18" s="64" customFormat="1" x14ac:dyDescent="0.25">
      <c r="A42" s="74"/>
      <c r="B42" s="2"/>
      <c r="C42" s="4"/>
      <c r="D42" s="4"/>
      <c r="E42" s="4"/>
      <c r="F42" s="4"/>
      <c r="G42" s="129" t="s">
        <v>103</v>
      </c>
      <c r="H42" s="129" t="s">
        <v>103</v>
      </c>
      <c r="I42" s="76"/>
      <c r="J42" s="76"/>
      <c r="K42" s="76"/>
      <c r="L42" s="76"/>
      <c r="M42" s="76"/>
      <c r="N42" s="76"/>
      <c r="O42" s="76"/>
      <c r="P42" s="76"/>
      <c r="Q42" s="76"/>
      <c r="R42" s="76"/>
    </row>
    <row r="43" spans="1:18" s="64" customFormat="1" x14ac:dyDescent="0.25">
      <c r="A43" s="95" t="s">
        <v>4</v>
      </c>
      <c r="B43" s="144" t="s">
        <v>46</v>
      </c>
      <c r="C43" s="130"/>
      <c r="D43" s="130"/>
      <c r="E43" s="130"/>
      <c r="F43" s="131"/>
      <c r="G43" s="132" t="s">
        <v>163</v>
      </c>
      <c r="H43" s="132" t="s">
        <v>164</v>
      </c>
      <c r="I43" s="76"/>
      <c r="J43" s="76"/>
      <c r="K43" s="76"/>
      <c r="L43" s="76"/>
      <c r="M43" s="76"/>
      <c r="N43" s="76"/>
      <c r="O43" s="76"/>
      <c r="P43" s="76"/>
      <c r="Q43" s="76"/>
      <c r="R43" s="76"/>
    </row>
    <row r="44" spans="1:18" s="64" customFormat="1" ht="14.25" x14ac:dyDescent="0.25">
      <c r="A44" s="60">
        <v>19</v>
      </c>
      <c r="B44" s="140" t="s">
        <v>45</v>
      </c>
      <c r="C44" s="105"/>
      <c r="D44" s="105"/>
      <c r="E44" s="105"/>
      <c r="F44" s="133"/>
      <c r="G44" s="229">
        <v>3509</v>
      </c>
      <c r="H44" s="230">
        <v>4072</v>
      </c>
      <c r="I44" s="76"/>
      <c r="J44" s="76"/>
      <c r="K44" s="76"/>
      <c r="L44" s="76"/>
      <c r="M44" s="76"/>
      <c r="N44" s="76"/>
      <c r="O44" s="76"/>
      <c r="P44" s="76"/>
      <c r="Q44" s="76"/>
      <c r="R44" s="76"/>
    </row>
    <row r="45" spans="1:18" s="64" customFormat="1" ht="14.25" x14ac:dyDescent="0.25">
      <c r="A45" s="60">
        <v>20</v>
      </c>
      <c r="B45" s="140" t="s">
        <v>11</v>
      </c>
      <c r="C45" s="105"/>
      <c r="D45" s="105"/>
      <c r="E45" s="105"/>
      <c r="F45" s="133"/>
      <c r="G45" s="233">
        <v>43712</v>
      </c>
      <c r="H45" s="233">
        <v>44079</v>
      </c>
      <c r="I45" s="76"/>
      <c r="J45" s="76"/>
      <c r="K45" s="76"/>
      <c r="L45" s="76"/>
      <c r="M45" s="76"/>
      <c r="N45" s="76"/>
      <c r="O45" s="76"/>
      <c r="P45" s="76"/>
      <c r="Q45" s="76"/>
      <c r="R45" s="76"/>
    </row>
    <row r="46" spans="1:18" s="64" customFormat="1" ht="14.25" x14ac:dyDescent="0.25">
      <c r="A46" s="60">
        <v>21</v>
      </c>
      <c r="B46" s="140" t="s">
        <v>155</v>
      </c>
      <c r="C46" s="105"/>
      <c r="D46" s="105"/>
      <c r="E46" s="105"/>
      <c r="F46" s="133"/>
      <c r="G46" s="232">
        <v>14</v>
      </c>
      <c r="H46" s="232">
        <v>17</v>
      </c>
      <c r="I46" s="76"/>
      <c r="J46" s="76"/>
      <c r="K46" s="76"/>
      <c r="L46" s="76"/>
      <c r="M46" s="76"/>
      <c r="N46" s="76"/>
      <c r="O46" s="76"/>
      <c r="P46" s="76"/>
      <c r="Q46" s="76"/>
      <c r="R46" s="76"/>
    </row>
    <row r="47" spans="1:18" s="64" customFormat="1" ht="14.25" x14ac:dyDescent="0.25">
      <c r="A47" s="60">
        <v>22</v>
      </c>
      <c r="B47" s="140" t="s">
        <v>21</v>
      </c>
      <c r="C47" s="105"/>
      <c r="D47" s="105"/>
      <c r="E47" s="105"/>
      <c r="F47" s="133"/>
      <c r="G47" s="231">
        <v>24</v>
      </c>
      <c r="H47" s="231">
        <v>135</v>
      </c>
      <c r="I47" s="76" t="s">
        <v>184</v>
      </c>
      <c r="J47" s="76"/>
      <c r="K47" s="76"/>
      <c r="L47" s="76"/>
      <c r="M47" s="76"/>
      <c r="N47" s="76"/>
      <c r="O47" s="76"/>
      <c r="P47" s="76"/>
      <c r="Q47" s="76"/>
      <c r="R47" s="76"/>
    </row>
    <row r="48" spans="1:18" s="64" customFormat="1" ht="14.25" x14ac:dyDescent="0.25">
      <c r="A48" s="60">
        <v>23</v>
      </c>
      <c r="B48" s="140" t="s">
        <v>42</v>
      </c>
      <c r="C48" s="105"/>
      <c r="D48" s="105"/>
      <c r="E48" s="105"/>
      <c r="F48" s="133"/>
      <c r="G48" s="231">
        <v>474.3</v>
      </c>
      <c r="H48" s="231">
        <v>437.8</v>
      </c>
      <c r="I48" s="76" t="s">
        <v>185</v>
      </c>
      <c r="J48" s="76"/>
      <c r="K48" s="76"/>
      <c r="L48" s="76"/>
      <c r="M48" s="76"/>
      <c r="N48" s="76"/>
      <c r="O48" s="76"/>
      <c r="P48" s="76"/>
      <c r="Q48" s="76"/>
      <c r="R48" s="76"/>
    </row>
    <row r="49" spans="1:18" s="64" customFormat="1" ht="14.25" x14ac:dyDescent="0.25">
      <c r="A49" s="60">
        <v>24</v>
      </c>
      <c r="B49" s="140" t="s">
        <v>43</v>
      </c>
      <c r="C49" s="105"/>
      <c r="D49" s="105"/>
      <c r="E49" s="105"/>
      <c r="F49" s="133"/>
      <c r="G49" s="134"/>
      <c r="H49" s="134"/>
      <c r="I49" s="76"/>
      <c r="J49" s="76"/>
      <c r="K49" s="76"/>
      <c r="L49" s="76"/>
      <c r="M49" s="76"/>
      <c r="N49" s="76"/>
      <c r="O49" s="76"/>
      <c r="P49" s="76"/>
      <c r="Q49" s="76"/>
      <c r="R49" s="76"/>
    </row>
    <row r="50" spans="1:18" s="64" customFormat="1" x14ac:dyDescent="0.25">
      <c r="A50" s="60">
        <v>25</v>
      </c>
      <c r="B50" s="140" t="s">
        <v>12</v>
      </c>
      <c r="C50" s="105"/>
      <c r="D50" s="105"/>
      <c r="E50" s="105"/>
      <c r="F50" s="133"/>
      <c r="G50" s="135">
        <f>G44+G47+G48+G49</f>
        <v>4007.3</v>
      </c>
      <c r="H50" s="135">
        <f>H44+H47+H48+H49</f>
        <v>4644.8</v>
      </c>
      <c r="I50" s="76"/>
      <c r="J50" s="76"/>
      <c r="K50" s="76"/>
      <c r="L50" s="76"/>
      <c r="M50" s="76"/>
      <c r="N50" s="76"/>
      <c r="O50" s="76"/>
      <c r="P50" s="76"/>
      <c r="Q50" s="76"/>
      <c r="R50" s="76"/>
    </row>
    <row r="51" spans="1:18" s="64" customFormat="1" ht="14.25" x14ac:dyDescent="0.25">
      <c r="A51" s="74"/>
      <c r="B51" s="4"/>
      <c r="C51" s="4"/>
      <c r="D51" s="4"/>
      <c r="E51" s="4"/>
      <c r="F51" s="4"/>
      <c r="G51" s="75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</row>
    <row r="52" spans="1:18" s="64" customFormat="1" x14ac:dyDescent="0.25">
      <c r="A52" s="72" t="s">
        <v>90</v>
      </c>
      <c r="B52" s="73" t="s">
        <v>27</v>
      </c>
      <c r="C52" s="73"/>
      <c r="D52" s="73"/>
      <c r="E52" s="73"/>
      <c r="F52" s="222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</row>
    <row r="53" spans="1:18" s="64" customFormat="1" ht="28.5" x14ac:dyDescent="0.25">
      <c r="A53" s="77" t="s">
        <v>28</v>
      </c>
      <c r="B53" s="221" t="s">
        <v>518</v>
      </c>
      <c r="C53" s="136"/>
      <c r="D53" s="4"/>
      <c r="E53" s="4"/>
      <c r="F53" s="223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</row>
    <row r="54" spans="1:18" s="64" customFormat="1" ht="15.75" x14ac:dyDescent="0.25">
      <c r="A54" s="77" t="s">
        <v>28</v>
      </c>
      <c r="B54" s="221"/>
      <c r="C54" s="136"/>
      <c r="D54" s="4"/>
      <c r="E54" s="4"/>
      <c r="F54" s="225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</row>
    <row r="55" spans="1:18" ht="15.75" x14ac:dyDescent="0.25">
      <c r="F55" s="227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">
    <mergeCell ref="G52:R52"/>
  </mergeCells>
  <phoneticPr fontId="2" type="noConversion"/>
  <dataValidations count="5">
    <dataValidation type="textLength" operator="equal" allowBlank="1" showInputMessage="1" showErrorMessage="1" error="No data entry allowed in this cell" sqref="G19:R19 G17:H17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FF20952D-6B27-4DC8-BD7D-E266A58F2185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2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E134"/>
  <sheetViews>
    <sheetView showGridLines="0"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ColWidth="9" defaultRowHeight="15" x14ac:dyDescent="0.25"/>
  <cols>
    <col min="1" max="1" width="5.5" style="56" bestFit="1" customWidth="1"/>
    <col min="2" max="2" width="45.625" style="55" customWidth="1"/>
    <col min="3" max="3" width="12.375" style="55" customWidth="1"/>
    <col min="4" max="4" width="11.375" style="55" customWidth="1"/>
    <col min="5" max="5" width="20.875" style="55" bestFit="1" customWidth="1"/>
    <col min="6" max="6" width="16.875" style="55" customWidth="1"/>
    <col min="7" max="7" width="10" style="56" customWidth="1"/>
    <col min="8" max="8" width="8.875" style="57" customWidth="1"/>
    <col min="9" max="18" width="7" style="58" customWidth="1"/>
    <col min="19" max="19" width="7.625" style="58" customWidth="1"/>
    <col min="20" max="21" width="16.125" style="51" customWidth="1"/>
    <col min="22" max="32" width="9.625" style="51" customWidth="1"/>
    <col min="33" max="126" width="7.125" style="51" customWidth="1"/>
    <col min="127" max="16384" width="9" style="51"/>
  </cols>
  <sheetData>
    <row r="1" spans="1:31" s="21" customFormat="1" x14ac:dyDescent="0.25">
      <c r="A1" s="21" t="s">
        <v>58</v>
      </c>
      <c r="C1" s="18"/>
      <c r="D1" s="18"/>
      <c r="E1" s="18"/>
      <c r="F1" s="18"/>
      <c r="G1" s="19"/>
      <c r="H1" s="19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31" s="21" customFormat="1" x14ac:dyDescent="0.25">
      <c r="A2" s="23" t="s">
        <v>59</v>
      </c>
      <c r="C2" s="23"/>
      <c r="D2" s="23"/>
      <c r="E2" s="23"/>
      <c r="F2" s="23"/>
      <c r="G2" s="19"/>
      <c r="H2" s="19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31" s="23" customFormat="1" ht="15.75" x14ac:dyDescent="0.25">
      <c r="A3" s="45" t="s">
        <v>159</v>
      </c>
      <c r="C3" s="45"/>
      <c r="D3" s="45"/>
      <c r="E3" s="45"/>
      <c r="F3" s="45"/>
      <c r="G3" s="17"/>
      <c r="H3" s="17"/>
    </row>
    <row r="4" spans="1:31" s="23" customFormat="1" ht="15.75" x14ac:dyDescent="0.25">
      <c r="A4" s="42" t="s">
        <v>151</v>
      </c>
      <c r="C4" s="25"/>
      <c r="D4" s="45"/>
      <c r="E4" s="45"/>
      <c r="F4" s="45"/>
      <c r="G4" s="17"/>
      <c r="H4" s="17"/>
    </row>
    <row r="5" spans="1:31" s="23" customFormat="1" ht="15.75" customHeight="1" x14ac:dyDescent="0.25">
      <c r="A5" s="23" t="str">
        <f>'Admin Info'!B6</f>
        <v>San Diego Gas and Electric Company</v>
      </c>
      <c r="G5" s="86"/>
      <c r="H5" s="28" t="s">
        <v>92</v>
      </c>
      <c r="I5" s="87"/>
      <c r="J5" s="30"/>
      <c r="K5" s="31"/>
      <c r="L5" s="31"/>
      <c r="M5" s="31"/>
      <c r="N5" s="31"/>
      <c r="O5" s="32"/>
      <c r="P5" s="32"/>
      <c r="Q5" s="32"/>
      <c r="R5" s="32"/>
      <c r="S5" s="32"/>
      <c r="T5" s="33"/>
      <c r="U5" s="86"/>
      <c r="V5" s="25"/>
      <c r="W5" s="25"/>
      <c r="X5" s="25"/>
      <c r="Y5" s="34"/>
    </row>
    <row r="6" spans="1:31" s="23" customFormat="1" ht="15.75" x14ac:dyDescent="0.25">
      <c r="B6" s="18"/>
      <c r="C6" s="18"/>
      <c r="D6" s="18"/>
      <c r="E6" s="18"/>
      <c r="F6" s="18"/>
      <c r="G6" s="35"/>
      <c r="H6" s="36"/>
      <c r="I6" s="36"/>
      <c r="J6" s="36"/>
      <c r="K6" s="36"/>
      <c r="M6" s="37"/>
      <c r="N6" s="37"/>
      <c r="O6" s="37"/>
      <c r="P6" s="37"/>
      <c r="Q6" s="37"/>
      <c r="R6" s="37"/>
      <c r="S6" s="32"/>
      <c r="T6" s="38"/>
      <c r="U6" s="39"/>
      <c r="V6" s="39"/>
    </row>
    <row r="7" spans="1:31" s="23" customFormat="1" ht="15.75" x14ac:dyDescent="0.25">
      <c r="B7" s="40"/>
      <c r="C7" s="40"/>
      <c r="D7" s="40"/>
      <c r="E7" s="40"/>
      <c r="F7" s="40"/>
      <c r="G7" s="41"/>
      <c r="H7" s="42" t="s">
        <v>14</v>
      </c>
      <c r="I7" s="35"/>
      <c r="J7" s="43"/>
      <c r="K7" s="43"/>
      <c r="L7" s="44" t="s">
        <v>81</v>
      </c>
      <c r="M7" s="34"/>
      <c r="N7" s="34"/>
      <c r="O7" s="34"/>
      <c r="P7" s="34"/>
      <c r="Q7" s="34"/>
      <c r="R7" s="34"/>
      <c r="S7" s="32"/>
      <c r="T7" s="45"/>
      <c r="X7" s="44"/>
      <c r="Y7" s="34"/>
      <c r="Z7" s="34"/>
      <c r="AA7" s="34"/>
    </row>
    <row r="8" spans="1:31" ht="15" customHeight="1" x14ac:dyDescent="0.2">
      <c r="A8" s="46"/>
      <c r="B8" s="47"/>
      <c r="C8" s="47"/>
      <c r="D8" s="47"/>
      <c r="E8" s="47"/>
      <c r="F8" s="47"/>
      <c r="G8" s="48"/>
      <c r="H8" s="49"/>
      <c r="I8" s="49"/>
      <c r="J8" s="49"/>
      <c r="K8" s="49"/>
      <c r="L8" s="49"/>
      <c r="M8" s="49"/>
      <c r="N8" s="49"/>
      <c r="O8" s="49"/>
      <c r="P8" s="49"/>
      <c r="Q8" s="49"/>
      <c r="R8" s="50"/>
      <c r="S8" s="51"/>
      <c r="T8" s="52" t="s">
        <v>113</v>
      </c>
      <c r="U8" s="53"/>
      <c r="V8" s="53"/>
      <c r="W8" s="54"/>
    </row>
    <row r="9" spans="1:31" s="64" customFormat="1" ht="45" customHeight="1" x14ac:dyDescent="0.25">
      <c r="A9" s="81"/>
      <c r="B9" s="61" t="s">
        <v>112</v>
      </c>
      <c r="C9" s="61" t="s">
        <v>88</v>
      </c>
      <c r="D9" s="61" t="s">
        <v>99</v>
      </c>
      <c r="E9" s="61" t="s">
        <v>100</v>
      </c>
      <c r="F9" s="61" t="s">
        <v>91</v>
      </c>
      <c r="G9" s="82" t="s">
        <v>165</v>
      </c>
      <c r="H9" s="82" t="s">
        <v>166</v>
      </c>
      <c r="I9" s="83" t="s">
        <v>51</v>
      </c>
      <c r="J9" s="83" t="s">
        <v>52</v>
      </c>
      <c r="K9" s="83" t="s">
        <v>56</v>
      </c>
      <c r="L9" s="83" t="s">
        <v>57</v>
      </c>
      <c r="M9" s="83" t="s">
        <v>62</v>
      </c>
      <c r="N9" s="83" t="s">
        <v>63</v>
      </c>
      <c r="O9" s="83" t="s">
        <v>101</v>
      </c>
      <c r="P9" s="83" t="s">
        <v>102</v>
      </c>
      <c r="Q9" s="83" t="s">
        <v>156</v>
      </c>
      <c r="R9" s="83" t="s">
        <v>157</v>
      </c>
      <c r="T9" s="84" t="s">
        <v>167</v>
      </c>
      <c r="U9" s="84" t="s">
        <v>168</v>
      </c>
      <c r="V9" s="85" t="s">
        <v>51</v>
      </c>
      <c r="W9" s="85" t="s">
        <v>52</v>
      </c>
      <c r="X9" s="85" t="s">
        <v>56</v>
      </c>
      <c r="Y9" s="85" t="s">
        <v>57</v>
      </c>
      <c r="Z9" s="85" t="s">
        <v>62</v>
      </c>
      <c r="AA9" s="85" t="s">
        <v>63</v>
      </c>
      <c r="AB9" s="85" t="s">
        <v>101</v>
      </c>
      <c r="AC9" s="85" t="s">
        <v>102</v>
      </c>
      <c r="AD9" s="85" t="s">
        <v>156</v>
      </c>
      <c r="AE9" s="85" t="s">
        <v>157</v>
      </c>
    </row>
    <row r="10" spans="1:31" s="64" customFormat="1" ht="15.75" customHeight="1" x14ac:dyDescent="0.25">
      <c r="A10" s="60" t="s">
        <v>119</v>
      </c>
      <c r="B10" s="88" t="s">
        <v>71</v>
      </c>
      <c r="C10" s="62"/>
      <c r="D10" s="62"/>
      <c r="E10" s="62"/>
      <c r="F10" s="62"/>
      <c r="G10" s="63">
        <f>SUM(G11:G23)</f>
        <v>1156.7800000000002</v>
      </c>
      <c r="H10" s="63">
        <f t="shared" ref="H10:R10" si="0">SUM(H11:H23)</f>
        <v>1156.7800000000002</v>
      </c>
      <c r="I10" s="63">
        <f t="shared" si="0"/>
        <v>1206.7800000000002</v>
      </c>
      <c r="J10" s="63">
        <f t="shared" si="0"/>
        <v>1246.7800000000002</v>
      </c>
      <c r="K10" s="63">
        <f t="shared" si="0"/>
        <v>1246.7800000000002</v>
      </c>
      <c r="L10" s="63">
        <f t="shared" si="0"/>
        <v>1246.7800000000002</v>
      </c>
      <c r="M10" s="63">
        <f t="shared" si="0"/>
        <v>1246.7800000000002</v>
      </c>
      <c r="N10" s="63">
        <f t="shared" si="0"/>
        <v>1246.7800000000002</v>
      </c>
      <c r="O10" s="63">
        <f t="shared" si="0"/>
        <v>827.53</v>
      </c>
      <c r="P10" s="63">
        <f t="shared" si="0"/>
        <v>827.53</v>
      </c>
      <c r="Q10" s="63">
        <f t="shared" si="0"/>
        <v>827.53</v>
      </c>
      <c r="R10" s="63">
        <f t="shared" si="0"/>
        <v>827.53</v>
      </c>
      <c r="T10" s="212">
        <f>SUM(T11:T23)</f>
        <v>2572.2573756780698</v>
      </c>
      <c r="U10" s="212">
        <f t="shared" ref="U10" si="1">SUM(U11:U23)</f>
        <v>3126.358616897</v>
      </c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</row>
    <row r="11" spans="1:31" s="64" customFormat="1" ht="15.75" customHeight="1" x14ac:dyDescent="0.2">
      <c r="A11" s="60" t="s">
        <v>120</v>
      </c>
      <c r="B11" s="89" t="s">
        <v>349</v>
      </c>
      <c r="C11" s="65" t="s">
        <v>350</v>
      </c>
      <c r="D11" s="65">
        <v>55512</v>
      </c>
      <c r="E11" s="205" t="s">
        <v>351</v>
      </c>
      <c r="F11" s="61" t="s">
        <v>95</v>
      </c>
      <c r="G11" s="106">
        <v>45.42</v>
      </c>
      <c r="H11" s="106">
        <v>45.42</v>
      </c>
      <c r="I11" s="106">
        <v>45.42</v>
      </c>
      <c r="J11" s="106">
        <v>45.42</v>
      </c>
      <c r="K11" s="106">
        <v>45.42</v>
      </c>
      <c r="L11" s="106">
        <v>45.42</v>
      </c>
      <c r="M11" s="106">
        <v>45.42</v>
      </c>
      <c r="N11" s="106">
        <v>45.42</v>
      </c>
      <c r="O11" s="106">
        <v>45.42</v>
      </c>
      <c r="P11" s="106">
        <v>45.42</v>
      </c>
      <c r="Q11" s="106">
        <v>45.42</v>
      </c>
      <c r="R11" s="106">
        <v>45.42</v>
      </c>
      <c r="T11" s="216">
        <v>7.0360544389946007</v>
      </c>
      <c r="U11" s="216">
        <v>6.8106314320000001</v>
      </c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</row>
    <row r="12" spans="1:31" s="64" customFormat="1" ht="15.75" customHeight="1" x14ac:dyDescent="0.2">
      <c r="A12" s="60" t="s">
        <v>121</v>
      </c>
      <c r="B12" s="89" t="s">
        <v>352</v>
      </c>
      <c r="C12" s="65" t="s">
        <v>353</v>
      </c>
      <c r="D12" s="65">
        <v>55077</v>
      </c>
      <c r="E12" s="205" t="s">
        <v>354</v>
      </c>
      <c r="F12" s="61" t="s">
        <v>95</v>
      </c>
      <c r="G12" s="106">
        <v>419.25</v>
      </c>
      <c r="H12" s="106">
        <v>419.25</v>
      </c>
      <c r="I12" s="106">
        <v>419.25</v>
      </c>
      <c r="J12" s="106">
        <v>419.25</v>
      </c>
      <c r="K12" s="106">
        <v>419.25</v>
      </c>
      <c r="L12" s="106">
        <v>419.25</v>
      </c>
      <c r="M12" s="106">
        <v>419.25</v>
      </c>
      <c r="N12" s="106">
        <v>419.25</v>
      </c>
      <c r="O12" s="106">
        <v>0</v>
      </c>
      <c r="P12" s="106">
        <v>0</v>
      </c>
      <c r="Q12" s="106">
        <v>0</v>
      </c>
      <c r="R12" s="106">
        <v>0</v>
      </c>
      <c r="T12" s="216">
        <v>1316.551657</v>
      </c>
      <c r="U12" s="216">
        <v>1025.2482399999999</v>
      </c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</row>
    <row r="13" spans="1:31" s="64" customFormat="1" ht="15.75" customHeight="1" x14ac:dyDescent="0.2">
      <c r="A13" s="60" t="s">
        <v>122</v>
      </c>
      <c r="B13" s="89" t="s">
        <v>432</v>
      </c>
      <c r="C13" s="65" t="s">
        <v>355</v>
      </c>
      <c r="D13" s="65">
        <v>55094</v>
      </c>
      <c r="E13" s="205" t="s">
        <v>356</v>
      </c>
      <c r="F13" s="61" t="s">
        <v>95</v>
      </c>
      <c r="G13" s="106">
        <v>45</v>
      </c>
      <c r="H13" s="106">
        <v>45</v>
      </c>
      <c r="I13" s="106">
        <v>45</v>
      </c>
      <c r="J13" s="106">
        <v>45</v>
      </c>
      <c r="K13" s="106">
        <v>45</v>
      </c>
      <c r="L13" s="106">
        <v>45</v>
      </c>
      <c r="M13" s="106">
        <v>45</v>
      </c>
      <c r="N13" s="106">
        <v>45</v>
      </c>
      <c r="O13" s="106">
        <v>45</v>
      </c>
      <c r="P13" s="106">
        <v>45</v>
      </c>
      <c r="Q13" s="106">
        <v>45</v>
      </c>
      <c r="R13" s="106">
        <v>45</v>
      </c>
      <c r="T13" s="216">
        <v>36.570428724437747</v>
      </c>
      <c r="U13" s="216">
        <v>39.625276123500001</v>
      </c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</row>
    <row r="14" spans="1:31" s="64" customFormat="1" ht="15.75" customHeight="1" x14ac:dyDescent="0.2">
      <c r="A14" s="60" t="s">
        <v>357</v>
      </c>
      <c r="B14" s="89" t="s">
        <v>433</v>
      </c>
      <c r="C14" s="65" t="s">
        <v>307</v>
      </c>
      <c r="D14" s="65">
        <v>55094</v>
      </c>
      <c r="E14" s="205" t="s">
        <v>434</v>
      </c>
      <c r="F14" s="61" t="s">
        <v>95</v>
      </c>
      <c r="G14" s="106">
        <v>44</v>
      </c>
      <c r="H14" s="106">
        <v>44</v>
      </c>
      <c r="I14" s="106">
        <v>44</v>
      </c>
      <c r="J14" s="106">
        <v>44</v>
      </c>
      <c r="K14" s="106">
        <v>44</v>
      </c>
      <c r="L14" s="106">
        <v>44</v>
      </c>
      <c r="M14" s="106">
        <v>44</v>
      </c>
      <c r="N14" s="106">
        <v>44</v>
      </c>
      <c r="O14" s="106">
        <v>44</v>
      </c>
      <c r="P14" s="106">
        <v>44</v>
      </c>
      <c r="Q14" s="106">
        <v>44</v>
      </c>
      <c r="R14" s="106">
        <v>44</v>
      </c>
      <c r="T14" s="216">
        <v>36.570428724437747</v>
      </c>
      <c r="U14" s="216">
        <v>39.625276123500001</v>
      </c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</row>
    <row r="15" spans="1:31" s="64" customFormat="1" ht="15.75" customHeight="1" x14ac:dyDescent="0.2">
      <c r="A15" s="60" t="s">
        <v>361</v>
      </c>
      <c r="B15" s="89" t="s">
        <v>358</v>
      </c>
      <c r="C15" s="65" t="s">
        <v>359</v>
      </c>
      <c r="D15" s="65">
        <v>55985</v>
      </c>
      <c r="E15" s="205" t="s">
        <v>360</v>
      </c>
      <c r="F15" s="61" t="s">
        <v>95</v>
      </c>
      <c r="G15" s="106">
        <v>565.61</v>
      </c>
      <c r="H15" s="106">
        <v>565.61</v>
      </c>
      <c r="I15" s="106">
        <v>565.61</v>
      </c>
      <c r="J15" s="106">
        <v>565.61</v>
      </c>
      <c r="K15" s="106">
        <v>565.61</v>
      </c>
      <c r="L15" s="106">
        <v>565.61</v>
      </c>
      <c r="M15" s="106">
        <v>565.61</v>
      </c>
      <c r="N15" s="106">
        <v>565.61</v>
      </c>
      <c r="O15" s="106">
        <v>565.61</v>
      </c>
      <c r="P15" s="106">
        <v>565.61</v>
      </c>
      <c r="Q15" s="106">
        <v>565.61</v>
      </c>
      <c r="R15" s="106">
        <v>565.61</v>
      </c>
      <c r="T15" s="216">
        <v>1181.8288067902006</v>
      </c>
      <c r="U15" s="216">
        <v>2019.4931932180002</v>
      </c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</row>
    <row r="16" spans="1:31" s="64" customFormat="1" ht="15.75" customHeight="1" x14ac:dyDescent="0.2">
      <c r="A16" s="60" t="s">
        <v>364</v>
      </c>
      <c r="B16" s="89" t="s">
        <v>367</v>
      </c>
      <c r="C16" s="65" t="s">
        <v>307</v>
      </c>
      <c r="D16" s="65">
        <v>60569</v>
      </c>
      <c r="E16" s="205" t="s">
        <v>435</v>
      </c>
      <c r="F16" s="61" t="s">
        <v>93</v>
      </c>
      <c r="G16" s="106">
        <v>7.5</v>
      </c>
      <c r="H16" s="106">
        <v>7.5</v>
      </c>
      <c r="I16" s="106">
        <v>7.5</v>
      </c>
      <c r="J16" s="106">
        <v>7.5</v>
      </c>
      <c r="K16" s="106">
        <v>7.5</v>
      </c>
      <c r="L16" s="106">
        <v>7.5</v>
      </c>
      <c r="M16" s="106">
        <v>7.5</v>
      </c>
      <c r="N16" s="106">
        <v>7.5</v>
      </c>
      <c r="O16" s="106">
        <v>7.5</v>
      </c>
      <c r="P16" s="106">
        <v>7.5</v>
      </c>
      <c r="Q16" s="106">
        <v>7.5</v>
      </c>
      <c r="R16" s="106">
        <v>7.5</v>
      </c>
      <c r="T16" s="216">
        <v>-1</v>
      </c>
      <c r="U16" s="216">
        <v>-0.7</v>
      </c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</row>
    <row r="17" spans="1:31" s="64" customFormat="1" ht="15.75" customHeight="1" x14ac:dyDescent="0.2">
      <c r="A17" s="60" t="s">
        <v>366</v>
      </c>
      <c r="B17" s="89" t="s">
        <v>436</v>
      </c>
      <c r="C17" s="65" t="s">
        <v>307</v>
      </c>
      <c r="D17" s="65">
        <v>60570</v>
      </c>
      <c r="E17" s="205" t="s">
        <v>365</v>
      </c>
      <c r="F17" s="61" t="s">
        <v>93</v>
      </c>
      <c r="G17" s="106">
        <v>10</v>
      </c>
      <c r="H17" s="106">
        <v>10</v>
      </c>
      <c r="I17" s="106">
        <v>10</v>
      </c>
      <c r="J17" s="106">
        <v>10</v>
      </c>
      <c r="K17" s="106">
        <v>10</v>
      </c>
      <c r="L17" s="106">
        <v>10</v>
      </c>
      <c r="M17" s="106">
        <v>10</v>
      </c>
      <c r="N17" s="106">
        <v>10</v>
      </c>
      <c r="O17" s="106">
        <v>10</v>
      </c>
      <c r="P17" s="106">
        <v>10</v>
      </c>
      <c r="Q17" s="106">
        <v>10</v>
      </c>
      <c r="R17" s="106">
        <v>10</v>
      </c>
      <c r="T17" s="216">
        <v>-1.7666666666666666</v>
      </c>
      <c r="U17" s="216">
        <v>-1.248</v>
      </c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</row>
    <row r="18" spans="1:31" s="64" customFormat="1" ht="15.75" customHeight="1" x14ac:dyDescent="0.2">
      <c r="A18" s="60" t="s">
        <v>428</v>
      </c>
      <c r="B18" s="89" t="s">
        <v>437</v>
      </c>
      <c r="C18" s="65" t="s">
        <v>307</v>
      </c>
      <c r="D18" s="65">
        <v>60570</v>
      </c>
      <c r="E18" s="205" t="s">
        <v>439</v>
      </c>
      <c r="F18" s="61" t="s">
        <v>93</v>
      </c>
      <c r="G18" s="106">
        <v>10</v>
      </c>
      <c r="H18" s="106">
        <v>10</v>
      </c>
      <c r="I18" s="106">
        <v>10</v>
      </c>
      <c r="J18" s="106">
        <v>10</v>
      </c>
      <c r="K18" s="106">
        <v>10</v>
      </c>
      <c r="L18" s="106">
        <v>10</v>
      </c>
      <c r="M18" s="106">
        <v>10</v>
      </c>
      <c r="N18" s="106">
        <v>10</v>
      </c>
      <c r="O18" s="106">
        <v>10</v>
      </c>
      <c r="P18" s="106">
        <v>10</v>
      </c>
      <c r="Q18" s="106">
        <v>10</v>
      </c>
      <c r="R18" s="106">
        <v>10</v>
      </c>
      <c r="T18" s="216">
        <v>-1.7666666666666666</v>
      </c>
      <c r="U18" s="216">
        <v>-1.248</v>
      </c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</row>
    <row r="19" spans="1:31" s="64" customFormat="1" ht="15.75" customHeight="1" x14ac:dyDescent="0.2">
      <c r="A19" s="60" t="s">
        <v>427</v>
      </c>
      <c r="B19" s="89" t="s">
        <v>438</v>
      </c>
      <c r="C19" s="65" t="s">
        <v>307</v>
      </c>
      <c r="D19" s="65">
        <v>60570</v>
      </c>
      <c r="E19" s="205" t="s">
        <v>440</v>
      </c>
      <c r="F19" s="61" t="s">
        <v>93</v>
      </c>
      <c r="G19" s="106">
        <v>10</v>
      </c>
      <c r="H19" s="106">
        <v>10</v>
      </c>
      <c r="I19" s="106">
        <v>10</v>
      </c>
      <c r="J19" s="106">
        <v>10</v>
      </c>
      <c r="K19" s="106">
        <v>10</v>
      </c>
      <c r="L19" s="106">
        <v>10</v>
      </c>
      <c r="M19" s="106">
        <v>10</v>
      </c>
      <c r="N19" s="106">
        <v>10</v>
      </c>
      <c r="O19" s="106">
        <v>10</v>
      </c>
      <c r="P19" s="106">
        <v>10</v>
      </c>
      <c r="Q19" s="106">
        <v>10</v>
      </c>
      <c r="R19" s="106">
        <v>10</v>
      </c>
      <c r="T19" s="216">
        <v>-1.7666666666666666</v>
      </c>
      <c r="U19" s="216">
        <v>-1.248</v>
      </c>
      <c r="V19" s="252"/>
      <c r="W19" s="252"/>
      <c r="X19" s="252"/>
      <c r="Y19" s="252"/>
      <c r="Z19" s="252"/>
      <c r="AA19" s="252"/>
      <c r="AB19" s="252"/>
      <c r="AC19" s="252"/>
      <c r="AD19" s="252"/>
      <c r="AE19" s="252"/>
    </row>
    <row r="20" spans="1:31" s="64" customFormat="1" ht="15.75" customHeight="1" x14ac:dyDescent="0.2">
      <c r="A20" s="60" t="s">
        <v>429</v>
      </c>
      <c r="B20" s="89" t="s">
        <v>441</v>
      </c>
      <c r="C20" s="65" t="s">
        <v>307</v>
      </c>
      <c r="D20" s="65" t="s">
        <v>307</v>
      </c>
      <c r="E20" s="65" t="s">
        <v>444</v>
      </c>
      <c r="F20" s="61" t="s">
        <v>93</v>
      </c>
      <c r="G20" s="106">
        <v>0</v>
      </c>
      <c r="H20" s="106">
        <v>0</v>
      </c>
      <c r="I20" s="106">
        <v>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0</v>
      </c>
      <c r="Q20" s="106">
        <v>0</v>
      </c>
      <c r="R20" s="106">
        <v>0</v>
      </c>
      <c r="T20" s="216">
        <v>0</v>
      </c>
      <c r="U20" s="216">
        <v>0</v>
      </c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</row>
    <row r="21" spans="1:31" s="64" customFormat="1" ht="15.75" customHeight="1" x14ac:dyDescent="0.2">
      <c r="A21" s="60" t="s">
        <v>430</v>
      </c>
      <c r="B21" s="64" t="s">
        <v>442</v>
      </c>
      <c r="C21" s="65" t="s">
        <v>307</v>
      </c>
      <c r="D21" s="65" t="s">
        <v>307</v>
      </c>
      <c r="E21" s="65" t="s">
        <v>445</v>
      </c>
      <c r="F21" s="61" t="s">
        <v>93</v>
      </c>
      <c r="G21" s="106">
        <v>0</v>
      </c>
      <c r="H21" s="106">
        <v>0</v>
      </c>
      <c r="I21" s="106">
        <v>30</v>
      </c>
      <c r="J21" s="106">
        <v>30</v>
      </c>
      <c r="K21" s="106">
        <v>30</v>
      </c>
      <c r="L21" s="106">
        <v>30</v>
      </c>
      <c r="M21" s="106">
        <v>30</v>
      </c>
      <c r="N21" s="106">
        <v>30</v>
      </c>
      <c r="O21" s="106">
        <v>30</v>
      </c>
      <c r="P21" s="106">
        <v>30</v>
      </c>
      <c r="Q21" s="106">
        <v>30</v>
      </c>
      <c r="R21" s="106">
        <v>30</v>
      </c>
      <c r="T21" s="216">
        <v>0</v>
      </c>
      <c r="U21" s="216">
        <v>0</v>
      </c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</row>
    <row r="22" spans="1:31" s="64" customFormat="1" ht="15.75" customHeight="1" x14ac:dyDescent="0.2">
      <c r="A22" s="60" t="s">
        <v>431</v>
      </c>
      <c r="B22" s="89" t="s">
        <v>446</v>
      </c>
      <c r="C22" s="65" t="s">
        <v>307</v>
      </c>
      <c r="D22" s="65" t="s">
        <v>307</v>
      </c>
      <c r="E22" s="65" t="s">
        <v>307</v>
      </c>
      <c r="F22" s="61" t="s">
        <v>93</v>
      </c>
      <c r="G22" s="106">
        <v>0</v>
      </c>
      <c r="H22" s="106">
        <v>0</v>
      </c>
      <c r="I22" s="106">
        <v>20</v>
      </c>
      <c r="J22" s="106">
        <v>20</v>
      </c>
      <c r="K22" s="106">
        <v>20</v>
      </c>
      <c r="L22" s="106">
        <v>20</v>
      </c>
      <c r="M22" s="106">
        <v>20</v>
      </c>
      <c r="N22" s="106">
        <v>20</v>
      </c>
      <c r="O22" s="106">
        <v>20</v>
      </c>
      <c r="P22" s="106">
        <v>20</v>
      </c>
      <c r="Q22" s="106">
        <v>20</v>
      </c>
      <c r="R22" s="106">
        <v>20</v>
      </c>
      <c r="T22" s="216">
        <v>0</v>
      </c>
      <c r="U22" s="216">
        <v>0</v>
      </c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</row>
    <row r="23" spans="1:31" s="64" customFormat="1" ht="15.75" customHeight="1" x14ac:dyDescent="0.2">
      <c r="A23" s="60" t="s">
        <v>443</v>
      </c>
      <c r="B23" s="89" t="s">
        <v>447</v>
      </c>
      <c r="C23" s="65" t="s">
        <v>307</v>
      </c>
      <c r="D23" s="65" t="s">
        <v>307</v>
      </c>
      <c r="E23" s="65" t="s">
        <v>307</v>
      </c>
      <c r="F23" s="61" t="s">
        <v>93</v>
      </c>
      <c r="G23" s="106">
        <v>0</v>
      </c>
      <c r="H23" s="106">
        <v>0</v>
      </c>
      <c r="I23" s="106">
        <v>0</v>
      </c>
      <c r="J23" s="106">
        <v>40</v>
      </c>
      <c r="K23" s="106">
        <v>40</v>
      </c>
      <c r="L23" s="106">
        <v>40</v>
      </c>
      <c r="M23" s="106">
        <v>40</v>
      </c>
      <c r="N23" s="106">
        <v>40</v>
      </c>
      <c r="O23" s="106">
        <v>40</v>
      </c>
      <c r="P23" s="106">
        <v>40</v>
      </c>
      <c r="Q23" s="106">
        <v>40</v>
      </c>
      <c r="R23" s="106">
        <v>40</v>
      </c>
      <c r="T23" s="216">
        <v>0</v>
      </c>
      <c r="U23" s="216">
        <v>0</v>
      </c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</row>
    <row r="24" spans="1:31" s="64" customFormat="1" ht="15.75" customHeight="1" x14ac:dyDescent="0.25">
      <c r="A24" s="60" t="s">
        <v>6</v>
      </c>
      <c r="B24" s="88" t="s">
        <v>72</v>
      </c>
      <c r="C24" s="62"/>
      <c r="D24" s="62"/>
      <c r="E24" s="62"/>
      <c r="F24" s="62"/>
      <c r="G24" s="63">
        <f t="shared" ref="G24:R24" si="2">SUM(G25:G26)</f>
        <v>0</v>
      </c>
      <c r="H24" s="63">
        <f t="shared" si="2"/>
        <v>0</v>
      </c>
      <c r="I24" s="63">
        <f t="shared" si="2"/>
        <v>0</v>
      </c>
      <c r="J24" s="63">
        <f t="shared" si="2"/>
        <v>0</v>
      </c>
      <c r="K24" s="63">
        <f t="shared" si="2"/>
        <v>0</v>
      </c>
      <c r="L24" s="63">
        <f t="shared" si="2"/>
        <v>0</v>
      </c>
      <c r="M24" s="63">
        <f t="shared" si="2"/>
        <v>0</v>
      </c>
      <c r="N24" s="63">
        <f t="shared" si="2"/>
        <v>0</v>
      </c>
      <c r="O24" s="63">
        <f t="shared" si="2"/>
        <v>0</v>
      </c>
      <c r="P24" s="63">
        <f t="shared" si="2"/>
        <v>0</v>
      </c>
      <c r="Q24" s="63">
        <f t="shared" si="2"/>
        <v>0</v>
      </c>
      <c r="R24" s="63">
        <f t="shared" si="2"/>
        <v>0</v>
      </c>
      <c r="T24" s="212">
        <f t="shared" ref="T24:AE24" si="3">SUM(T25:T26)</f>
        <v>0</v>
      </c>
      <c r="U24" s="212">
        <f t="shared" si="3"/>
        <v>0</v>
      </c>
      <c r="V24" s="212">
        <f t="shared" si="3"/>
        <v>0</v>
      </c>
      <c r="W24" s="212">
        <f t="shared" si="3"/>
        <v>0</v>
      </c>
      <c r="X24" s="212">
        <f t="shared" si="3"/>
        <v>0</v>
      </c>
      <c r="Y24" s="212">
        <f t="shared" si="3"/>
        <v>0</v>
      </c>
      <c r="Z24" s="212">
        <f t="shared" si="3"/>
        <v>0</v>
      </c>
      <c r="AA24" s="212">
        <f t="shared" si="3"/>
        <v>0</v>
      </c>
      <c r="AB24" s="212">
        <f t="shared" si="3"/>
        <v>0</v>
      </c>
      <c r="AC24" s="212">
        <f t="shared" si="3"/>
        <v>0</v>
      </c>
      <c r="AD24" s="212">
        <f t="shared" si="3"/>
        <v>0</v>
      </c>
      <c r="AE24" s="212">
        <f t="shared" si="3"/>
        <v>0</v>
      </c>
    </row>
    <row r="25" spans="1:31" s="64" customFormat="1" ht="15.75" customHeight="1" x14ac:dyDescent="0.25">
      <c r="A25" s="60" t="s">
        <v>7</v>
      </c>
      <c r="B25" s="206"/>
      <c r="C25" s="207"/>
      <c r="D25" s="207"/>
      <c r="E25" s="207"/>
      <c r="F25" s="208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</row>
    <row r="26" spans="1:31" s="64" customFormat="1" ht="15.75" customHeight="1" x14ac:dyDescent="0.25">
      <c r="A26" s="60" t="s">
        <v>22</v>
      </c>
      <c r="B26" s="206"/>
      <c r="C26" s="207"/>
      <c r="D26" s="207"/>
      <c r="E26" s="207"/>
      <c r="F26" s="208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</row>
    <row r="27" spans="1:31" s="64" customFormat="1" ht="15.75" customHeight="1" x14ac:dyDescent="0.25">
      <c r="A27" s="60" t="s">
        <v>123</v>
      </c>
      <c r="B27" s="88" t="s">
        <v>66</v>
      </c>
      <c r="C27" s="62"/>
      <c r="D27" s="62"/>
      <c r="E27" s="62"/>
      <c r="F27" s="62"/>
      <c r="G27" s="63">
        <f>SUM(G28:G31)</f>
        <v>40.799999999999997</v>
      </c>
      <c r="H27" s="63">
        <f t="shared" ref="H27:R27" si="4">SUM(H28:H31)</f>
        <v>40.799999999999997</v>
      </c>
      <c r="I27" s="63">
        <f t="shared" si="4"/>
        <v>40.799999999999997</v>
      </c>
      <c r="J27" s="63">
        <f t="shared" si="4"/>
        <v>40.799999999999997</v>
      </c>
      <c r="K27" s="63">
        <f t="shared" si="4"/>
        <v>40.799999999999997</v>
      </c>
      <c r="L27" s="63">
        <f t="shared" si="4"/>
        <v>40.799999999999997</v>
      </c>
      <c r="M27" s="63">
        <f t="shared" si="4"/>
        <v>40.799999999999997</v>
      </c>
      <c r="N27" s="63">
        <f t="shared" si="4"/>
        <v>40.799999999999997</v>
      </c>
      <c r="O27" s="63">
        <f t="shared" si="4"/>
        <v>40.799999999999997</v>
      </c>
      <c r="P27" s="63">
        <f t="shared" si="4"/>
        <v>40.799999999999997</v>
      </c>
      <c r="Q27" s="63">
        <f t="shared" si="4"/>
        <v>40.799999999999997</v>
      </c>
      <c r="R27" s="63">
        <f t="shared" si="4"/>
        <v>40.799999999999997</v>
      </c>
      <c r="T27" s="212">
        <f>SUM(T28:T31)</f>
        <v>-16.461365071924</v>
      </c>
      <c r="U27" s="212">
        <f t="shared" ref="U27" si="5">SUM(U28:U31)</f>
        <v>-13.976858797795003</v>
      </c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</row>
    <row r="28" spans="1:31" s="64" customFormat="1" ht="15.75" customHeight="1" x14ac:dyDescent="0.2">
      <c r="A28" s="60" t="s">
        <v>124</v>
      </c>
      <c r="B28" s="89" t="s">
        <v>160</v>
      </c>
      <c r="C28" s="65" t="s">
        <v>307</v>
      </c>
      <c r="D28" s="65" t="s">
        <v>307</v>
      </c>
      <c r="E28" s="65" t="s">
        <v>307</v>
      </c>
      <c r="F28" s="61" t="s">
        <v>106</v>
      </c>
      <c r="G28" s="106">
        <v>0</v>
      </c>
      <c r="H28" s="106">
        <v>0</v>
      </c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106">
        <v>0</v>
      </c>
      <c r="Q28" s="106">
        <v>0</v>
      </c>
      <c r="R28" s="106">
        <v>0</v>
      </c>
      <c r="T28" s="216">
        <v>0</v>
      </c>
      <c r="U28" s="216">
        <v>0</v>
      </c>
      <c r="V28" s="252"/>
      <c r="W28" s="252"/>
      <c r="X28" s="252"/>
      <c r="Y28" s="252"/>
      <c r="Z28" s="252"/>
      <c r="AA28" s="252"/>
      <c r="AB28" s="252"/>
      <c r="AC28" s="252"/>
      <c r="AD28" s="252"/>
      <c r="AE28" s="252"/>
    </row>
    <row r="29" spans="1:31" s="64" customFormat="1" ht="15.75" customHeight="1" x14ac:dyDescent="0.2">
      <c r="A29" s="60" t="s">
        <v>125</v>
      </c>
      <c r="B29" s="89" t="s">
        <v>161</v>
      </c>
      <c r="C29" s="65" t="s">
        <v>307</v>
      </c>
      <c r="D29" s="65" t="s">
        <v>307</v>
      </c>
      <c r="E29" s="65" t="s">
        <v>307</v>
      </c>
      <c r="F29" s="61" t="s">
        <v>307</v>
      </c>
      <c r="G29" s="106">
        <v>0.8</v>
      </c>
      <c r="H29" s="106">
        <v>0.8</v>
      </c>
      <c r="I29" s="106">
        <v>0.8</v>
      </c>
      <c r="J29" s="106">
        <v>0.8</v>
      </c>
      <c r="K29" s="106">
        <v>0.8</v>
      </c>
      <c r="L29" s="106">
        <v>0.8</v>
      </c>
      <c r="M29" s="106">
        <v>0.8</v>
      </c>
      <c r="N29" s="106">
        <v>0.8</v>
      </c>
      <c r="O29" s="106">
        <v>0.8</v>
      </c>
      <c r="P29" s="106">
        <v>0.8</v>
      </c>
      <c r="Q29" s="106">
        <v>0.8</v>
      </c>
      <c r="R29" s="106">
        <v>0.8</v>
      </c>
      <c r="T29" s="216">
        <v>3.9420000000000002</v>
      </c>
      <c r="U29" s="216">
        <v>3.9420000000000002</v>
      </c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</row>
    <row r="30" spans="1:31" s="64" customFormat="1" ht="15.75" customHeight="1" x14ac:dyDescent="0.2">
      <c r="A30" s="60" t="s">
        <v>448</v>
      </c>
      <c r="B30" s="89" t="s">
        <v>450</v>
      </c>
      <c r="C30" s="65" t="s">
        <v>307</v>
      </c>
      <c r="D30" s="65" t="s">
        <v>307</v>
      </c>
      <c r="E30" s="65" t="s">
        <v>368</v>
      </c>
      <c r="F30" s="61" t="s">
        <v>106</v>
      </c>
      <c r="G30" s="106">
        <v>20</v>
      </c>
      <c r="H30" s="106">
        <v>20</v>
      </c>
      <c r="I30" s="106">
        <v>20</v>
      </c>
      <c r="J30" s="106">
        <v>20</v>
      </c>
      <c r="K30" s="106">
        <v>20</v>
      </c>
      <c r="L30" s="106">
        <v>20</v>
      </c>
      <c r="M30" s="106">
        <v>20</v>
      </c>
      <c r="N30" s="106">
        <v>20</v>
      </c>
      <c r="O30" s="106">
        <v>20</v>
      </c>
      <c r="P30" s="106">
        <v>20</v>
      </c>
      <c r="Q30" s="106">
        <v>20</v>
      </c>
      <c r="R30" s="106">
        <v>20</v>
      </c>
      <c r="T30" s="216">
        <v>-10.201682535962</v>
      </c>
      <c r="U30" s="216">
        <v>-8.9594293988975018</v>
      </c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</row>
    <row r="31" spans="1:31" s="64" customFormat="1" ht="15.75" customHeight="1" x14ac:dyDescent="0.2">
      <c r="A31" s="60" t="s">
        <v>449</v>
      </c>
      <c r="B31" s="89" t="s">
        <v>451</v>
      </c>
      <c r="C31" s="65" t="s">
        <v>307</v>
      </c>
      <c r="D31" s="65" t="s">
        <v>307</v>
      </c>
      <c r="E31" s="65" t="s">
        <v>452</v>
      </c>
      <c r="F31" s="61" t="s">
        <v>106</v>
      </c>
      <c r="G31" s="106">
        <v>20</v>
      </c>
      <c r="H31" s="106">
        <v>20</v>
      </c>
      <c r="I31" s="106">
        <v>20</v>
      </c>
      <c r="J31" s="106">
        <v>20</v>
      </c>
      <c r="K31" s="106">
        <v>20</v>
      </c>
      <c r="L31" s="106">
        <v>20</v>
      </c>
      <c r="M31" s="106">
        <v>20</v>
      </c>
      <c r="N31" s="106">
        <v>20</v>
      </c>
      <c r="O31" s="106">
        <v>20</v>
      </c>
      <c r="P31" s="106">
        <v>20</v>
      </c>
      <c r="Q31" s="106">
        <v>20</v>
      </c>
      <c r="R31" s="106">
        <v>20</v>
      </c>
      <c r="T31" s="216">
        <v>-10.201682535962</v>
      </c>
      <c r="U31" s="216">
        <v>-8.9594293988975018</v>
      </c>
      <c r="V31" s="252"/>
      <c r="W31" s="252"/>
      <c r="X31" s="252"/>
      <c r="Y31" s="252"/>
      <c r="Z31" s="252"/>
      <c r="AA31" s="252"/>
      <c r="AB31" s="252"/>
      <c r="AC31" s="252"/>
      <c r="AD31" s="252"/>
      <c r="AE31" s="252"/>
    </row>
    <row r="32" spans="1:31" s="64" customFormat="1" ht="15.75" customHeight="1" x14ac:dyDescent="0.25">
      <c r="A32" s="60" t="s">
        <v>126</v>
      </c>
      <c r="B32" s="88" t="s">
        <v>67</v>
      </c>
      <c r="C32" s="62"/>
      <c r="D32" s="62"/>
      <c r="E32" s="62"/>
      <c r="F32" s="62"/>
      <c r="G32" s="63">
        <f t="shared" ref="G32:R32" si="6">SUM(G33:G35)</f>
        <v>0.48</v>
      </c>
      <c r="H32" s="63">
        <f t="shared" si="6"/>
        <v>0.48</v>
      </c>
      <c r="I32" s="63">
        <f t="shared" si="6"/>
        <v>0.48</v>
      </c>
      <c r="J32" s="63">
        <f t="shared" si="6"/>
        <v>0.48</v>
      </c>
      <c r="K32" s="63">
        <f t="shared" si="6"/>
        <v>0.48</v>
      </c>
      <c r="L32" s="63">
        <f t="shared" si="6"/>
        <v>0.48</v>
      </c>
      <c r="M32" s="63">
        <f t="shared" si="6"/>
        <v>0.48</v>
      </c>
      <c r="N32" s="63">
        <f t="shared" si="6"/>
        <v>0.48</v>
      </c>
      <c r="O32" s="63">
        <f t="shared" si="6"/>
        <v>0.48</v>
      </c>
      <c r="P32" s="63">
        <f t="shared" si="6"/>
        <v>0.48</v>
      </c>
      <c r="Q32" s="63">
        <f t="shared" si="6"/>
        <v>0.48</v>
      </c>
      <c r="R32" s="63">
        <f t="shared" si="6"/>
        <v>0.48</v>
      </c>
      <c r="T32" s="212">
        <f>SUM(T33:T35)</f>
        <v>7.9124049999999997</v>
      </c>
      <c r="U32" s="212">
        <f t="shared" ref="U32" si="7">SUM(U33:U35)</f>
        <v>7.2246160000000001</v>
      </c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</row>
    <row r="33" spans="1:31" s="64" customFormat="1" ht="15.75" customHeight="1" x14ac:dyDescent="0.2">
      <c r="A33" s="60" t="s">
        <v>127</v>
      </c>
      <c r="B33" s="89" t="s">
        <v>369</v>
      </c>
      <c r="C33" s="65" t="s">
        <v>307</v>
      </c>
      <c r="D33" s="65" t="s">
        <v>307</v>
      </c>
      <c r="E33" s="65" t="s">
        <v>453</v>
      </c>
      <c r="F33" s="61" t="s">
        <v>108</v>
      </c>
      <c r="G33" s="106">
        <v>0.48</v>
      </c>
      <c r="H33" s="106">
        <v>0.48</v>
      </c>
      <c r="I33" s="106">
        <v>0.48</v>
      </c>
      <c r="J33" s="106">
        <v>0.48</v>
      </c>
      <c r="K33" s="106">
        <v>0.48</v>
      </c>
      <c r="L33" s="106">
        <v>0.48</v>
      </c>
      <c r="M33" s="106">
        <v>0.48</v>
      </c>
      <c r="N33" s="106">
        <v>0.48</v>
      </c>
      <c r="O33" s="106">
        <v>0.48</v>
      </c>
      <c r="P33" s="106">
        <v>0.48</v>
      </c>
      <c r="Q33" s="106">
        <v>0.48</v>
      </c>
      <c r="R33" s="106">
        <v>0.48</v>
      </c>
      <c r="T33" s="216">
        <v>7.9124049999999997</v>
      </c>
      <c r="U33" s="216">
        <v>7.2246160000000001</v>
      </c>
      <c r="V33" s="252"/>
      <c r="W33" s="252"/>
      <c r="X33" s="252"/>
      <c r="Y33" s="252"/>
      <c r="Z33" s="252"/>
      <c r="AA33" s="252"/>
      <c r="AB33" s="252"/>
      <c r="AC33" s="252"/>
      <c r="AD33" s="252"/>
      <c r="AE33" s="252"/>
    </row>
    <row r="34" spans="1:31" s="64" customFormat="1" ht="15.75" customHeight="1" x14ac:dyDescent="0.25">
      <c r="A34" s="60" t="s">
        <v>128</v>
      </c>
      <c r="B34" s="210"/>
      <c r="C34" s="67"/>
      <c r="D34" s="67"/>
      <c r="E34" s="67"/>
      <c r="F34" s="66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</row>
    <row r="35" spans="1:31" s="64" customFormat="1" ht="15.75" customHeight="1" x14ac:dyDescent="0.25">
      <c r="A35" s="60" t="s">
        <v>129</v>
      </c>
      <c r="B35" s="210"/>
      <c r="C35" s="67"/>
      <c r="D35" s="67"/>
      <c r="E35" s="67"/>
      <c r="F35" s="66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</row>
    <row r="36" spans="1:31" s="64" customFormat="1" ht="15.75" customHeight="1" x14ac:dyDescent="0.25">
      <c r="A36" s="60" t="s">
        <v>130</v>
      </c>
      <c r="B36" s="88" t="s">
        <v>73</v>
      </c>
      <c r="C36" s="62"/>
      <c r="D36" s="62"/>
      <c r="E36" s="62"/>
      <c r="F36" s="62"/>
      <c r="G36" s="63">
        <f t="shared" ref="G36:R36" si="8">SUM(G37:G43)</f>
        <v>93.5</v>
      </c>
      <c r="H36" s="63">
        <f t="shared" si="8"/>
        <v>94.1</v>
      </c>
      <c r="I36" s="63">
        <f t="shared" si="8"/>
        <v>109.1</v>
      </c>
      <c r="J36" s="63">
        <f t="shared" si="8"/>
        <v>109.1</v>
      </c>
      <c r="K36" s="63">
        <f t="shared" si="8"/>
        <v>109.1</v>
      </c>
      <c r="L36" s="63">
        <f t="shared" si="8"/>
        <v>109.1</v>
      </c>
      <c r="M36" s="63">
        <f t="shared" si="8"/>
        <v>52.1</v>
      </c>
      <c r="N36" s="63">
        <f t="shared" si="8"/>
        <v>2.1</v>
      </c>
      <c r="O36" s="63">
        <f t="shared" si="8"/>
        <v>2.1</v>
      </c>
      <c r="P36" s="63">
        <f t="shared" si="8"/>
        <v>1.5</v>
      </c>
      <c r="Q36" s="63">
        <f t="shared" si="8"/>
        <v>1.5</v>
      </c>
      <c r="R36" s="63">
        <f t="shared" si="8"/>
        <v>1.5</v>
      </c>
      <c r="T36" s="212">
        <f>SUM(T37:T43)</f>
        <v>91.184014000000005</v>
      </c>
      <c r="U36" s="212">
        <f t="shared" ref="U36" si="9">SUM(U37:U43)</f>
        <v>149.00488034449995</v>
      </c>
      <c r="V36" s="249"/>
      <c r="W36" s="249"/>
      <c r="X36" s="249"/>
      <c r="Y36" s="249"/>
      <c r="Z36" s="249"/>
      <c r="AA36" s="249"/>
      <c r="AB36" s="249"/>
      <c r="AC36" s="249"/>
      <c r="AD36" s="249"/>
      <c r="AE36" s="249"/>
    </row>
    <row r="37" spans="1:31" s="64" customFormat="1" ht="15.75" customHeight="1" x14ac:dyDescent="0.2">
      <c r="A37" s="60" t="s">
        <v>131</v>
      </c>
      <c r="B37" s="89" t="s">
        <v>0</v>
      </c>
      <c r="C37" s="65" t="s">
        <v>307</v>
      </c>
      <c r="D37" s="65" t="s">
        <v>307</v>
      </c>
      <c r="E37" s="65" t="s">
        <v>307</v>
      </c>
      <c r="F37" s="61" t="s">
        <v>307</v>
      </c>
      <c r="G37" s="106">
        <v>0</v>
      </c>
      <c r="H37" s="106">
        <v>0</v>
      </c>
      <c r="I37" s="106">
        <v>0</v>
      </c>
      <c r="J37" s="106">
        <v>0</v>
      </c>
      <c r="K37" s="106">
        <v>0</v>
      </c>
      <c r="L37" s="106">
        <v>0</v>
      </c>
      <c r="M37" s="106">
        <v>0</v>
      </c>
      <c r="N37" s="106">
        <v>0</v>
      </c>
      <c r="O37" s="106">
        <v>0</v>
      </c>
      <c r="P37" s="106">
        <v>0</v>
      </c>
      <c r="Q37" s="106">
        <v>0</v>
      </c>
      <c r="R37" s="106">
        <v>0</v>
      </c>
      <c r="T37" s="216">
        <v>0</v>
      </c>
      <c r="U37" s="216">
        <v>0</v>
      </c>
      <c r="V37" s="252"/>
      <c r="W37" s="252"/>
      <c r="X37" s="252"/>
      <c r="Y37" s="252"/>
      <c r="Z37" s="252"/>
      <c r="AA37" s="252"/>
      <c r="AB37" s="252"/>
      <c r="AC37" s="252"/>
      <c r="AD37" s="252"/>
      <c r="AE37" s="252"/>
    </row>
    <row r="38" spans="1:31" s="64" customFormat="1" ht="15.75" customHeight="1" x14ac:dyDescent="0.2">
      <c r="A38" s="60" t="s">
        <v>132</v>
      </c>
      <c r="B38" s="89" t="s">
        <v>105</v>
      </c>
      <c r="C38" s="65" t="s">
        <v>307</v>
      </c>
      <c r="D38" s="65" t="s">
        <v>307</v>
      </c>
      <c r="E38" s="65" t="s">
        <v>307</v>
      </c>
      <c r="F38" s="61" t="s">
        <v>307</v>
      </c>
      <c r="G38" s="106">
        <v>0</v>
      </c>
      <c r="H38" s="106">
        <v>0</v>
      </c>
      <c r="I38" s="106">
        <v>0</v>
      </c>
      <c r="J38" s="106">
        <v>0</v>
      </c>
      <c r="K38" s="106">
        <v>0</v>
      </c>
      <c r="L38" s="106">
        <v>0</v>
      </c>
      <c r="M38" s="106">
        <v>0</v>
      </c>
      <c r="N38" s="106">
        <v>0</v>
      </c>
      <c r="O38" s="106">
        <v>0</v>
      </c>
      <c r="P38" s="106">
        <v>0</v>
      </c>
      <c r="Q38" s="106">
        <v>0</v>
      </c>
      <c r="R38" s="106">
        <v>0</v>
      </c>
      <c r="T38" s="216">
        <v>0</v>
      </c>
      <c r="U38" s="216">
        <v>0</v>
      </c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</row>
    <row r="39" spans="1:31" s="64" customFormat="1" ht="15.75" customHeight="1" x14ac:dyDescent="0.2">
      <c r="A39" s="60" t="s">
        <v>133</v>
      </c>
      <c r="B39" s="89" t="s">
        <v>514</v>
      </c>
      <c r="C39" s="65" t="s">
        <v>307</v>
      </c>
      <c r="D39" s="65" t="s">
        <v>307</v>
      </c>
      <c r="E39" s="65" t="s">
        <v>307</v>
      </c>
      <c r="F39" s="61" t="s">
        <v>111</v>
      </c>
      <c r="G39" s="106">
        <v>1.5</v>
      </c>
      <c r="H39" s="106">
        <v>2.1</v>
      </c>
      <c r="I39" s="106">
        <v>2.1</v>
      </c>
      <c r="J39" s="106">
        <v>2.1</v>
      </c>
      <c r="K39" s="106">
        <v>2.1</v>
      </c>
      <c r="L39" s="106">
        <v>2.1</v>
      </c>
      <c r="M39" s="106">
        <v>2.1</v>
      </c>
      <c r="N39" s="106">
        <v>2.1</v>
      </c>
      <c r="O39" s="106">
        <v>2.1</v>
      </c>
      <c r="P39" s="106">
        <v>1.5</v>
      </c>
      <c r="Q39" s="106">
        <v>1.5</v>
      </c>
      <c r="R39" s="106">
        <v>1.5</v>
      </c>
      <c r="T39" s="216">
        <v>16.2</v>
      </c>
      <c r="U39" s="216">
        <v>16.2</v>
      </c>
      <c r="V39" s="252"/>
      <c r="W39" s="252"/>
      <c r="X39" s="252"/>
      <c r="Y39" s="252"/>
      <c r="Z39" s="252"/>
      <c r="AA39" s="252"/>
      <c r="AB39" s="252"/>
      <c r="AC39" s="252"/>
      <c r="AD39" s="252"/>
      <c r="AE39" s="252"/>
    </row>
    <row r="40" spans="1:31" s="64" customFormat="1" ht="15.75" customHeight="1" x14ac:dyDescent="0.2">
      <c r="A40" s="60" t="s">
        <v>134</v>
      </c>
      <c r="B40" s="89" t="s">
        <v>150</v>
      </c>
      <c r="C40" s="65" t="s">
        <v>307</v>
      </c>
      <c r="D40" s="65" t="s">
        <v>307</v>
      </c>
      <c r="E40" s="65" t="s">
        <v>307</v>
      </c>
      <c r="F40" s="61" t="s">
        <v>307</v>
      </c>
      <c r="G40" s="106">
        <v>0</v>
      </c>
      <c r="H40" s="106">
        <v>0</v>
      </c>
      <c r="I40" s="106">
        <v>0</v>
      </c>
      <c r="J40" s="106">
        <v>0</v>
      </c>
      <c r="K40" s="106">
        <v>0</v>
      </c>
      <c r="L40" s="106">
        <v>0</v>
      </c>
      <c r="M40" s="106">
        <v>0</v>
      </c>
      <c r="N40" s="106">
        <v>0</v>
      </c>
      <c r="O40" s="106">
        <v>0</v>
      </c>
      <c r="P40" s="106">
        <v>0</v>
      </c>
      <c r="Q40" s="106">
        <v>0</v>
      </c>
      <c r="R40" s="106">
        <v>0</v>
      </c>
      <c r="T40" s="216">
        <v>0</v>
      </c>
      <c r="U40" s="216">
        <v>0</v>
      </c>
      <c r="V40" s="252"/>
      <c r="W40" s="252"/>
      <c r="X40" s="252"/>
      <c r="Y40" s="252"/>
      <c r="Z40" s="252"/>
      <c r="AA40" s="252"/>
      <c r="AB40" s="252"/>
      <c r="AC40" s="252"/>
      <c r="AD40" s="252"/>
      <c r="AE40" s="252"/>
    </row>
    <row r="41" spans="1:31" s="64" customFormat="1" ht="15.75" customHeight="1" x14ac:dyDescent="0.2">
      <c r="A41" s="60" t="s">
        <v>135</v>
      </c>
      <c r="B41" s="89" t="s">
        <v>104</v>
      </c>
      <c r="C41" s="65" t="s">
        <v>307</v>
      </c>
      <c r="D41" s="65" t="s">
        <v>307</v>
      </c>
      <c r="E41" s="65" t="s">
        <v>307</v>
      </c>
      <c r="F41" s="61" t="s">
        <v>307</v>
      </c>
      <c r="G41" s="106">
        <v>0</v>
      </c>
      <c r="H41" s="106">
        <v>0</v>
      </c>
      <c r="I41" s="106">
        <v>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0</v>
      </c>
      <c r="Q41" s="106">
        <v>0</v>
      </c>
      <c r="R41" s="106">
        <v>0</v>
      </c>
      <c r="T41" s="216">
        <v>0</v>
      </c>
      <c r="U41" s="216">
        <v>0</v>
      </c>
      <c r="V41" s="252"/>
      <c r="W41" s="252"/>
      <c r="X41" s="252"/>
      <c r="Y41" s="252"/>
      <c r="Z41" s="252"/>
      <c r="AA41" s="252"/>
      <c r="AB41" s="252"/>
      <c r="AC41" s="252"/>
      <c r="AD41" s="252"/>
      <c r="AE41" s="252"/>
    </row>
    <row r="42" spans="1:31" s="64" customFormat="1" ht="15.75" customHeight="1" x14ac:dyDescent="0.2">
      <c r="A42" s="60" t="s">
        <v>136</v>
      </c>
      <c r="B42" s="90" t="s">
        <v>95</v>
      </c>
      <c r="C42" s="65" t="s">
        <v>307</v>
      </c>
      <c r="D42" s="65" t="s">
        <v>307</v>
      </c>
      <c r="E42" s="65" t="s">
        <v>307</v>
      </c>
      <c r="F42" s="61" t="s">
        <v>95</v>
      </c>
      <c r="G42" s="106">
        <v>92</v>
      </c>
      <c r="H42" s="106">
        <v>92</v>
      </c>
      <c r="I42" s="106">
        <v>107</v>
      </c>
      <c r="J42" s="106">
        <v>107</v>
      </c>
      <c r="K42" s="106">
        <v>107</v>
      </c>
      <c r="L42" s="106">
        <v>107</v>
      </c>
      <c r="M42" s="106">
        <v>50</v>
      </c>
      <c r="N42" s="106">
        <v>0</v>
      </c>
      <c r="O42" s="106">
        <v>0</v>
      </c>
      <c r="P42" s="106">
        <v>0</v>
      </c>
      <c r="Q42" s="106">
        <v>0</v>
      </c>
      <c r="R42" s="106">
        <v>0</v>
      </c>
      <c r="T42" s="216">
        <v>68.118831999999998</v>
      </c>
      <c r="U42" s="216">
        <v>127.22319384449997</v>
      </c>
      <c r="V42" s="252"/>
      <c r="W42" s="252"/>
      <c r="X42" s="252"/>
      <c r="Y42" s="252"/>
      <c r="Z42" s="252"/>
      <c r="AA42" s="252"/>
      <c r="AB42" s="252"/>
      <c r="AC42" s="252"/>
      <c r="AD42" s="252"/>
      <c r="AE42" s="252"/>
    </row>
    <row r="43" spans="1:31" s="64" customFormat="1" ht="15.75" customHeight="1" x14ac:dyDescent="0.2">
      <c r="A43" s="60" t="s">
        <v>137</v>
      </c>
      <c r="B43" s="89" t="s">
        <v>1</v>
      </c>
      <c r="C43" s="65" t="s">
        <v>307</v>
      </c>
      <c r="D43" s="65" t="s">
        <v>307</v>
      </c>
      <c r="E43" s="65" t="s">
        <v>307</v>
      </c>
      <c r="F43" s="61" t="s">
        <v>307</v>
      </c>
      <c r="G43" s="106">
        <v>0</v>
      </c>
      <c r="H43" s="106">
        <v>0</v>
      </c>
      <c r="I43" s="106">
        <v>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106">
        <v>0</v>
      </c>
      <c r="Q43" s="106">
        <v>0</v>
      </c>
      <c r="R43" s="106">
        <v>0</v>
      </c>
      <c r="T43" s="216">
        <v>6.865181999999999</v>
      </c>
      <c r="U43" s="216">
        <v>5.5816865</v>
      </c>
      <c r="V43" s="252"/>
      <c r="W43" s="252"/>
      <c r="X43" s="252"/>
      <c r="Y43" s="252"/>
      <c r="Z43" s="252"/>
      <c r="AA43" s="252"/>
      <c r="AB43" s="252"/>
      <c r="AC43" s="252"/>
      <c r="AD43" s="252"/>
      <c r="AE43" s="252"/>
    </row>
    <row r="44" spans="1:31" s="64" customFormat="1" ht="15.75" customHeight="1" x14ac:dyDescent="0.25">
      <c r="A44" s="60" t="s">
        <v>138</v>
      </c>
      <c r="B44" s="88" t="s">
        <v>68</v>
      </c>
      <c r="C44" s="62"/>
      <c r="D44" s="62"/>
      <c r="E44" s="62"/>
      <c r="F44" s="62"/>
      <c r="G44" s="63">
        <f>SUM(G45:G89)</f>
        <v>349.02</v>
      </c>
      <c r="H44" s="63">
        <f t="shared" ref="H44:R44" si="10">SUM(H45:H89)</f>
        <v>349.02</v>
      </c>
      <c r="I44" s="63">
        <f t="shared" si="10"/>
        <v>348.29</v>
      </c>
      <c r="J44" s="63">
        <f t="shared" si="10"/>
        <v>365.79</v>
      </c>
      <c r="K44" s="63">
        <f t="shared" si="10"/>
        <v>370.93</v>
      </c>
      <c r="L44" s="63">
        <f t="shared" si="10"/>
        <v>367.61</v>
      </c>
      <c r="M44" s="63">
        <f t="shared" si="10"/>
        <v>365.34</v>
      </c>
      <c r="N44" s="63">
        <f t="shared" si="10"/>
        <v>356.16</v>
      </c>
      <c r="O44" s="63">
        <f t="shared" si="10"/>
        <v>355.03000000000003</v>
      </c>
      <c r="P44" s="63">
        <f t="shared" si="10"/>
        <v>325.03000000000003</v>
      </c>
      <c r="Q44" s="63">
        <f t="shared" si="10"/>
        <v>325.03000000000003</v>
      </c>
      <c r="R44" s="63">
        <f t="shared" si="10"/>
        <v>325.03000000000003</v>
      </c>
      <c r="T44" s="212">
        <f>SUM(T45:T89)</f>
        <v>5461.0375096000007</v>
      </c>
      <c r="U44" s="212">
        <f t="shared" ref="U44:AE44" si="11">SUM(U45:U89)</f>
        <v>5282.2103656366999</v>
      </c>
      <c r="V44" s="212">
        <f t="shared" si="11"/>
        <v>5426.2054999999982</v>
      </c>
      <c r="W44" s="212">
        <f t="shared" si="11"/>
        <v>5649.5274999999992</v>
      </c>
      <c r="X44" s="212">
        <f t="shared" si="11"/>
        <v>5694.09533333333</v>
      </c>
      <c r="Y44" s="212">
        <f t="shared" si="11"/>
        <v>5447.5448333333343</v>
      </c>
      <c r="Z44" s="212">
        <f t="shared" si="11"/>
        <v>5224.7276666666685</v>
      </c>
      <c r="AA44" s="212">
        <f t="shared" si="11"/>
        <v>5038.7105000000001</v>
      </c>
      <c r="AB44" s="212">
        <f t="shared" si="11"/>
        <v>4965.5299999999988</v>
      </c>
      <c r="AC44" s="212">
        <f t="shared" si="11"/>
        <v>4949.3995000000004</v>
      </c>
      <c r="AD44" s="212">
        <f>SUM(AD45:AD89)</f>
        <v>4949.3040000000001</v>
      </c>
      <c r="AE44" s="212">
        <f t="shared" si="11"/>
        <v>4941.0209999999988</v>
      </c>
    </row>
    <row r="45" spans="1:31" s="64" customFormat="1" ht="15.75" customHeight="1" x14ac:dyDescent="0.2">
      <c r="A45" s="60" t="s">
        <v>139</v>
      </c>
      <c r="B45" s="89" t="s">
        <v>278</v>
      </c>
      <c r="C45" s="65" t="s">
        <v>307</v>
      </c>
      <c r="D45" s="65">
        <v>57680</v>
      </c>
      <c r="E45" s="65" t="s">
        <v>405</v>
      </c>
      <c r="F45" s="61" t="s">
        <v>108</v>
      </c>
      <c r="G45" s="106">
        <v>17.78</v>
      </c>
      <c r="H45" s="106">
        <v>17.78</v>
      </c>
      <c r="I45" s="106">
        <v>17.78</v>
      </c>
      <c r="J45" s="106">
        <v>17.78</v>
      </c>
      <c r="K45" s="106">
        <v>17.78</v>
      </c>
      <c r="L45" s="106">
        <v>17.78</v>
      </c>
      <c r="M45" s="106">
        <v>17.78</v>
      </c>
      <c r="N45" s="106">
        <v>17.78</v>
      </c>
      <c r="O45" s="106">
        <v>17.78</v>
      </c>
      <c r="P45" s="106">
        <v>17.78</v>
      </c>
      <c r="Q45" s="106">
        <v>17.78</v>
      </c>
      <c r="R45" s="106">
        <v>17.78</v>
      </c>
      <c r="T45" s="216">
        <v>348.38968999999992</v>
      </c>
      <c r="U45" s="216">
        <v>361.72196000000002</v>
      </c>
      <c r="V45" s="216">
        <v>233.14</v>
      </c>
      <c r="W45" s="216">
        <v>233.14</v>
      </c>
      <c r="X45" s="216">
        <v>233.06000000000003</v>
      </c>
      <c r="Y45" s="216">
        <v>233.66000000000003</v>
      </c>
      <c r="Z45" s="216">
        <v>233.90000000000003</v>
      </c>
      <c r="AA45" s="216">
        <v>234.13</v>
      </c>
      <c r="AB45" s="216">
        <v>233.94</v>
      </c>
      <c r="AC45" s="216">
        <v>233.34999999999997</v>
      </c>
      <c r="AD45" s="216">
        <v>233.29999999999998</v>
      </c>
      <c r="AE45" s="216">
        <v>233.75</v>
      </c>
    </row>
    <row r="46" spans="1:31" s="64" customFormat="1" ht="15.75" customHeight="1" x14ac:dyDescent="0.2">
      <c r="A46" s="60" t="s">
        <v>140</v>
      </c>
      <c r="B46" s="89" t="s">
        <v>272</v>
      </c>
      <c r="C46" s="65" t="s">
        <v>401</v>
      </c>
      <c r="D46" s="65">
        <v>57455</v>
      </c>
      <c r="E46" s="65" t="s">
        <v>402</v>
      </c>
      <c r="F46" s="61" t="s">
        <v>108</v>
      </c>
      <c r="G46" s="106">
        <v>3.64</v>
      </c>
      <c r="H46" s="106">
        <v>3.64</v>
      </c>
      <c r="I46" s="106">
        <v>3.64</v>
      </c>
      <c r="J46" s="106">
        <v>3.64</v>
      </c>
      <c r="K46" s="106">
        <v>3.64</v>
      </c>
      <c r="L46" s="106">
        <v>3.64</v>
      </c>
      <c r="M46" s="106">
        <v>3.64</v>
      </c>
      <c r="N46" s="106">
        <v>3.64</v>
      </c>
      <c r="O46" s="106">
        <v>3.64</v>
      </c>
      <c r="P46" s="106">
        <v>3.64</v>
      </c>
      <c r="Q46" s="106">
        <v>3.64</v>
      </c>
      <c r="R46" s="106">
        <v>3.64</v>
      </c>
      <c r="T46" s="216">
        <v>66.365892000000002</v>
      </c>
      <c r="U46" s="216">
        <v>66.150604000000016</v>
      </c>
      <c r="V46" s="216">
        <v>44.66</v>
      </c>
      <c r="W46" s="216">
        <v>44.66</v>
      </c>
      <c r="X46" s="216">
        <v>44.54</v>
      </c>
      <c r="Y46" s="216">
        <v>44.75</v>
      </c>
      <c r="Z46" s="216">
        <v>43.7</v>
      </c>
      <c r="AA46" s="216">
        <v>38.78</v>
      </c>
      <c r="AB46" s="216">
        <v>38.39</v>
      </c>
      <c r="AC46" s="216">
        <v>38.159999999999997</v>
      </c>
      <c r="AD46" s="216">
        <v>37.24</v>
      </c>
      <c r="AE46" s="216">
        <v>37.32</v>
      </c>
    </row>
    <row r="47" spans="1:31" s="64" customFormat="1" ht="15.75" customHeight="1" x14ac:dyDescent="0.2">
      <c r="A47" s="60" t="s">
        <v>141</v>
      </c>
      <c r="B47" s="89" t="s">
        <v>455</v>
      </c>
      <c r="C47" s="65" t="s">
        <v>307</v>
      </c>
      <c r="D47" s="65">
        <v>59088</v>
      </c>
      <c r="E47" s="65" t="s">
        <v>398</v>
      </c>
      <c r="F47" s="61" t="s">
        <v>108</v>
      </c>
      <c r="G47" s="106">
        <v>2.79</v>
      </c>
      <c r="H47" s="106">
        <v>2.79</v>
      </c>
      <c r="I47" s="106">
        <v>2.8</v>
      </c>
      <c r="J47" s="106">
        <v>2.8</v>
      </c>
      <c r="K47" s="106">
        <v>2.8</v>
      </c>
      <c r="L47" s="106">
        <v>2.8</v>
      </c>
      <c r="M47" s="106">
        <v>2.8</v>
      </c>
      <c r="N47" s="106">
        <v>2.8</v>
      </c>
      <c r="O47" s="106">
        <v>2.8</v>
      </c>
      <c r="P47" s="106">
        <v>2.8</v>
      </c>
      <c r="Q47" s="106">
        <v>2.8</v>
      </c>
      <c r="R47" s="106">
        <v>2.8</v>
      </c>
      <c r="T47" s="216">
        <v>42.035159999999998</v>
      </c>
      <c r="U47" s="216">
        <v>41.818319409599994</v>
      </c>
      <c r="V47" s="216">
        <v>34.36</v>
      </c>
      <c r="W47" s="216">
        <v>34.36</v>
      </c>
      <c r="X47" s="216">
        <v>34.36</v>
      </c>
      <c r="Y47" s="216">
        <v>34.42</v>
      </c>
      <c r="Z47" s="216">
        <v>34.46</v>
      </c>
      <c r="AA47" s="216">
        <v>34.42</v>
      </c>
      <c r="AB47" s="216">
        <v>34.39</v>
      </c>
      <c r="AC47" s="216">
        <v>34.380000000000003</v>
      </c>
      <c r="AD47" s="216">
        <v>34.4</v>
      </c>
      <c r="AE47" s="216">
        <v>34.450000000000003</v>
      </c>
    </row>
    <row r="48" spans="1:31" s="64" customFormat="1" ht="15.75" customHeight="1" x14ac:dyDescent="0.2">
      <c r="A48" s="60" t="s">
        <v>142</v>
      </c>
      <c r="B48" s="89" t="s">
        <v>247</v>
      </c>
      <c r="C48" s="65" t="s">
        <v>390</v>
      </c>
      <c r="D48" s="65">
        <v>58467</v>
      </c>
      <c r="E48" s="65" t="s">
        <v>391</v>
      </c>
      <c r="F48" s="61" t="s">
        <v>108</v>
      </c>
      <c r="G48" s="106">
        <v>19.46</v>
      </c>
      <c r="H48" s="106">
        <v>19.46</v>
      </c>
      <c r="I48" s="106">
        <v>19.46</v>
      </c>
      <c r="J48" s="106">
        <v>19.46</v>
      </c>
      <c r="K48" s="106">
        <v>19.46</v>
      </c>
      <c r="L48" s="106">
        <v>19.46</v>
      </c>
      <c r="M48" s="106">
        <v>19.46</v>
      </c>
      <c r="N48" s="106">
        <v>19.46</v>
      </c>
      <c r="O48" s="106">
        <v>19.46</v>
      </c>
      <c r="P48" s="106">
        <v>19.46</v>
      </c>
      <c r="Q48" s="106">
        <v>19.46</v>
      </c>
      <c r="R48" s="106">
        <v>19.46</v>
      </c>
      <c r="T48" s="216">
        <v>335.82585999999998</v>
      </c>
      <c r="U48" s="216">
        <v>335.32105999999999</v>
      </c>
      <c r="V48" s="216">
        <v>238.78</v>
      </c>
      <c r="W48" s="216">
        <v>238.78</v>
      </c>
      <c r="X48" s="216">
        <v>238.8</v>
      </c>
      <c r="Y48" s="216">
        <v>239.22</v>
      </c>
      <c r="Z48" s="216">
        <v>239.47</v>
      </c>
      <c r="AA48" s="216">
        <v>239.19</v>
      </c>
      <c r="AB48" s="216">
        <v>238.71</v>
      </c>
      <c r="AC48" s="216">
        <v>238.53</v>
      </c>
      <c r="AD48" s="216">
        <v>239.08</v>
      </c>
      <c r="AE48" s="216">
        <v>237.94</v>
      </c>
    </row>
    <row r="49" spans="1:31" s="64" customFormat="1" ht="15.75" customHeight="1" x14ac:dyDescent="0.2">
      <c r="A49" s="60" t="s">
        <v>217</v>
      </c>
      <c r="B49" s="89" t="s">
        <v>456</v>
      </c>
      <c r="C49" s="65" t="s">
        <v>307</v>
      </c>
      <c r="D49" s="65">
        <v>58590</v>
      </c>
      <c r="E49" s="65" t="s">
        <v>392</v>
      </c>
      <c r="F49" s="61" t="s">
        <v>108</v>
      </c>
      <c r="G49" s="106">
        <v>0</v>
      </c>
      <c r="H49" s="106">
        <v>0</v>
      </c>
      <c r="I49" s="106">
        <v>0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0</v>
      </c>
      <c r="Q49" s="106">
        <v>0</v>
      </c>
      <c r="R49" s="106">
        <v>0</v>
      </c>
      <c r="T49" s="216">
        <v>53.108540000000005</v>
      </c>
      <c r="U49" s="216">
        <v>53.317185353100001</v>
      </c>
      <c r="V49" s="216">
        <v>30.99</v>
      </c>
      <c r="W49" s="216">
        <v>30.99</v>
      </c>
      <c r="X49" s="216">
        <v>30.95</v>
      </c>
      <c r="Y49" s="216">
        <v>31.1</v>
      </c>
      <c r="Z49" s="216">
        <v>31.14</v>
      </c>
      <c r="AA49" s="216">
        <v>31.12</v>
      </c>
      <c r="AB49" s="216">
        <v>31.05</v>
      </c>
      <c r="AC49" s="216">
        <v>30.98</v>
      </c>
      <c r="AD49" s="216">
        <v>31</v>
      </c>
      <c r="AE49" s="216">
        <v>31.1</v>
      </c>
    </row>
    <row r="50" spans="1:31" s="64" customFormat="1" ht="15.75" customHeight="1" x14ac:dyDescent="0.2">
      <c r="A50" s="60" t="s">
        <v>219</v>
      </c>
      <c r="B50" s="89" t="s">
        <v>283</v>
      </c>
      <c r="C50" s="65" t="s">
        <v>406</v>
      </c>
      <c r="D50" s="65">
        <v>57708</v>
      </c>
      <c r="E50" s="65" t="s">
        <v>407</v>
      </c>
      <c r="F50" s="61" t="s">
        <v>108</v>
      </c>
      <c r="G50" s="106">
        <v>15.4</v>
      </c>
      <c r="H50" s="106">
        <v>15.4</v>
      </c>
      <c r="I50" s="106">
        <v>15.4</v>
      </c>
      <c r="J50" s="106">
        <v>15.4</v>
      </c>
      <c r="K50" s="106">
        <v>15.4</v>
      </c>
      <c r="L50" s="106">
        <v>15.4</v>
      </c>
      <c r="M50" s="106">
        <v>15.4</v>
      </c>
      <c r="N50" s="106">
        <v>15.4</v>
      </c>
      <c r="O50" s="106">
        <v>15.4</v>
      </c>
      <c r="P50" s="106">
        <v>15.4</v>
      </c>
      <c r="Q50" s="106">
        <v>15.4</v>
      </c>
      <c r="R50" s="106">
        <v>15.4</v>
      </c>
      <c r="T50" s="216">
        <v>248.8358676</v>
      </c>
      <c r="U50" s="216">
        <v>250.68411069999999</v>
      </c>
      <c r="V50" s="216">
        <v>185.5</v>
      </c>
      <c r="W50" s="216">
        <v>185.5</v>
      </c>
      <c r="X50" s="216">
        <v>185.93</v>
      </c>
      <c r="Y50" s="216">
        <v>185.77</v>
      </c>
      <c r="Z50" s="216">
        <v>185.5</v>
      </c>
      <c r="AA50" s="216">
        <v>185.49</v>
      </c>
      <c r="AB50" s="216">
        <v>185.6</v>
      </c>
      <c r="AC50" s="216">
        <v>186.1</v>
      </c>
      <c r="AD50" s="216">
        <v>185.26</v>
      </c>
      <c r="AE50" s="216">
        <v>185.43</v>
      </c>
    </row>
    <row r="51" spans="1:31" s="64" customFormat="1" ht="15.75" customHeight="1" x14ac:dyDescent="0.2">
      <c r="A51" s="60" t="s">
        <v>222</v>
      </c>
      <c r="B51" s="89" t="s">
        <v>457</v>
      </c>
      <c r="C51" s="65" t="s">
        <v>307</v>
      </c>
      <c r="D51" s="65">
        <v>58430</v>
      </c>
      <c r="E51" s="65" t="s">
        <v>393</v>
      </c>
      <c r="F51" s="61" t="s">
        <v>108</v>
      </c>
      <c r="G51" s="106">
        <v>17.5</v>
      </c>
      <c r="H51" s="106">
        <v>17.5</v>
      </c>
      <c r="I51" s="106">
        <v>17.5</v>
      </c>
      <c r="J51" s="106">
        <v>17.5</v>
      </c>
      <c r="K51" s="106">
        <v>17.5</v>
      </c>
      <c r="L51" s="106">
        <v>17.5</v>
      </c>
      <c r="M51" s="106">
        <v>17.5</v>
      </c>
      <c r="N51" s="106">
        <v>17.5</v>
      </c>
      <c r="O51" s="106">
        <v>17.5</v>
      </c>
      <c r="P51" s="106">
        <v>17.5</v>
      </c>
      <c r="Q51" s="106">
        <v>17.5</v>
      </c>
      <c r="R51" s="106">
        <v>17.5</v>
      </c>
      <c r="T51" s="216">
        <v>356.35539000000006</v>
      </c>
      <c r="U51" s="216">
        <v>367.81641000000002</v>
      </c>
      <c r="V51" s="216">
        <v>216.12</v>
      </c>
      <c r="W51" s="216">
        <v>216.12</v>
      </c>
      <c r="X51" s="216">
        <v>216.12</v>
      </c>
      <c r="Y51" s="216">
        <v>208.61</v>
      </c>
      <c r="Z51" s="216">
        <v>216.72</v>
      </c>
      <c r="AA51" s="216">
        <v>216.46</v>
      </c>
      <c r="AB51" s="216">
        <v>216.34</v>
      </c>
      <c r="AC51" s="216">
        <v>216.27000000000004</v>
      </c>
      <c r="AD51" s="216">
        <v>216.38</v>
      </c>
      <c r="AE51" s="216">
        <v>216.68</v>
      </c>
    </row>
    <row r="52" spans="1:31" s="64" customFormat="1" ht="15.75" customHeight="1" x14ac:dyDescent="0.2">
      <c r="A52" s="60" t="s">
        <v>225</v>
      </c>
      <c r="B52" s="89" t="s">
        <v>458</v>
      </c>
      <c r="C52" s="65" t="s">
        <v>307</v>
      </c>
      <c r="D52" s="65" t="s">
        <v>307</v>
      </c>
      <c r="E52" s="65" t="s">
        <v>394</v>
      </c>
      <c r="F52" s="61" t="s">
        <v>108</v>
      </c>
      <c r="G52" s="106">
        <v>6.38</v>
      </c>
      <c r="H52" s="106">
        <v>6.38</v>
      </c>
      <c r="I52" s="106">
        <v>6.38</v>
      </c>
      <c r="J52" s="106">
        <v>6.38</v>
      </c>
      <c r="K52" s="106">
        <v>6.38</v>
      </c>
      <c r="L52" s="106">
        <v>6.38</v>
      </c>
      <c r="M52" s="106">
        <v>6.38</v>
      </c>
      <c r="N52" s="106">
        <v>6.38</v>
      </c>
      <c r="O52" s="106">
        <v>6.38</v>
      </c>
      <c r="P52" s="106">
        <v>6.38</v>
      </c>
      <c r="Q52" s="106">
        <v>6.38</v>
      </c>
      <c r="R52" s="106">
        <v>6.38</v>
      </c>
      <c r="T52" s="216">
        <v>127.34695000000001</v>
      </c>
      <c r="U52" s="216">
        <v>131.16437619999999</v>
      </c>
      <c r="V52" s="216">
        <v>75.929999999999993</v>
      </c>
      <c r="W52" s="216">
        <v>75.929999999999993</v>
      </c>
      <c r="X52" s="216">
        <v>75.929999999999993</v>
      </c>
      <c r="Y52" s="216">
        <v>73.31</v>
      </c>
      <c r="Z52" s="216">
        <v>76.14</v>
      </c>
      <c r="AA52" s="216">
        <v>76.06</v>
      </c>
      <c r="AB52" s="216">
        <v>76</v>
      </c>
      <c r="AC52" s="216">
        <v>75.989999999999995</v>
      </c>
      <c r="AD52" s="216">
        <v>76.02</v>
      </c>
      <c r="AE52" s="216">
        <v>76.13</v>
      </c>
    </row>
    <row r="53" spans="1:31" s="64" customFormat="1" ht="15.75" customHeight="1" x14ac:dyDescent="0.2">
      <c r="A53" s="60" t="s">
        <v>228</v>
      </c>
      <c r="B53" s="89" t="s">
        <v>231</v>
      </c>
      <c r="C53" s="65" t="s">
        <v>307</v>
      </c>
      <c r="D53" s="65">
        <v>54298</v>
      </c>
      <c r="E53" s="65" t="s">
        <v>383</v>
      </c>
      <c r="F53" s="61" t="s">
        <v>104</v>
      </c>
      <c r="G53" s="106">
        <v>1.1299999999999999</v>
      </c>
      <c r="H53" s="106">
        <v>1.1299999999999999</v>
      </c>
      <c r="I53" s="106">
        <v>1.1299999999999999</v>
      </c>
      <c r="J53" s="106">
        <v>1.1299999999999999</v>
      </c>
      <c r="K53" s="106">
        <v>1.1299999999999999</v>
      </c>
      <c r="L53" s="106">
        <v>1.1299999999999999</v>
      </c>
      <c r="M53" s="106">
        <v>1.1299999999999999</v>
      </c>
      <c r="N53" s="106">
        <v>1.1299999999999999</v>
      </c>
      <c r="O53" s="106">
        <v>0</v>
      </c>
      <c r="P53" s="106">
        <v>0</v>
      </c>
      <c r="Q53" s="106">
        <v>0</v>
      </c>
      <c r="R53" s="106">
        <v>0</v>
      </c>
      <c r="T53" s="216">
        <v>25.544295899999998</v>
      </c>
      <c r="U53" s="216">
        <v>27.711513019999998</v>
      </c>
      <c r="V53" s="216">
        <v>22.89</v>
      </c>
      <c r="W53" s="216">
        <v>22.89</v>
      </c>
      <c r="X53" s="216">
        <v>22.92</v>
      </c>
      <c r="Y53" s="216">
        <v>23</v>
      </c>
      <c r="Z53" s="216">
        <v>22.96</v>
      </c>
      <c r="AA53" s="216">
        <v>5.74</v>
      </c>
      <c r="AB53" s="216">
        <v>0</v>
      </c>
      <c r="AC53" s="216">
        <v>0</v>
      </c>
      <c r="AD53" s="216">
        <v>0</v>
      </c>
      <c r="AE53" s="216">
        <v>0</v>
      </c>
    </row>
    <row r="54" spans="1:31" s="64" customFormat="1" ht="15.75" customHeight="1" x14ac:dyDescent="0.2">
      <c r="A54" s="60" t="s">
        <v>230</v>
      </c>
      <c r="B54" s="89" t="s">
        <v>276</v>
      </c>
      <c r="C54" s="65" t="s">
        <v>307</v>
      </c>
      <c r="D54" s="65">
        <v>57490</v>
      </c>
      <c r="E54" s="65" t="s">
        <v>404</v>
      </c>
      <c r="F54" s="61" t="s">
        <v>108</v>
      </c>
      <c r="G54" s="106">
        <v>18.2</v>
      </c>
      <c r="H54" s="106">
        <v>18.2</v>
      </c>
      <c r="I54" s="106">
        <v>18.2</v>
      </c>
      <c r="J54" s="106">
        <v>18.2</v>
      </c>
      <c r="K54" s="106">
        <v>18.2</v>
      </c>
      <c r="L54" s="106">
        <v>18.2</v>
      </c>
      <c r="M54" s="106">
        <v>18.2</v>
      </c>
      <c r="N54" s="106">
        <v>18.2</v>
      </c>
      <c r="O54" s="106">
        <v>18.2</v>
      </c>
      <c r="P54" s="106">
        <v>18.2</v>
      </c>
      <c r="Q54" s="106">
        <v>18.2</v>
      </c>
      <c r="R54" s="106">
        <v>18.2</v>
      </c>
      <c r="T54" s="216">
        <v>281.57141999999999</v>
      </c>
      <c r="U54" s="216">
        <v>283.57969000000003</v>
      </c>
      <c r="V54" s="216">
        <v>223.32</v>
      </c>
      <c r="W54" s="216">
        <v>223.32</v>
      </c>
      <c r="X54" s="216">
        <v>223.34</v>
      </c>
      <c r="Y54" s="216">
        <v>223.73</v>
      </c>
      <c r="Z54" s="216">
        <v>223.97</v>
      </c>
      <c r="AA54" s="216">
        <v>223.7</v>
      </c>
      <c r="AB54" s="216">
        <v>223.09</v>
      </c>
      <c r="AC54" s="216">
        <v>222.9</v>
      </c>
      <c r="AD54" s="216">
        <v>223.6</v>
      </c>
      <c r="AE54" s="216">
        <v>222.38</v>
      </c>
    </row>
    <row r="55" spans="1:31" s="64" customFormat="1" ht="15.75" customHeight="1" x14ac:dyDescent="0.2">
      <c r="A55" s="60" t="s">
        <v>232</v>
      </c>
      <c r="B55" s="89" t="s">
        <v>298</v>
      </c>
      <c r="C55" s="65" t="s">
        <v>307</v>
      </c>
      <c r="D55" s="65">
        <v>57491</v>
      </c>
      <c r="E55" s="65" t="s">
        <v>413</v>
      </c>
      <c r="F55" s="61" t="s">
        <v>108</v>
      </c>
      <c r="G55" s="106">
        <v>21</v>
      </c>
      <c r="H55" s="106">
        <v>21</v>
      </c>
      <c r="I55" s="106">
        <v>21</v>
      </c>
      <c r="J55" s="106">
        <v>21</v>
      </c>
      <c r="K55" s="106">
        <v>21</v>
      </c>
      <c r="L55" s="106">
        <v>21</v>
      </c>
      <c r="M55" s="106">
        <v>21</v>
      </c>
      <c r="N55" s="106">
        <v>21</v>
      </c>
      <c r="O55" s="106">
        <v>21</v>
      </c>
      <c r="P55" s="106">
        <v>21</v>
      </c>
      <c r="Q55" s="106">
        <v>21</v>
      </c>
      <c r="R55" s="106">
        <v>21</v>
      </c>
      <c r="T55" s="216">
        <v>394.80771999999996</v>
      </c>
      <c r="U55" s="216">
        <v>390.64444000000009</v>
      </c>
      <c r="V55" s="216">
        <v>257.68</v>
      </c>
      <c r="W55" s="216">
        <v>257.68</v>
      </c>
      <c r="X55" s="216">
        <v>257.7</v>
      </c>
      <c r="Y55" s="216">
        <v>249.29</v>
      </c>
      <c r="Z55" s="216">
        <v>258.42</v>
      </c>
      <c r="AA55" s="216">
        <v>258.12</v>
      </c>
      <c r="AB55" s="216">
        <v>257.94</v>
      </c>
      <c r="AC55" s="216">
        <v>257.89</v>
      </c>
      <c r="AD55" s="216">
        <v>258</v>
      </c>
      <c r="AE55" s="216">
        <v>258.37</v>
      </c>
    </row>
    <row r="56" spans="1:31" s="64" customFormat="1" ht="15.75" customHeight="1" x14ac:dyDescent="0.2">
      <c r="A56" s="60" t="s">
        <v>234</v>
      </c>
      <c r="B56" s="89" t="s">
        <v>296</v>
      </c>
      <c r="C56" s="65" t="s">
        <v>307</v>
      </c>
      <c r="D56" s="65">
        <v>57959</v>
      </c>
      <c r="E56" s="65" t="s">
        <v>412</v>
      </c>
      <c r="F56" s="61" t="s">
        <v>108</v>
      </c>
      <c r="G56" s="106">
        <v>0.88</v>
      </c>
      <c r="H56" s="106">
        <v>0.88</v>
      </c>
      <c r="I56" s="106">
        <v>0.88</v>
      </c>
      <c r="J56" s="106">
        <v>0.88</v>
      </c>
      <c r="K56" s="106">
        <v>0.88</v>
      </c>
      <c r="L56" s="106">
        <v>0.88</v>
      </c>
      <c r="M56" s="106">
        <v>0.88</v>
      </c>
      <c r="N56" s="106">
        <v>0.88</v>
      </c>
      <c r="O56" s="106">
        <v>0.88</v>
      </c>
      <c r="P56" s="106">
        <v>0.88</v>
      </c>
      <c r="Q56" s="106">
        <v>0.88</v>
      </c>
      <c r="R56" s="106">
        <v>0.88</v>
      </c>
      <c r="T56" s="216">
        <v>12.231210000000001</v>
      </c>
      <c r="U56" s="216">
        <v>13.701129099999999</v>
      </c>
      <c r="V56" s="216">
        <v>10.82</v>
      </c>
      <c r="W56" s="216">
        <v>10.82</v>
      </c>
      <c r="X56" s="216">
        <v>10.79</v>
      </c>
      <c r="Y56" s="216">
        <v>10.84</v>
      </c>
      <c r="Z56" s="216">
        <v>10.59</v>
      </c>
      <c r="AA56" s="216">
        <v>9.4</v>
      </c>
      <c r="AB56" s="216">
        <v>9.3000000000000007</v>
      </c>
      <c r="AC56" s="216">
        <v>9.25</v>
      </c>
      <c r="AD56" s="216">
        <v>9.02</v>
      </c>
      <c r="AE56" s="216">
        <v>9.06</v>
      </c>
    </row>
    <row r="57" spans="1:31" s="64" customFormat="1" ht="15.75" customHeight="1" x14ac:dyDescent="0.2">
      <c r="A57" s="60" t="s">
        <v>236</v>
      </c>
      <c r="B57" s="89" t="s">
        <v>459</v>
      </c>
      <c r="C57" s="65" t="s">
        <v>395</v>
      </c>
      <c r="D57" s="65" t="s">
        <v>307</v>
      </c>
      <c r="E57" s="65" t="s">
        <v>396</v>
      </c>
      <c r="F57" s="61" t="s">
        <v>104</v>
      </c>
      <c r="G57" s="106">
        <v>23.27</v>
      </c>
      <c r="H57" s="106">
        <v>23.27</v>
      </c>
      <c r="I57" s="106">
        <v>23.27</v>
      </c>
      <c r="J57" s="106">
        <v>23.27</v>
      </c>
      <c r="K57" s="106">
        <v>23.27</v>
      </c>
      <c r="L57" s="106">
        <v>23.27</v>
      </c>
      <c r="M57" s="106">
        <v>23.27</v>
      </c>
      <c r="N57" s="106">
        <v>23.27</v>
      </c>
      <c r="O57" s="106">
        <v>23.27</v>
      </c>
      <c r="P57" s="106">
        <v>23.27</v>
      </c>
      <c r="Q57" s="106">
        <v>23.27</v>
      </c>
      <c r="R57" s="106">
        <v>23.27</v>
      </c>
      <c r="T57" s="216">
        <v>471.65055999999998</v>
      </c>
      <c r="U57" s="216">
        <v>416.56775000000005</v>
      </c>
      <c r="V57" s="216">
        <v>339.37</v>
      </c>
      <c r="W57" s="216">
        <v>339.37</v>
      </c>
      <c r="X57" s="216">
        <v>339.65</v>
      </c>
      <c r="Y57" s="216">
        <v>339.24</v>
      </c>
      <c r="Z57" s="216">
        <v>339.39</v>
      </c>
      <c r="AA57" s="216">
        <v>339.67</v>
      </c>
      <c r="AB57" s="216">
        <v>339.67</v>
      </c>
      <c r="AC57" s="216">
        <v>339.24</v>
      </c>
      <c r="AD57" s="216">
        <v>339.67</v>
      </c>
      <c r="AE57" s="216">
        <v>339.67</v>
      </c>
    </row>
    <row r="58" spans="1:31" s="64" customFormat="1" ht="15.75" customHeight="1" x14ac:dyDescent="0.2">
      <c r="A58" s="60" t="s">
        <v>238</v>
      </c>
      <c r="B58" s="89" t="s">
        <v>211</v>
      </c>
      <c r="C58" s="65" t="s">
        <v>307</v>
      </c>
      <c r="D58" s="65">
        <v>57049</v>
      </c>
      <c r="E58" s="65" t="s">
        <v>307</v>
      </c>
      <c r="F58" s="61" t="s">
        <v>104</v>
      </c>
      <c r="G58" s="106">
        <v>0</v>
      </c>
      <c r="H58" s="106">
        <v>0</v>
      </c>
      <c r="I58" s="106">
        <v>0</v>
      </c>
      <c r="J58" s="106">
        <v>0</v>
      </c>
      <c r="K58" s="106">
        <v>0</v>
      </c>
      <c r="L58" s="106">
        <v>0</v>
      </c>
      <c r="M58" s="106">
        <v>0</v>
      </c>
      <c r="N58" s="106">
        <v>0</v>
      </c>
      <c r="O58" s="106">
        <v>0</v>
      </c>
      <c r="P58" s="106">
        <v>0</v>
      </c>
      <c r="Q58" s="106">
        <v>0</v>
      </c>
      <c r="R58" s="106">
        <v>0</v>
      </c>
      <c r="T58" s="216">
        <v>0</v>
      </c>
      <c r="U58" s="216">
        <v>0</v>
      </c>
      <c r="V58" s="216">
        <v>228.14</v>
      </c>
      <c r="W58" s="216">
        <v>228.14</v>
      </c>
      <c r="X58" s="216">
        <v>228.15</v>
      </c>
      <c r="Y58" s="216">
        <v>0</v>
      </c>
      <c r="Z58" s="216">
        <v>0</v>
      </c>
      <c r="AA58" s="216">
        <v>0</v>
      </c>
      <c r="AB58" s="216">
        <v>0</v>
      </c>
      <c r="AC58" s="216">
        <v>0</v>
      </c>
      <c r="AD58" s="216">
        <v>0</v>
      </c>
      <c r="AE58" s="216">
        <v>0</v>
      </c>
    </row>
    <row r="59" spans="1:31" s="64" customFormat="1" ht="15.75" customHeight="1" x14ac:dyDescent="0.2">
      <c r="A59" s="60" t="s">
        <v>240</v>
      </c>
      <c r="B59" s="89" t="s">
        <v>223</v>
      </c>
      <c r="C59" s="65" t="s">
        <v>307</v>
      </c>
      <c r="D59" s="65">
        <v>57050</v>
      </c>
      <c r="E59" s="65" t="s">
        <v>307</v>
      </c>
      <c r="F59" s="61" t="s">
        <v>104</v>
      </c>
      <c r="G59" s="106">
        <v>0</v>
      </c>
      <c r="H59" s="106">
        <v>0</v>
      </c>
      <c r="I59" s="106">
        <v>0</v>
      </c>
      <c r="J59" s="106">
        <v>0</v>
      </c>
      <c r="K59" s="106">
        <v>0</v>
      </c>
      <c r="L59" s="106">
        <v>0</v>
      </c>
      <c r="M59" s="106">
        <v>0</v>
      </c>
      <c r="N59" s="106">
        <v>0</v>
      </c>
      <c r="O59" s="106">
        <v>0</v>
      </c>
      <c r="P59" s="106">
        <v>0</v>
      </c>
      <c r="Q59" s="106">
        <v>0</v>
      </c>
      <c r="R59" s="106">
        <v>0</v>
      </c>
      <c r="T59" s="216">
        <v>0</v>
      </c>
      <c r="U59" s="216">
        <v>0</v>
      </c>
      <c r="V59" s="216">
        <v>221.95</v>
      </c>
      <c r="W59" s="216">
        <v>221.95</v>
      </c>
      <c r="X59" s="216">
        <v>222</v>
      </c>
      <c r="Y59" s="216">
        <v>166.5</v>
      </c>
      <c r="Z59" s="216">
        <v>0</v>
      </c>
      <c r="AA59" s="216">
        <v>0</v>
      </c>
      <c r="AB59" s="216">
        <v>0</v>
      </c>
      <c r="AC59" s="216">
        <v>0</v>
      </c>
      <c r="AD59" s="216">
        <v>0</v>
      </c>
      <c r="AE59" s="216">
        <v>0</v>
      </c>
    </row>
    <row r="60" spans="1:31" s="64" customFormat="1" ht="15.75" customHeight="1" x14ac:dyDescent="0.2">
      <c r="A60" s="60" t="s">
        <v>242</v>
      </c>
      <c r="B60" s="89" t="s">
        <v>229</v>
      </c>
      <c r="C60" s="65" t="s">
        <v>382</v>
      </c>
      <c r="D60" s="65">
        <v>56295</v>
      </c>
      <c r="E60" s="65" t="s">
        <v>469</v>
      </c>
      <c r="F60" s="61" t="s">
        <v>104</v>
      </c>
      <c r="G60" s="106">
        <v>7.5</v>
      </c>
      <c r="H60" s="106">
        <v>7.5</v>
      </c>
      <c r="I60" s="106">
        <v>7.5</v>
      </c>
      <c r="J60" s="106">
        <v>7.5</v>
      </c>
      <c r="K60" s="106">
        <v>7.5</v>
      </c>
      <c r="L60" s="106">
        <v>7.5</v>
      </c>
      <c r="M60" s="106">
        <v>7.5</v>
      </c>
      <c r="N60" s="106">
        <v>0</v>
      </c>
      <c r="O60" s="106">
        <v>0</v>
      </c>
      <c r="P60" s="106">
        <v>0</v>
      </c>
      <c r="Q60" s="106">
        <v>0</v>
      </c>
      <c r="R60" s="106">
        <v>0</v>
      </c>
      <c r="T60" s="216">
        <v>156.88404400000002</v>
      </c>
      <c r="U60" s="216">
        <v>143.5251088</v>
      </c>
      <c r="V60" s="216">
        <v>153.30000000000001</v>
      </c>
      <c r="W60" s="216">
        <v>153.30000000000001</v>
      </c>
      <c r="X60" s="216">
        <v>153.21</v>
      </c>
      <c r="Y60" s="216">
        <v>153.18</v>
      </c>
      <c r="Z60" s="216">
        <v>152.5</v>
      </c>
      <c r="AA60" s="216">
        <v>0</v>
      </c>
      <c r="AB60" s="216">
        <v>0</v>
      </c>
      <c r="AC60" s="216">
        <v>0</v>
      </c>
      <c r="AD60" s="216">
        <v>0</v>
      </c>
      <c r="AE60" s="216">
        <v>0</v>
      </c>
    </row>
    <row r="61" spans="1:31" s="64" customFormat="1" ht="15.75" customHeight="1" x14ac:dyDescent="0.2">
      <c r="A61" s="60" t="s">
        <v>244</v>
      </c>
      <c r="B61" s="89" t="s">
        <v>241</v>
      </c>
      <c r="C61" s="65" t="s">
        <v>307</v>
      </c>
      <c r="D61" s="65">
        <v>57484</v>
      </c>
      <c r="E61" s="65" t="s">
        <v>387</v>
      </c>
      <c r="F61" s="61" t="s">
        <v>104</v>
      </c>
      <c r="G61" s="106">
        <v>28.35</v>
      </c>
      <c r="H61" s="106">
        <v>28.35</v>
      </c>
      <c r="I61" s="106">
        <v>28.35</v>
      </c>
      <c r="J61" s="106">
        <v>28.35</v>
      </c>
      <c r="K61" s="106">
        <v>28.35</v>
      </c>
      <c r="L61" s="106">
        <v>28.35</v>
      </c>
      <c r="M61" s="106">
        <v>28.35</v>
      </c>
      <c r="N61" s="106">
        <v>28.35</v>
      </c>
      <c r="O61" s="106">
        <v>28.35</v>
      </c>
      <c r="P61" s="106">
        <v>28.35</v>
      </c>
      <c r="Q61" s="106">
        <v>28.35</v>
      </c>
      <c r="R61" s="106">
        <v>28.35</v>
      </c>
      <c r="T61" s="216">
        <v>260.20391000000001</v>
      </c>
      <c r="U61" s="216">
        <v>256.06498920000001</v>
      </c>
      <c r="V61" s="216">
        <v>579.47</v>
      </c>
      <c r="W61" s="216">
        <v>579.47</v>
      </c>
      <c r="X61" s="216">
        <v>579.47</v>
      </c>
      <c r="Y61" s="216">
        <v>579.87</v>
      </c>
      <c r="Z61" s="216">
        <v>579.47</v>
      </c>
      <c r="AA61" s="216">
        <v>579.47</v>
      </c>
      <c r="AB61" s="216">
        <v>579.47</v>
      </c>
      <c r="AC61" s="216">
        <v>579.87</v>
      </c>
      <c r="AD61" s="216">
        <v>579.47</v>
      </c>
      <c r="AE61" s="216">
        <v>579.47</v>
      </c>
    </row>
    <row r="62" spans="1:31" s="64" customFormat="1" ht="15.75" customHeight="1" x14ac:dyDescent="0.2">
      <c r="A62" s="60" t="s">
        <v>246</v>
      </c>
      <c r="B62" s="89" t="s">
        <v>233</v>
      </c>
      <c r="C62" s="65" t="s">
        <v>307</v>
      </c>
      <c r="D62" s="65">
        <v>59607</v>
      </c>
      <c r="E62" s="65" t="s">
        <v>384</v>
      </c>
      <c r="F62" s="61" t="s">
        <v>108</v>
      </c>
      <c r="G62" s="106">
        <v>2.8</v>
      </c>
      <c r="H62" s="106">
        <v>2.8</v>
      </c>
      <c r="I62" s="106">
        <v>2.8</v>
      </c>
      <c r="J62" s="106">
        <v>2.8</v>
      </c>
      <c r="K62" s="106">
        <v>2.8</v>
      </c>
      <c r="L62" s="106">
        <v>2.8</v>
      </c>
      <c r="M62" s="106">
        <v>2.8</v>
      </c>
      <c r="N62" s="106">
        <v>2.8</v>
      </c>
      <c r="O62" s="106">
        <v>2.8</v>
      </c>
      <c r="P62" s="106">
        <v>2.8</v>
      </c>
      <c r="Q62" s="106">
        <v>2.8</v>
      </c>
      <c r="R62" s="106">
        <v>2.8</v>
      </c>
      <c r="T62" s="216">
        <v>45.107827100000002</v>
      </c>
      <c r="U62" s="216">
        <v>41.674563325800001</v>
      </c>
      <c r="V62" s="216">
        <v>33.81</v>
      </c>
      <c r="W62" s="216">
        <v>33.81</v>
      </c>
      <c r="X62" s="216">
        <v>33.799999999999997</v>
      </c>
      <c r="Y62" s="216">
        <v>33.78</v>
      </c>
      <c r="Z62" s="216">
        <v>33.700000000000003</v>
      </c>
      <c r="AA62" s="216">
        <v>33.74</v>
      </c>
      <c r="AB62" s="216">
        <v>33.75</v>
      </c>
      <c r="AC62" s="216">
        <v>33.82</v>
      </c>
      <c r="AD62" s="216">
        <v>33.700000000000003</v>
      </c>
      <c r="AE62" s="216">
        <v>33.67</v>
      </c>
    </row>
    <row r="63" spans="1:31" s="64" customFormat="1" ht="15.75" customHeight="1" x14ac:dyDescent="0.2">
      <c r="A63" s="60" t="s">
        <v>250</v>
      </c>
      <c r="B63" s="89" t="s">
        <v>460</v>
      </c>
      <c r="C63" s="65" t="s">
        <v>307</v>
      </c>
      <c r="D63" s="65">
        <v>60315</v>
      </c>
      <c r="E63" s="65" t="s">
        <v>415</v>
      </c>
      <c r="F63" s="61" t="s">
        <v>108</v>
      </c>
      <c r="G63" s="106">
        <v>2.8</v>
      </c>
      <c r="H63" s="106">
        <v>2.8</v>
      </c>
      <c r="I63" s="106">
        <v>2.8</v>
      </c>
      <c r="J63" s="106">
        <v>2.8</v>
      </c>
      <c r="K63" s="106">
        <v>2.8</v>
      </c>
      <c r="L63" s="106">
        <v>2.8</v>
      </c>
      <c r="M63" s="106">
        <v>2.8</v>
      </c>
      <c r="N63" s="106">
        <v>2.8</v>
      </c>
      <c r="O63" s="106">
        <v>2.8</v>
      </c>
      <c r="P63" s="106">
        <v>2.8</v>
      </c>
      <c r="Q63" s="106">
        <v>2.8</v>
      </c>
      <c r="R63" s="106">
        <v>2.8</v>
      </c>
      <c r="T63" s="216">
        <v>40.662560000000006</v>
      </c>
      <c r="U63" s="216">
        <v>36.932000000000002</v>
      </c>
      <c r="V63" s="216">
        <v>34.36</v>
      </c>
      <c r="W63" s="216">
        <v>34.36</v>
      </c>
      <c r="X63" s="216">
        <v>34.36</v>
      </c>
      <c r="Y63" s="216">
        <v>34.42</v>
      </c>
      <c r="Z63" s="216">
        <v>34.46</v>
      </c>
      <c r="AA63" s="216">
        <v>34.42</v>
      </c>
      <c r="AB63" s="216">
        <v>34.39</v>
      </c>
      <c r="AC63" s="216">
        <v>34.380000000000003</v>
      </c>
      <c r="AD63" s="216">
        <v>34.4</v>
      </c>
      <c r="AE63" s="216">
        <v>34.450000000000003</v>
      </c>
    </row>
    <row r="64" spans="1:31" s="64" customFormat="1" ht="15.75" customHeight="1" x14ac:dyDescent="0.2">
      <c r="A64" s="60" t="s">
        <v>252</v>
      </c>
      <c r="B64" s="89" t="s">
        <v>266</v>
      </c>
      <c r="C64" s="65" t="s">
        <v>307</v>
      </c>
      <c r="D64" s="65" t="s">
        <v>307</v>
      </c>
      <c r="E64" s="65" t="s">
        <v>399</v>
      </c>
      <c r="F64" s="61" t="s">
        <v>108</v>
      </c>
      <c r="G64" s="106">
        <v>0.42</v>
      </c>
      <c r="H64" s="106">
        <v>0.42</v>
      </c>
      <c r="I64" s="106">
        <v>0.42</v>
      </c>
      <c r="J64" s="106">
        <v>0.42</v>
      </c>
      <c r="K64" s="106">
        <v>0.42</v>
      </c>
      <c r="L64" s="106">
        <v>0.42</v>
      </c>
      <c r="M64" s="106">
        <v>0.42</v>
      </c>
      <c r="N64" s="106">
        <v>0.42</v>
      </c>
      <c r="O64" s="106">
        <v>0.42</v>
      </c>
      <c r="P64" s="106">
        <v>0.42</v>
      </c>
      <c r="Q64" s="106">
        <v>0.42</v>
      </c>
      <c r="R64" s="106">
        <v>0.42</v>
      </c>
      <c r="T64" s="216">
        <v>7.1983379999999997</v>
      </c>
      <c r="U64" s="216">
        <v>7.2842792000000003</v>
      </c>
      <c r="V64" s="216">
        <v>5.15</v>
      </c>
      <c r="W64" s="216">
        <v>5.15</v>
      </c>
      <c r="X64" s="216">
        <v>5.14</v>
      </c>
      <c r="Y64" s="216">
        <v>5.16</v>
      </c>
      <c r="Z64" s="216">
        <v>5.05</v>
      </c>
      <c r="AA64" s="216">
        <v>4.51</v>
      </c>
      <c r="AB64" s="216">
        <v>4.4400000000000004</v>
      </c>
      <c r="AC64" s="216">
        <v>4.42</v>
      </c>
      <c r="AD64" s="216">
        <v>4.33</v>
      </c>
      <c r="AE64" s="216">
        <v>4.3499999999999996</v>
      </c>
    </row>
    <row r="65" spans="1:31" s="64" customFormat="1" ht="15.75" customHeight="1" x14ac:dyDescent="0.2">
      <c r="A65" s="60" t="s">
        <v>254</v>
      </c>
      <c r="B65" s="89" t="s">
        <v>376</v>
      </c>
      <c r="C65" s="65" t="s">
        <v>377</v>
      </c>
      <c r="D65" s="65">
        <v>50754</v>
      </c>
      <c r="E65" s="65" t="s">
        <v>378</v>
      </c>
      <c r="F65" s="61" t="s">
        <v>104</v>
      </c>
      <c r="G65" s="106">
        <v>0.53</v>
      </c>
      <c r="H65" s="106">
        <v>0.53</v>
      </c>
      <c r="I65" s="106">
        <v>0.53</v>
      </c>
      <c r="J65" s="106">
        <v>0.53</v>
      </c>
      <c r="K65" s="106">
        <v>0.53</v>
      </c>
      <c r="L65" s="106">
        <v>0.53</v>
      </c>
      <c r="M65" s="106">
        <v>0</v>
      </c>
      <c r="N65" s="106">
        <v>0</v>
      </c>
      <c r="O65" s="106">
        <v>0</v>
      </c>
      <c r="P65" s="106">
        <v>0</v>
      </c>
      <c r="Q65" s="106">
        <v>0</v>
      </c>
      <c r="R65" s="106">
        <v>0</v>
      </c>
      <c r="T65" s="216">
        <v>5.3022100000000005</v>
      </c>
      <c r="U65" s="216">
        <v>5.5415700999999986</v>
      </c>
      <c r="V65" s="216">
        <v>7.66</v>
      </c>
      <c r="W65" s="216">
        <v>7.66</v>
      </c>
      <c r="X65" s="216">
        <v>7.66</v>
      </c>
      <c r="Y65" s="216">
        <v>0.63833333333333331</v>
      </c>
      <c r="Z65" s="216">
        <v>0</v>
      </c>
      <c r="AA65" s="216">
        <v>0</v>
      </c>
      <c r="AB65" s="216">
        <v>0</v>
      </c>
      <c r="AC65" s="216">
        <v>0</v>
      </c>
      <c r="AD65" s="216">
        <v>0</v>
      </c>
      <c r="AE65" s="216">
        <v>0</v>
      </c>
    </row>
    <row r="66" spans="1:31" s="64" customFormat="1" ht="15.75" customHeight="1" x14ac:dyDescent="0.2">
      <c r="A66" s="60" t="s">
        <v>256</v>
      </c>
      <c r="B66" s="89" t="s">
        <v>243</v>
      </c>
      <c r="C66" s="65" t="s">
        <v>388</v>
      </c>
      <c r="D66" s="65">
        <v>57514</v>
      </c>
      <c r="E66" s="65" t="s">
        <v>389</v>
      </c>
      <c r="F66" s="61" t="s">
        <v>104</v>
      </c>
      <c r="G66" s="106">
        <v>39.75</v>
      </c>
      <c r="H66" s="106">
        <v>39.75</v>
      </c>
      <c r="I66" s="106">
        <v>39.75</v>
      </c>
      <c r="J66" s="106">
        <v>39.75</v>
      </c>
      <c r="K66" s="106">
        <v>39.75</v>
      </c>
      <c r="L66" s="106">
        <v>39.75</v>
      </c>
      <c r="M66" s="106">
        <v>39.75</v>
      </c>
      <c r="N66" s="106">
        <v>39.75</v>
      </c>
      <c r="O66" s="106">
        <v>39.75</v>
      </c>
      <c r="P66" s="106">
        <v>39.75</v>
      </c>
      <c r="Q66" s="106">
        <v>39.75</v>
      </c>
      <c r="R66" s="106">
        <v>39.75</v>
      </c>
      <c r="T66" s="216">
        <v>594.61034000000006</v>
      </c>
      <c r="U66" s="216">
        <v>542.89822000000004</v>
      </c>
      <c r="V66" s="216">
        <v>580.35</v>
      </c>
      <c r="W66" s="216">
        <v>580.35</v>
      </c>
      <c r="X66" s="216">
        <v>580.35</v>
      </c>
      <c r="Y66" s="216">
        <v>579.62</v>
      </c>
      <c r="Z66" s="216">
        <v>580.35</v>
      </c>
      <c r="AA66" s="216">
        <v>580.35</v>
      </c>
      <c r="AB66" s="216">
        <v>580.35</v>
      </c>
      <c r="AC66" s="216">
        <v>579.62</v>
      </c>
      <c r="AD66" s="216">
        <v>580.35</v>
      </c>
      <c r="AE66" s="216">
        <v>580.35</v>
      </c>
    </row>
    <row r="67" spans="1:31" s="64" customFormat="1" ht="15.75" customHeight="1" x14ac:dyDescent="0.2">
      <c r="A67" s="60" t="s">
        <v>258</v>
      </c>
      <c r="B67" s="89" t="s">
        <v>239</v>
      </c>
      <c r="C67" s="65" t="s">
        <v>377</v>
      </c>
      <c r="D67" s="65">
        <v>57757</v>
      </c>
      <c r="E67" s="65" t="s">
        <v>386</v>
      </c>
      <c r="F67" s="61" t="s">
        <v>104</v>
      </c>
      <c r="G67" s="106">
        <v>21</v>
      </c>
      <c r="H67" s="106">
        <v>21</v>
      </c>
      <c r="I67" s="106">
        <v>21</v>
      </c>
      <c r="J67" s="106">
        <v>21</v>
      </c>
      <c r="K67" s="106">
        <v>21</v>
      </c>
      <c r="L67" s="106">
        <v>21</v>
      </c>
      <c r="M67" s="106">
        <v>21</v>
      </c>
      <c r="N67" s="106">
        <v>21</v>
      </c>
      <c r="O67" s="106">
        <v>21</v>
      </c>
      <c r="P67" s="106">
        <v>21</v>
      </c>
      <c r="Q67" s="106">
        <v>21</v>
      </c>
      <c r="R67" s="106">
        <v>21</v>
      </c>
      <c r="T67" s="216">
        <v>303.67321000000004</v>
      </c>
      <c r="U67" s="216">
        <v>289.19739769999995</v>
      </c>
      <c r="V67" s="216">
        <v>306.60000000000002</v>
      </c>
      <c r="W67" s="216">
        <v>306.60000000000002</v>
      </c>
      <c r="X67" s="216">
        <v>306.60000000000002</v>
      </c>
      <c r="Y67" s="216">
        <v>307.17</v>
      </c>
      <c r="Z67" s="216">
        <v>306.60000000000002</v>
      </c>
      <c r="AA67" s="216">
        <v>306.60000000000002</v>
      </c>
      <c r="AB67" s="216">
        <v>306.60000000000002</v>
      </c>
      <c r="AC67" s="216">
        <v>307.17</v>
      </c>
      <c r="AD67" s="216">
        <v>306.60000000000002</v>
      </c>
      <c r="AE67" s="216">
        <v>306.60000000000002</v>
      </c>
    </row>
    <row r="68" spans="1:31" s="64" customFormat="1" ht="15.75" customHeight="1" x14ac:dyDescent="0.2">
      <c r="A68" s="60" t="s">
        <v>262</v>
      </c>
      <c r="B68" s="89" t="s">
        <v>286</v>
      </c>
      <c r="C68" s="65" t="s">
        <v>307</v>
      </c>
      <c r="D68" s="65">
        <v>58909</v>
      </c>
      <c r="E68" s="65" t="s">
        <v>408</v>
      </c>
      <c r="F68" s="61" t="s">
        <v>108</v>
      </c>
      <c r="G68" s="106">
        <v>0.28000000000000003</v>
      </c>
      <c r="H68" s="106">
        <v>0.28000000000000003</v>
      </c>
      <c r="I68" s="106">
        <v>0.28000000000000003</v>
      </c>
      <c r="J68" s="106">
        <v>0.28000000000000003</v>
      </c>
      <c r="K68" s="106">
        <v>0.28000000000000003</v>
      </c>
      <c r="L68" s="106">
        <v>0.28000000000000003</v>
      </c>
      <c r="M68" s="106">
        <v>0.28000000000000003</v>
      </c>
      <c r="N68" s="106">
        <v>0.28000000000000003</v>
      </c>
      <c r="O68" s="106">
        <v>0.28000000000000003</v>
      </c>
      <c r="P68" s="106">
        <v>0.28000000000000003</v>
      </c>
      <c r="Q68" s="106">
        <v>0.28000000000000003</v>
      </c>
      <c r="R68" s="106">
        <v>0.28000000000000003</v>
      </c>
      <c r="T68" s="216">
        <v>4.4673399999999992</v>
      </c>
      <c r="U68" s="216">
        <v>4.3378869999999994</v>
      </c>
      <c r="V68" s="216">
        <v>3.44</v>
      </c>
      <c r="W68" s="216">
        <v>3.44</v>
      </c>
      <c r="X68" s="216">
        <v>3.43</v>
      </c>
      <c r="Y68" s="216">
        <v>3.44</v>
      </c>
      <c r="Z68" s="216">
        <v>3.36</v>
      </c>
      <c r="AA68" s="216">
        <v>2.98</v>
      </c>
      <c r="AB68" s="216">
        <v>2.95</v>
      </c>
      <c r="AC68" s="216">
        <v>2.93</v>
      </c>
      <c r="AD68" s="216">
        <v>2.86</v>
      </c>
      <c r="AE68" s="216">
        <v>2.87</v>
      </c>
    </row>
    <row r="69" spans="1:31" s="64" customFormat="1" ht="15.75" customHeight="1" x14ac:dyDescent="0.2">
      <c r="A69" s="60" t="s">
        <v>265</v>
      </c>
      <c r="B69" s="89" t="s">
        <v>288</v>
      </c>
      <c r="C69" s="65" t="s">
        <v>307</v>
      </c>
      <c r="D69" s="65">
        <v>58911</v>
      </c>
      <c r="E69" s="65" t="s">
        <v>409</v>
      </c>
      <c r="F69" s="61" t="s">
        <v>108</v>
      </c>
      <c r="G69" s="106">
        <v>0.7</v>
      </c>
      <c r="H69" s="106">
        <v>0.7</v>
      </c>
      <c r="I69" s="106">
        <v>0.7</v>
      </c>
      <c r="J69" s="106">
        <v>0.7</v>
      </c>
      <c r="K69" s="106">
        <v>0.7</v>
      </c>
      <c r="L69" s="106">
        <v>0.7</v>
      </c>
      <c r="M69" s="106">
        <v>0.7</v>
      </c>
      <c r="N69" s="106">
        <v>0.7</v>
      </c>
      <c r="O69" s="106">
        <v>0.7</v>
      </c>
      <c r="P69" s="106">
        <v>0.7</v>
      </c>
      <c r="Q69" s="106">
        <v>0.7</v>
      </c>
      <c r="R69" s="106">
        <v>0.7</v>
      </c>
      <c r="T69" s="216">
        <v>9.31785</v>
      </c>
      <c r="U69" s="216">
        <v>8.8052533999999998</v>
      </c>
      <c r="V69" s="216">
        <v>8.59</v>
      </c>
      <c r="W69" s="216">
        <v>8.59</v>
      </c>
      <c r="X69" s="216">
        <v>8.56</v>
      </c>
      <c r="Y69" s="216">
        <v>8.61</v>
      </c>
      <c r="Z69" s="216">
        <v>8.41</v>
      </c>
      <c r="AA69" s="216">
        <v>7.44</v>
      </c>
      <c r="AB69" s="216">
        <v>7.37</v>
      </c>
      <c r="AC69" s="216">
        <v>7.33</v>
      </c>
      <c r="AD69" s="216">
        <v>7.15</v>
      </c>
      <c r="AE69" s="216">
        <v>7.18</v>
      </c>
    </row>
    <row r="70" spans="1:31" s="64" customFormat="1" ht="15.75" customHeight="1" x14ac:dyDescent="0.2">
      <c r="A70" s="60" t="s">
        <v>268</v>
      </c>
      <c r="B70" s="89" t="s">
        <v>245</v>
      </c>
      <c r="C70" s="65" t="s">
        <v>307</v>
      </c>
      <c r="D70" s="65">
        <v>57995</v>
      </c>
      <c r="E70" s="65" t="s">
        <v>307</v>
      </c>
      <c r="F70" s="61" t="s">
        <v>104</v>
      </c>
      <c r="G70" s="106">
        <v>0</v>
      </c>
      <c r="H70" s="106">
        <v>0</v>
      </c>
      <c r="I70" s="106">
        <v>0</v>
      </c>
      <c r="J70" s="106">
        <v>0</v>
      </c>
      <c r="K70" s="106">
        <v>0</v>
      </c>
      <c r="L70" s="106">
        <v>0</v>
      </c>
      <c r="M70" s="106">
        <v>0</v>
      </c>
      <c r="N70" s="106">
        <v>0</v>
      </c>
      <c r="O70" s="106">
        <v>0</v>
      </c>
      <c r="P70" s="106">
        <v>0</v>
      </c>
      <c r="Q70" s="106">
        <v>0</v>
      </c>
      <c r="R70" s="106">
        <v>0</v>
      </c>
      <c r="T70" s="216">
        <v>0</v>
      </c>
      <c r="U70" s="216">
        <v>0</v>
      </c>
      <c r="V70" s="216">
        <v>439.31</v>
      </c>
      <c r="W70" s="216">
        <v>439.31</v>
      </c>
      <c r="X70" s="216">
        <v>489.16</v>
      </c>
      <c r="Y70" s="216">
        <v>564.82000000000005</v>
      </c>
      <c r="Z70" s="216">
        <v>516.61</v>
      </c>
      <c r="AA70" s="216">
        <v>514.12</v>
      </c>
      <c r="AB70" s="216">
        <v>551.59</v>
      </c>
      <c r="AC70" s="216">
        <v>546.01</v>
      </c>
      <c r="AD70" s="216">
        <v>544.88</v>
      </c>
      <c r="AE70" s="216">
        <v>542.27</v>
      </c>
    </row>
    <row r="71" spans="1:31" s="64" customFormat="1" ht="15.75" customHeight="1" x14ac:dyDescent="0.2">
      <c r="A71" s="60" t="s">
        <v>270</v>
      </c>
      <c r="B71" s="89" t="s">
        <v>226</v>
      </c>
      <c r="C71" s="65" t="s">
        <v>307</v>
      </c>
      <c r="D71" s="65">
        <v>50690</v>
      </c>
      <c r="E71" s="65" t="s">
        <v>381</v>
      </c>
      <c r="F71" s="61" t="s">
        <v>104</v>
      </c>
      <c r="G71" s="106">
        <v>1.68</v>
      </c>
      <c r="H71" s="106">
        <v>1.68</v>
      </c>
      <c r="I71" s="106">
        <v>1.68</v>
      </c>
      <c r="J71" s="106">
        <v>1.68</v>
      </c>
      <c r="K71" s="106">
        <v>1.68</v>
      </c>
      <c r="L71" s="106">
        <v>1.68</v>
      </c>
      <c r="M71" s="106">
        <v>1.68</v>
      </c>
      <c r="N71" s="106">
        <v>0</v>
      </c>
      <c r="O71" s="106">
        <v>0</v>
      </c>
      <c r="P71" s="106">
        <v>0</v>
      </c>
      <c r="Q71" s="106">
        <v>0</v>
      </c>
      <c r="R71" s="106">
        <v>0</v>
      </c>
      <c r="T71" s="216">
        <v>34.273399999999995</v>
      </c>
      <c r="U71" s="216">
        <v>35.4323117</v>
      </c>
      <c r="V71" s="216">
        <v>24.53</v>
      </c>
      <c r="W71" s="216">
        <v>24.53</v>
      </c>
      <c r="X71" s="216">
        <v>24.53</v>
      </c>
      <c r="Y71" s="216">
        <v>24.5</v>
      </c>
      <c r="Z71" s="216">
        <v>2.0416666666666665</v>
      </c>
      <c r="AA71" s="216">
        <v>0</v>
      </c>
      <c r="AB71" s="216">
        <v>0</v>
      </c>
      <c r="AC71" s="216">
        <v>0</v>
      </c>
      <c r="AD71" s="216">
        <v>0</v>
      </c>
      <c r="AE71" s="216">
        <v>0</v>
      </c>
    </row>
    <row r="72" spans="1:31" s="64" customFormat="1" ht="15.75" customHeight="1" x14ac:dyDescent="0.2">
      <c r="A72" s="60" t="s">
        <v>273</v>
      </c>
      <c r="B72" s="89" t="s">
        <v>259</v>
      </c>
      <c r="C72" s="65" t="s">
        <v>307</v>
      </c>
      <c r="D72" s="65">
        <v>59722</v>
      </c>
      <c r="E72" s="65" t="s">
        <v>397</v>
      </c>
      <c r="F72" s="61" t="s">
        <v>108</v>
      </c>
      <c r="G72" s="106">
        <v>2.8</v>
      </c>
      <c r="H72" s="106">
        <v>2.8</v>
      </c>
      <c r="I72" s="106">
        <v>2.8</v>
      </c>
      <c r="J72" s="106">
        <v>2.8</v>
      </c>
      <c r="K72" s="106">
        <v>2.8</v>
      </c>
      <c r="L72" s="106">
        <v>2.8</v>
      </c>
      <c r="M72" s="106">
        <v>2.8</v>
      </c>
      <c r="N72" s="106">
        <v>2.8</v>
      </c>
      <c r="O72" s="106">
        <v>2.8</v>
      </c>
      <c r="P72" s="106">
        <v>2.8</v>
      </c>
      <c r="Q72" s="106">
        <v>2.8</v>
      </c>
      <c r="R72" s="106">
        <v>2.8</v>
      </c>
      <c r="T72" s="216">
        <v>52.767530000000001</v>
      </c>
      <c r="U72" s="216">
        <v>54.888182338200004</v>
      </c>
      <c r="V72" s="216">
        <v>34.36</v>
      </c>
      <c r="W72" s="216">
        <v>34.36</v>
      </c>
      <c r="X72" s="216">
        <v>34.36</v>
      </c>
      <c r="Y72" s="216">
        <v>34.42</v>
      </c>
      <c r="Z72" s="216">
        <v>34.46</v>
      </c>
      <c r="AA72" s="216">
        <v>34.42</v>
      </c>
      <c r="AB72" s="216">
        <v>34.39</v>
      </c>
      <c r="AC72" s="216">
        <v>34.380000000000003</v>
      </c>
      <c r="AD72" s="216">
        <v>34.4</v>
      </c>
      <c r="AE72" s="216">
        <v>34.450000000000003</v>
      </c>
    </row>
    <row r="73" spans="1:31" s="64" customFormat="1" ht="15.75" customHeight="1" x14ac:dyDescent="0.2">
      <c r="A73" s="60" t="s">
        <v>275</v>
      </c>
      <c r="B73" s="89" t="s">
        <v>472</v>
      </c>
      <c r="C73" s="65" t="s">
        <v>307</v>
      </c>
      <c r="D73" s="65">
        <v>60509</v>
      </c>
      <c r="E73" s="65" t="s">
        <v>470</v>
      </c>
      <c r="F73" s="61" t="s">
        <v>108</v>
      </c>
      <c r="G73" s="106">
        <v>7</v>
      </c>
      <c r="H73" s="106">
        <v>7</v>
      </c>
      <c r="I73" s="106">
        <v>7</v>
      </c>
      <c r="J73" s="106">
        <v>7</v>
      </c>
      <c r="K73" s="106">
        <v>7</v>
      </c>
      <c r="L73" s="106">
        <v>7</v>
      </c>
      <c r="M73" s="106">
        <v>7</v>
      </c>
      <c r="N73" s="106">
        <v>7</v>
      </c>
      <c r="O73" s="106">
        <v>7</v>
      </c>
      <c r="P73" s="106">
        <v>7</v>
      </c>
      <c r="Q73" s="106">
        <v>7</v>
      </c>
      <c r="R73" s="106">
        <v>7</v>
      </c>
      <c r="T73" s="216">
        <v>126.66366666666666</v>
      </c>
      <c r="U73" s="216">
        <v>131.36456833333332</v>
      </c>
      <c r="V73" s="216">
        <v>85.892499999999998</v>
      </c>
      <c r="W73" s="216">
        <v>85.892499999999998</v>
      </c>
      <c r="X73" s="216">
        <v>85.9</v>
      </c>
      <c r="Y73" s="216">
        <v>86.05</v>
      </c>
      <c r="Z73" s="216">
        <v>86.14</v>
      </c>
      <c r="AA73" s="216">
        <v>86.027500000000003</v>
      </c>
      <c r="AB73" s="216">
        <v>85.677499999999995</v>
      </c>
      <c r="AC73" s="216">
        <v>85.692499999999995</v>
      </c>
      <c r="AD73" s="216">
        <v>86</v>
      </c>
      <c r="AE73" s="216">
        <v>85.265000000000001</v>
      </c>
    </row>
    <row r="74" spans="1:31" s="64" customFormat="1" ht="15.75" customHeight="1" x14ac:dyDescent="0.2">
      <c r="A74" s="60" t="s">
        <v>277</v>
      </c>
      <c r="B74" s="89" t="s">
        <v>473</v>
      </c>
      <c r="C74" s="65" t="s">
        <v>307</v>
      </c>
      <c r="D74" s="65">
        <v>60509</v>
      </c>
      <c r="E74" s="65" t="s">
        <v>475</v>
      </c>
      <c r="F74" s="61" t="s">
        <v>108</v>
      </c>
      <c r="G74" s="106">
        <v>7</v>
      </c>
      <c r="H74" s="106">
        <v>7</v>
      </c>
      <c r="I74" s="106">
        <v>7</v>
      </c>
      <c r="J74" s="106">
        <v>7</v>
      </c>
      <c r="K74" s="106">
        <v>7</v>
      </c>
      <c r="L74" s="106">
        <v>7</v>
      </c>
      <c r="M74" s="106">
        <v>7</v>
      </c>
      <c r="N74" s="106">
        <v>7</v>
      </c>
      <c r="O74" s="106">
        <v>7</v>
      </c>
      <c r="P74" s="106">
        <v>7</v>
      </c>
      <c r="Q74" s="106">
        <v>7</v>
      </c>
      <c r="R74" s="106">
        <v>7</v>
      </c>
      <c r="T74" s="216">
        <v>126.66366666666666</v>
      </c>
      <c r="U74" s="216">
        <v>131.36456833333332</v>
      </c>
      <c r="V74" s="216">
        <v>85.892499999999998</v>
      </c>
      <c r="W74" s="216">
        <v>85.892499999999998</v>
      </c>
      <c r="X74" s="216">
        <v>85.9</v>
      </c>
      <c r="Y74" s="216">
        <v>86.05</v>
      </c>
      <c r="Z74" s="216">
        <v>86.14</v>
      </c>
      <c r="AA74" s="216">
        <v>86.027500000000003</v>
      </c>
      <c r="AB74" s="216">
        <v>85.677499999999995</v>
      </c>
      <c r="AC74" s="216">
        <v>85.692499999999995</v>
      </c>
      <c r="AD74" s="216">
        <v>86</v>
      </c>
      <c r="AE74" s="216">
        <v>85.265000000000001</v>
      </c>
    </row>
    <row r="75" spans="1:31" s="64" customFormat="1" ht="15.75" customHeight="1" x14ac:dyDescent="0.2">
      <c r="A75" s="60" t="s">
        <v>282</v>
      </c>
      <c r="B75" s="89" t="s">
        <v>474</v>
      </c>
      <c r="C75" s="65" t="s">
        <v>307</v>
      </c>
      <c r="D75" s="65">
        <v>60509</v>
      </c>
      <c r="E75" s="65" t="s">
        <v>476</v>
      </c>
      <c r="F75" s="61" t="s">
        <v>108</v>
      </c>
      <c r="G75" s="106">
        <v>7</v>
      </c>
      <c r="H75" s="106">
        <v>7</v>
      </c>
      <c r="I75" s="106">
        <v>7</v>
      </c>
      <c r="J75" s="106">
        <v>7</v>
      </c>
      <c r="K75" s="106">
        <v>7</v>
      </c>
      <c r="L75" s="106">
        <v>7</v>
      </c>
      <c r="M75" s="106">
        <v>7</v>
      </c>
      <c r="N75" s="106">
        <v>7</v>
      </c>
      <c r="O75" s="106">
        <v>7</v>
      </c>
      <c r="P75" s="106">
        <v>7</v>
      </c>
      <c r="Q75" s="106">
        <v>7</v>
      </c>
      <c r="R75" s="106">
        <v>7</v>
      </c>
      <c r="T75" s="216">
        <v>126.66366666666666</v>
      </c>
      <c r="U75" s="216">
        <v>131.36456833333332</v>
      </c>
      <c r="V75" s="216">
        <v>85.892499999999998</v>
      </c>
      <c r="W75" s="216">
        <v>85.892499999999998</v>
      </c>
      <c r="X75" s="216">
        <v>85.9</v>
      </c>
      <c r="Y75" s="216">
        <v>86.05</v>
      </c>
      <c r="Z75" s="216">
        <v>86.14</v>
      </c>
      <c r="AA75" s="216">
        <v>86.027500000000003</v>
      </c>
      <c r="AB75" s="216">
        <v>85.677499999999995</v>
      </c>
      <c r="AC75" s="216">
        <v>85.692499999999995</v>
      </c>
      <c r="AD75" s="216">
        <v>86</v>
      </c>
      <c r="AE75" s="216">
        <v>85.265000000000001</v>
      </c>
    </row>
    <row r="76" spans="1:31" s="64" customFormat="1" ht="15.75" customHeight="1" x14ac:dyDescent="0.2">
      <c r="A76" s="60" t="s">
        <v>285</v>
      </c>
      <c r="B76" s="89" t="s">
        <v>461</v>
      </c>
      <c r="C76" s="65" t="s">
        <v>307</v>
      </c>
      <c r="D76" s="65">
        <v>58062</v>
      </c>
      <c r="E76" s="65" t="s">
        <v>403</v>
      </c>
      <c r="F76" s="61" t="s">
        <v>108</v>
      </c>
      <c r="G76" s="106">
        <v>28</v>
      </c>
      <c r="H76" s="106">
        <v>28</v>
      </c>
      <c r="I76" s="106">
        <v>28</v>
      </c>
      <c r="J76" s="106">
        <v>28</v>
      </c>
      <c r="K76" s="106">
        <v>28</v>
      </c>
      <c r="L76" s="106">
        <v>28</v>
      </c>
      <c r="M76" s="106">
        <v>28</v>
      </c>
      <c r="N76" s="106">
        <v>28</v>
      </c>
      <c r="O76" s="106">
        <v>28</v>
      </c>
      <c r="P76" s="106">
        <v>28</v>
      </c>
      <c r="Q76" s="106">
        <v>28</v>
      </c>
      <c r="R76" s="106">
        <v>28</v>
      </c>
      <c r="T76" s="216">
        <v>489.14534000000003</v>
      </c>
      <c r="U76" s="216">
        <v>399.29434040000007</v>
      </c>
      <c r="V76" s="216">
        <v>343.57</v>
      </c>
      <c r="W76" s="216">
        <v>343.57</v>
      </c>
      <c r="X76" s="216">
        <v>343.6</v>
      </c>
      <c r="Y76" s="216">
        <v>344.2</v>
      </c>
      <c r="Z76" s="216">
        <v>344.56</v>
      </c>
      <c r="AA76" s="216">
        <v>344.11</v>
      </c>
      <c r="AB76" s="216">
        <v>342.71</v>
      </c>
      <c r="AC76" s="216">
        <v>342.77</v>
      </c>
      <c r="AD76" s="216">
        <v>344</v>
      </c>
      <c r="AE76" s="216">
        <v>341.06</v>
      </c>
    </row>
    <row r="77" spans="1:31" s="64" customFormat="1" ht="15.75" customHeight="1" x14ac:dyDescent="0.2">
      <c r="A77" s="60" t="s">
        <v>287</v>
      </c>
      <c r="B77" s="89" t="s">
        <v>290</v>
      </c>
      <c r="C77" s="65" t="s">
        <v>307</v>
      </c>
      <c r="D77" s="65">
        <v>58906</v>
      </c>
      <c r="E77" s="65" t="s">
        <v>410</v>
      </c>
      <c r="F77" s="61" t="s">
        <v>108</v>
      </c>
      <c r="G77" s="106">
        <v>0.35</v>
      </c>
      <c r="H77" s="106">
        <v>0.35</v>
      </c>
      <c r="I77" s="106">
        <v>0.35</v>
      </c>
      <c r="J77" s="106">
        <v>0.35</v>
      </c>
      <c r="K77" s="106">
        <v>0.35</v>
      </c>
      <c r="L77" s="106">
        <v>0.35</v>
      </c>
      <c r="M77" s="106">
        <v>0.35</v>
      </c>
      <c r="N77" s="106">
        <v>0.35</v>
      </c>
      <c r="O77" s="106">
        <v>0.35</v>
      </c>
      <c r="P77" s="106">
        <v>0.35</v>
      </c>
      <c r="Q77" s="106">
        <v>0.35</v>
      </c>
      <c r="R77" s="106">
        <v>0.35</v>
      </c>
      <c r="T77" s="216">
        <v>5.5859999999999994</v>
      </c>
      <c r="U77" s="216">
        <v>5.8673573999999995</v>
      </c>
      <c r="V77" s="216">
        <v>4.29</v>
      </c>
      <c r="W77" s="216">
        <v>4.29</v>
      </c>
      <c r="X77" s="216">
        <v>4.28</v>
      </c>
      <c r="Y77" s="216">
        <v>4.3</v>
      </c>
      <c r="Z77" s="216">
        <v>4.21</v>
      </c>
      <c r="AA77" s="216">
        <v>3.76</v>
      </c>
      <c r="AB77" s="216">
        <v>3.7</v>
      </c>
      <c r="AC77" s="216">
        <v>3.68</v>
      </c>
      <c r="AD77" s="216">
        <v>3.61</v>
      </c>
      <c r="AE77" s="216">
        <v>3.63</v>
      </c>
    </row>
    <row r="78" spans="1:31" s="64" customFormat="1" ht="15.75" customHeight="1" x14ac:dyDescent="0.2">
      <c r="A78" s="60" t="s">
        <v>289</v>
      </c>
      <c r="B78" s="89" t="s">
        <v>292</v>
      </c>
      <c r="C78" s="65" t="s">
        <v>307</v>
      </c>
      <c r="D78" s="65">
        <v>58907</v>
      </c>
      <c r="E78" s="65" t="s">
        <v>411</v>
      </c>
      <c r="F78" s="61" t="s">
        <v>108</v>
      </c>
      <c r="G78" s="106">
        <v>0.7</v>
      </c>
      <c r="H78" s="106">
        <v>0.7</v>
      </c>
      <c r="I78" s="106">
        <v>0.7</v>
      </c>
      <c r="J78" s="106">
        <v>0.7</v>
      </c>
      <c r="K78" s="106">
        <v>0.7</v>
      </c>
      <c r="L78" s="106">
        <v>0.7</v>
      </c>
      <c r="M78" s="106">
        <v>0.7</v>
      </c>
      <c r="N78" s="106">
        <v>0.7</v>
      </c>
      <c r="O78" s="106">
        <v>0.7</v>
      </c>
      <c r="P78" s="106">
        <v>0.7</v>
      </c>
      <c r="Q78" s="106">
        <v>0.7</v>
      </c>
      <c r="R78" s="106">
        <v>0.7</v>
      </c>
      <c r="T78" s="216">
        <v>10.293760000000001</v>
      </c>
      <c r="U78" s="216">
        <v>11.670638199999997</v>
      </c>
      <c r="V78" s="216">
        <v>8.59</v>
      </c>
      <c r="W78" s="216">
        <v>8.59</v>
      </c>
      <c r="X78" s="216">
        <v>8.57</v>
      </c>
      <c r="Y78" s="216">
        <v>8.61</v>
      </c>
      <c r="Z78" s="216">
        <v>8.42</v>
      </c>
      <c r="AA78" s="216">
        <v>7.52</v>
      </c>
      <c r="AB78" s="216">
        <v>7.4</v>
      </c>
      <c r="AC78" s="216">
        <v>7.36</v>
      </c>
      <c r="AD78" s="216">
        <v>7.22</v>
      </c>
      <c r="AE78" s="216">
        <v>7.25</v>
      </c>
    </row>
    <row r="79" spans="1:31" s="64" customFormat="1" ht="15.75" customHeight="1" x14ac:dyDescent="0.2">
      <c r="A79" s="60" t="s">
        <v>291</v>
      </c>
      <c r="B79" s="89" t="s">
        <v>269</v>
      </c>
      <c r="C79" s="65" t="s">
        <v>307</v>
      </c>
      <c r="D79" s="65" t="s">
        <v>307</v>
      </c>
      <c r="E79" s="65" t="s">
        <v>400</v>
      </c>
      <c r="F79" s="61" t="s">
        <v>108</v>
      </c>
      <c r="G79" s="106">
        <v>0.33</v>
      </c>
      <c r="H79" s="106">
        <v>0.33</v>
      </c>
      <c r="I79" s="106">
        <v>0.33</v>
      </c>
      <c r="J79" s="106">
        <v>0.33</v>
      </c>
      <c r="K79" s="106">
        <v>0.33</v>
      </c>
      <c r="L79" s="106">
        <v>0.33</v>
      </c>
      <c r="M79" s="106">
        <v>0.33</v>
      </c>
      <c r="N79" s="106">
        <v>0.33</v>
      </c>
      <c r="O79" s="106">
        <v>0.33</v>
      </c>
      <c r="P79" s="106">
        <v>0.33</v>
      </c>
      <c r="Q79" s="106">
        <v>0.33</v>
      </c>
      <c r="R79" s="106">
        <v>0.33</v>
      </c>
      <c r="T79" s="216">
        <v>5.6231790000000004</v>
      </c>
      <c r="U79" s="216">
        <v>5.8606981000000014</v>
      </c>
      <c r="V79" s="216">
        <v>3.95</v>
      </c>
      <c r="W79" s="216">
        <v>3.95</v>
      </c>
      <c r="X79" s="216">
        <v>3.94</v>
      </c>
      <c r="Y79" s="216">
        <v>3.96</v>
      </c>
      <c r="Z79" s="216">
        <v>3.87</v>
      </c>
      <c r="AA79" s="216">
        <v>3.46</v>
      </c>
      <c r="AB79" s="216">
        <v>3.41</v>
      </c>
      <c r="AC79" s="216">
        <v>3.39</v>
      </c>
      <c r="AD79" s="216">
        <v>3.32</v>
      </c>
      <c r="AE79" s="216">
        <v>3.34</v>
      </c>
    </row>
    <row r="80" spans="1:31" s="64" customFormat="1" ht="15.75" customHeight="1" x14ac:dyDescent="0.2">
      <c r="A80" s="60" t="s">
        <v>293</v>
      </c>
      <c r="B80" s="89" t="s">
        <v>464</v>
      </c>
      <c r="C80" s="65" t="s">
        <v>370</v>
      </c>
      <c r="D80" s="65">
        <v>10777</v>
      </c>
      <c r="E80" s="65" t="s">
        <v>371</v>
      </c>
      <c r="F80" s="61" t="s">
        <v>0</v>
      </c>
      <c r="G80" s="106">
        <v>30</v>
      </c>
      <c r="H80" s="106">
        <v>30</v>
      </c>
      <c r="I80" s="106">
        <v>30</v>
      </c>
      <c r="J80" s="106">
        <v>30</v>
      </c>
      <c r="K80" s="106">
        <v>30</v>
      </c>
      <c r="L80" s="106">
        <v>30</v>
      </c>
      <c r="M80" s="106">
        <v>30</v>
      </c>
      <c r="N80" s="106">
        <v>30</v>
      </c>
      <c r="O80" s="106">
        <v>30</v>
      </c>
      <c r="P80" s="106">
        <v>0</v>
      </c>
      <c r="Q80" s="106">
        <v>0</v>
      </c>
      <c r="R80" s="106">
        <v>0</v>
      </c>
      <c r="T80" s="216">
        <v>182.57757000000001</v>
      </c>
      <c r="U80" s="216">
        <v>187.63897879999999</v>
      </c>
      <c r="V80" s="216">
        <v>106.03</v>
      </c>
      <c r="W80" s="216">
        <v>106.03</v>
      </c>
      <c r="X80" s="216">
        <v>106.03</v>
      </c>
      <c r="Y80" s="216">
        <v>105.64</v>
      </c>
      <c r="Z80" s="216">
        <v>107.01</v>
      </c>
      <c r="AA80" s="216">
        <v>108.21</v>
      </c>
      <c r="AB80" s="216">
        <v>9.0174999999999983</v>
      </c>
      <c r="AC80" s="216">
        <v>0</v>
      </c>
      <c r="AD80" s="216">
        <v>0</v>
      </c>
      <c r="AE80" s="216">
        <v>0</v>
      </c>
    </row>
    <row r="81" spans="1:31" s="64" customFormat="1" ht="15.75" customHeight="1" x14ac:dyDescent="0.2">
      <c r="A81" s="60" t="s">
        <v>295</v>
      </c>
      <c r="B81" s="89" t="s">
        <v>465</v>
      </c>
      <c r="C81" s="65" t="s">
        <v>374</v>
      </c>
      <c r="D81" s="65">
        <v>55094</v>
      </c>
      <c r="E81" s="65" t="s">
        <v>375</v>
      </c>
      <c r="F81" s="61" t="s">
        <v>0</v>
      </c>
      <c r="G81" s="106">
        <v>3.43</v>
      </c>
      <c r="H81" s="106">
        <v>3.43</v>
      </c>
      <c r="I81" s="106">
        <v>3.32</v>
      </c>
      <c r="J81" s="106">
        <v>3.32</v>
      </c>
      <c r="K81" s="106">
        <v>3.32</v>
      </c>
      <c r="L81" s="106">
        <v>0</v>
      </c>
      <c r="M81" s="106">
        <v>0</v>
      </c>
      <c r="N81" s="106">
        <v>0</v>
      </c>
      <c r="O81" s="106">
        <v>0</v>
      </c>
      <c r="P81" s="106">
        <v>0</v>
      </c>
      <c r="Q81" s="106">
        <v>0</v>
      </c>
      <c r="R81" s="106">
        <v>0</v>
      </c>
      <c r="T81" s="216">
        <v>28.897270000000002</v>
      </c>
      <c r="U81" s="216">
        <v>27.075733800000002</v>
      </c>
      <c r="V81" s="216">
        <v>40.04</v>
      </c>
      <c r="W81" s="216">
        <v>40.04</v>
      </c>
      <c r="X81" s="216">
        <v>16.683333333333334</v>
      </c>
      <c r="Y81" s="216">
        <v>0</v>
      </c>
      <c r="Z81" s="216">
        <v>0</v>
      </c>
      <c r="AA81" s="216">
        <v>0</v>
      </c>
      <c r="AB81" s="216">
        <v>0</v>
      </c>
      <c r="AC81" s="216">
        <v>0</v>
      </c>
      <c r="AD81" s="216">
        <v>0</v>
      </c>
      <c r="AE81" s="216">
        <v>0</v>
      </c>
    </row>
    <row r="82" spans="1:31" s="64" customFormat="1" ht="15.75" customHeight="1" x14ac:dyDescent="0.2">
      <c r="A82" s="60" t="s">
        <v>297</v>
      </c>
      <c r="B82" s="89" t="s">
        <v>207</v>
      </c>
      <c r="C82" s="65" t="s">
        <v>372</v>
      </c>
      <c r="D82" s="65">
        <v>55601</v>
      </c>
      <c r="E82" s="65" t="s">
        <v>373</v>
      </c>
      <c r="F82" s="61" t="s">
        <v>0</v>
      </c>
      <c r="G82" s="106">
        <v>5.42</v>
      </c>
      <c r="H82" s="106">
        <v>5.42</v>
      </c>
      <c r="I82" s="106">
        <v>4.8600000000000003</v>
      </c>
      <c r="J82" s="106">
        <v>4.8600000000000003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0</v>
      </c>
      <c r="Q82" s="106">
        <v>0</v>
      </c>
      <c r="R82" s="106">
        <v>0</v>
      </c>
      <c r="T82" s="216">
        <v>44.116056000000015</v>
      </c>
      <c r="U82" s="216">
        <v>45.641095999999997</v>
      </c>
      <c r="V82" s="216">
        <v>43.24</v>
      </c>
      <c r="W82" s="216">
        <v>32.43</v>
      </c>
      <c r="X82" s="216">
        <v>0</v>
      </c>
      <c r="Y82" s="216">
        <v>0</v>
      </c>
      <c r="Z82" s="216">
        <v>0</v>
      </c>
      <c r="AA82" s="216">
        <v>0</v>
      </c>
      <c r="AB82" s="216">
        <v>0</v>
      </c>
      <c r="AC82" s="216">
        <v>0</v>
      </c>
      <c r="AD82" s="216">
        <v>0</v>
      </c>
      <c r="AE82" s="216">
        <v>0</v>
      </c>
    </row>
    <row r="83" spans="1:31" s="64" customFormat="1" ht="15.75" customHeight="1" x14ac:dyDescent="0.2">
      <c r="A83" s="60" t="s">
        <v>299</v>
      </c>
      <c r="B83" s="89" t="s">
        <v>466</v>
      </c>
      <c r="C83" s="65" t="s">
        <v>307</v>
      </c>
      <c r="D83" s="65" t="s">
        <v>307</v>
      </c>
      <c r="E83" s="65" t="s">
        <v>471</v>
      </c>
      <c r="F83" s="61" t="s">
        <v>0</v>
      </c>
      <c r="G83" s="106">
        <v>1.5</v>
      </c>
      <c r="H83" s="106">
        <v>1.5</v>
      </c>
      <c r="I83" s="106">
        <v>1.5</v>
      </c>
      <c r="J83" s="106">
        <v>1.5</v>
      </c>
      <c r="K83" s="106">
        <v>1.5</v>
      </c>
      <c r="L83" s="106">
        <v>1.5</v>
      </c>
      <c r="M83" s="106">
        <v>1.5</v>
      </c>
      <c r="N83" s="106">
        <v>1.5</v>
      </c>
      <c r="O83" s="106">
        <v>1.5</v>
      </c>
      <c r="P83" s="106">
        <v>1.5</v>
      </c>
      <c r="Q83" s="106">
        <v>1.5</v>
      </c>
      <c r="R83" s="106">
        <v>1.5</v>
      </c>
      <c r="T83" s="216">
        <v>12.828910000000002</v>
      </c>
      <c r="U83" s="216">
        <v>12.48914199</v>
      </c>
      <c r="V83" s="216">
        <v>14.42</v>
      </c>
      <c r="W83" s="216">
        <v>14.42</v>
      </c>
      <c r="X83" s="216">
        <v>14.4</v>
      </c>
      <c r="Y83" s="216">
        <v>14.42</v>
      </c>
      <c r="Z83" s="216">
        <v>14.26</v>
      </c>
      <c r="AA83" s="216">
        <v>13.12</v>
      </c>
      <c r="AB83" s="216">
        <v>12.94</v>
      </c>
      <c r="AC83" s="216">
        <v>12.870000000000001</v>
      </c>
      <c r="AD83" s="216">
        <v>12.68</v>
      </c>
      <c r="AE83" s="216">
        <v>12.65</v>
      </c>
    </row>
    <row r="84" spans="1:31" s="64" customFormat="1" ht="15.75" customHeight="1" x14ac:dyDescent="0.2">
      <c r="A84" s="60" t="s">
        <v>302</v>
      </c>
      <c r="B84" s="89" t="s">
        <v>467</v>
      </c>
      <c r="C84" s="65" t="s">
        <v>379</v>
      </c>
      <c r="D84" s="65">
        <v>10387</v>
      </c>
      <c r="E84" s="65" t="s">
        <v>385</v>
      </c>
      <c r="F84" s="61" t="s">
        <v>0</v>
      </c>
      <c r="G84" s="106">
        <v>0.51</v>
      </c>
      <c r="H84" s="106">
        <v>0.51</v>
      </c>
      <c r="I84" s="106">
        <v>0.44</v>
      </c>
      <c r="J84" s="106">
        <v>0.44</v>
      </c>
      <c r="K84" s="106">
        <v>0.44</v>
      </c>
      <c r="L84" s="106">
        <v>0.44</v>
      </c>
      <c r="M84" s="106">
        <v>0.44</v>
      </c>
      <c r="N84" s="106">
        <v>0.44</v>
      </c>
      <c r="O84" s="106">
        <v>0.44</v>
      </c>
      <c r="P84" s="106">
        <v>0.44</v>
      </c>
      <c r="Q84" s="106">
        <v>0.44</v>
      </c>
      <c r="R84" s="106">
        <v>0.44</v>
      </c>
      <c r="T84" s="216">
        <v>4.7145520000000003</v>
      </c>
      <c r="U84" s="216">
        <v>7.0284789999999981</v>
      </c>
      <c r="V84" s="216">
        <v>11.83</v>
      </c>
      <c r="W84" s="216">
        <v>11.83</v>
      </c>
      <c r="X84" s="216">
        <v>11.81</v>
      </c>
      <c r="Y84" s="216">
        <v>11.83</v>
      </c>
      <c r="Z84" s="216">
        <v>11.71</v>
      </c>
      <c r="AA84" s="216">
        <v>10.79</v>
      </c>
      <c r="AB84" s="216">
        <v>10.64</v>
      </c>
      <c r="AC84" s="216">
        <v>10.58</v>
      </c>
      <c r="AD84" s="216">
        <v>10.42</v>
      </c>
      <c r="AE84" s="216">
        <v>10.41</v>
      </c>
    </row>
    <row r="85" spans="1:31" s="64" customFormat="1" ht="15.75" customHeight="1" x14ac:dyDescent="0.2">
      <c r="A85" s="60" t="s">
        <v>304</v>
      </c>
      <c r="B85" s="89" t="s">
        <v>468</v>
      </c>
      <c r="C85" s="65" t="s">
        <v>379</v>
      </c>
      <c r="D85" s="65" t="s">
        <v>307</v>
      </c>
      <c r="E85" s="65" t="s">
        <v>380</v>
      </c>
      <c r="F85" s="61" t="s">
        <v>0</v>
      </c>
      <c r="G85" s="106">
        <v>1.74</v>
      </c>
      <c r="H85" s="106">
        <v>1.74</v>
      </c>
      <c r="I85" s="106">
        <v>1.74</v>
      </c>
      <c r="J85" s="106">
        <v>1.74</v>
      </c>
      <c r="K85" s="106">
        <v>1.74</v>
      </c>
      <c r="L85" s="106">
        <v>1.74</v>
      </c>
      <c r="M85" s="106">
        <v>0</v>
      </c>
      <c r="N85" s="106">
        <v>0</v>
      </c>
      <c r="O85" s="106">
        <v>0</v>
      </c>
      <c r="P85" s="106">
        <v>0</v>
      </c>
      <c r="Q85" s="106">
        <v>0</v>
      </c>
      <c r="R85" s="106">
        <v>0</v>
      </c>
      <c r="T85" s="216">
        <v>18.602758000000001</v>
      </c>
      <c r="U85" s="216">
        <v>18.583886400000001</v>
      </c>
      <c r="V85" s="216">
        <v>17.739999999999998</v>
      </c>
      <c r="W85" s="216">
        <v>17.739999999999998</v>
      </c>
      <c r="X85" s="216">
        <v>17.73</v>
      </c>
      <c r="Y85" s="216">
        <v>4.4325000000000001</v>
      </c>
      <c r="Z85" s="216">
        <v>0</v>
      </c>
      <c r="AA85" s="216">
        <v>0</v>
      </c>
      <c r="AB85" s="216">
        <v>0</v>
      </c>
      <c r="AC85" s="216">
        <v>0</v>
      </c>
      <c r="AD85" s="216">
        <v>0</v>
      </c>
      <c r="AE85" s="216">
        <v>0</v>
      </c>
    </row>
    <row r="86" spans="1:31" s="64" customFormat="1" ht="15.75" customHeight="1" x14ac:dyDescent="0.2">
      <c r="A86" s="60" t="s">
        <v>306</v>
      </c>
      <c r="B86" s="89" t="s">
        <v>477</v>
      </c>
      <c r="C86" s="65" t="s">
        <v>307</v>
      </c>
      <c r="D86" s="65" t="s">
        <v>307</v>
      </c>
      <c r="E86" s="65" t="s">
        <v>307</v>
      </c>
      <c r="F86" s="61" t="s">
        <v>1</v>
      </c>
      <c r="G86" s="106">
        <v>0</v>
      </c>
      <c r="H86" s="106">
        <v>0</v>
      </c>
      <c r="I86" s="106">
        <v>0</v>
      </c>
      <c r="J86" s="106">
        <v>0</v>
      </c>
      <c r="K86" s="106">
        <v>10</v>
      </c>
      <c r="L86" s="106">
        <v>10</v>
      </c>
      <c r="M86" s="106">
        <v>10</v>
      </c>
      <c r="N86" s="106">
        <v>10</v>
      </c>
      <c r="O86" s="106">
        <v>10</v>
      </c>
      <c r="P86" s="106">
        <v>10</v>
      </c>
      <c r="Q86" s="106">
        <v>10</v>
      </c>
      <c r="R86" s="106">
        <v>10</v>
      </c>
      <c r="T86" s="216">
        <v>0</v>
      </c>
      <c r="U86" s="216">
        <v>0</v>
      </c>
      <c r="V86" s="216">
        <v>0</v>
      </c>
      <c r="W86" s="216">
        <v>0</v>
      </c>
      <c r="X86" s="216">
        <v>20.100000000000001</v>
      </c>
      <c r="Y86" s="216">
        <v>34.42</v>
      </c>
      <c r="Z86" s="216">
        <v>34.46</v>
      </c>
      <c r="AA86" s="216">
        <v>34.42</v>
      </c>
      <c r="AB86" s="216">
        <v>34.39</v>
      </c>
      <c r="AC86" s="216">
        <v>34.380000000000003</v>
      </c>
      <c r="AD86" s="216">
        <v>34.4</v>
      </c>
      <c r="AE86" s="216">
        <v>34.450000000000003</v>
      </c>
    </row>
    <row r="87" spans="1:31" s="64" customFormat="1" ht="15.75" customHeight="1" x14ac:dyDescent="0.2">
      <c r="A87" s="60" t="s">
        <v>414</v>
      </c>
      <c r="B87" s="89" t="s">
        <v>511</v>
      </c>
      <c r="C87" s="65" t="s">
        <v>307</v>
      </c>
      <c r="D87" s="65" t="s">
        <v>307</v>
      </c>
      <c r="E87" s="65" t="s">
        <v>307</v>
      </c>
      <c r="F87" s="61" t="s">
        <v>108</v>
      </c>
      <c r="G87" s="106">
        <v>0</v>
      </c>
      <c r="H87" s="106">
        <v>0</v>
      </c>
      <c r="I87" s="106">
        <v>0</v>
      </c>
      <c r="J87" s="106">
        <v>2.8000000000000003</v>
      </c>
      <c r="K87" s="106">
        <v>2.8000000000000003</v>
      </c>
      <c r="L87" s="106">
        <v>2.8000000000000003</v>
      </c>
      <c r="M87" s="106">
        <v>2.8000000000000003</v>
      </c>
      <c r="N87" s="106">
        <v>2.8000000000000003</v>
      </c>
      <c r="O87" s="106">
        <v>2.8000000000000003</v>
      </c>
      <c r="P87" s="106">
        <v>2.8000000000000003</v>
      </c>
      <c r="Q87" s="106">
        <v>2.8000000000000003</v>
      </c>
      <c r="R87" s="106">
        <v>2.8000000000000003</v>
      </c>
      <c r="T87" s="216">
        <v>0</v>
      </c>
      <c r="U87" s="216">
        <v>0</v>
      </c>
      <c r="V87" s="216">
        <v>0</v>
      </c>
      <c r="W87" s="216">
        <v>15.75</v>
      </c>
      <c r="X87" s="216">
        <v>34.36</v>
      </c>
      <c r="Y87" s="216">
        <v>34.42</v>
      </c>
      <c r="Z87" s="216">
        <v>34.46</v>
      </c>
      <c r="AA87" s="216">
        <v>34.4</v>
      </c>
      <c r="AB87" s="216">
        <v>34</v>
      </c>
      <c r="AC87" s="216">
        <v>33.979999999999997</v>
      </c>
      <c r="AD87" s="216">
        <v>33.85</v>
      </c>
      <c r="AE87" s="216">
        <v>33.74</v>
      </c>
    </row>
    <row r="88" spans="1:31" s="64" customFormat="1" ht="15.75" customHeight="1" x14ac:dyDescent="0.2">
      <c r="A88" s="60" t="s">
        <v>416</v>
      </c>
      <c r="B88" s="89" t="s">
        <v>463</v>
      </c>
      <c r="C88" s="65" t="s">
        <v>307</v>
      </c>
      <c r="D88" s="65" t="s">
        <v>307</v>
      </c>
      <c r="E88" s="65" t="s">
        <v>307</v>
      </c>
      <c r="F88" s="61" t="s">
        <v>104</v>
      </c>
      <c r="G88" s="106">
        <v>0</v>
      </c>
      <c r="H88" s="106">
        <v>0</v>
      </c>
      <c r="I88" s="106">
        <v>0</v>
      </c>
      <c r="J88" s="106">
        <f>105*0.14</f>
        <v>14.700000000000001</v>
      </c>
      <c r="K88" s="106">
        <f t="shared" ref="K88:R88" si="12">105*0.14</f>
        <v>14.700000000000001</v>
      </c>
      <c r="L88" s="106">
        <f t="shared" si="12"/>
        <v>14.700000000000001</v>
      </c>
      <c r="M88" s="106">
        <f t="shared" si="12"/>
        <v>14.700000000000001</v>
      </c>
      <c r="N88" s="106">
        <f t="shared" si="12"/>
        <v>14.700000000000001</v>
      </c>
      <c r="O88" s="106">
        <f t="shared" si="12"/>
        <v>14.700000000000001</v>
      </c>
      <c r="P88" s="106">
        <f t="shared" si="12"/>
        <v>14.700000000000001</v>
      </c>
      <c r="Q88" s="106">
        <f t="shared" si="12"/>
        <v>14.700000000000001</v>
      </c>
      <c r="R88" s="106">
        <f t="shared" si="12"/>
        <v>14.700000000000001</v>
      </c>
      <c r="T88" s="216">
        <v>0</v>
      </c>
      <c r="U88" s="216">
        <v>0</v>
      </c>
      <c r="V88" s="216">
        <v>0</v>
      </c>
      <c r="W88" s="216">
        <v>218.32</v>
      </c>
      <c r="X88" s="216">
        <v>229.65</v>
      </c>
      <c r="Y88" s="216">
        <v>229.66</v>
      </c>
      <c r="Z88" s="216">
        <v>229.48</v>
      </c>
      <c r="AA88" s="216">
        <v>229.95</v>
      </c>
      <c r="AB88" s="216">
        <v>229.95</v>
      </c>
      <c r="AC88" s="216">
        <v>229.66</v>
      </c>
      <c r="AD88" s="216">
        <v>229.95</v>
      </c>
      <c r="AE88" s="216">
        <v>229.95</v>
      </c>
    </row>
    <row r="89" spans="1:31" s="64" customFormat="1" ht="15.75" customHeight="1" x14ac:dyDescent="0.2">
      <c r="A89" s="60" t="s">
        <v>462</v>
      </c>
      <c r="B89" s="89" t="s">
        <v>3</v>
      </c>
      <c r="C89" s="65" t="s">
        <v>307</v>
      </c>
      <c r="D89" s="65" t="s">
        <v>307</v>
      </c>
      <c r="E89" s="65" t="s">
        <v>307</v>
      </c>
      <c r="F89" s="61" t="s">
        <v>307</v>
      </c>
      <c r="G89" s="106">
        <v>0</v>
      </c>
      <c r="H89" s="106">
        <v>0</v>
      </c>
      <c r="I89" s="106">
        <v>0</v>
      </c>
      <c r="J89" s="106">
        <v>0</v>
      </c>
      <c r="K89" s="106">
        <v>0</v>
      </c>
      <c r="L89" s="106">
        <v>0</v>
      </c>
      <c r="M89" s="106">
        <v>0</v>
      </c>
      <c r="N89" s="106">
        <v>0</v>
      </c>
      <c r="O89" s="106">
        <v>0</v>
      </c>
      <c r="P89" s="106">
        <v>0</v>
      </c>
      <c r="Q89" s="106">
        <v>0</v>
      </c>
      <c r="R89" s="106">
        <v>0</v>
      </c>
      <c r="T89" s="216">
        <v>0.124</v>
      </c>
      <c r="U89" s="216">
        <v>0.186</v>
      </c>
      <c r="V89" s="216">
        <v>0.248</v>
      </c>
      <c r="W89" s="216">
        <v>0.31</v>
      </c>
      <c r="X89" s="216">
        <v>0.372</v>
      </c>
      <c r="Y89" s="216">
        <v>0.434</v>
      </c>
      <c r="Z89" s="216">
        <v>0.496</v>
      </c>
      <c r="AA89" s="216">
        <v>0.55800000000000005</v>
      </c>
      <c r="AB89" s="216">
        <v>0.62</v>
      </c>
      <c r="AC89" s="216">
        <v>0.68200000000000005</v>
      </c>
      <c r="AD89" s="216">
        <v>0.74399999999999999</v>
      </c>
      <c r="AE89" s="216">
        <v>0.80600000000000005</v>
      </c>
    </row>
    <row r="90" spans="1:31" s="64" customFormat="1" ht="15.75" customHeight="1" x14ac:dyDescent="0.25">
      <c r="A90" s="60" t="s">
        <v>143</v>
      </c>
      <c r="B90" s="88" t="s">
        <v>69</v>
      </c>
      <c r="C90" s="62"/>
      <c r="D90" s="62"/>
      <c r="E90" s="62"/>
      <c r="F90" s="62"/>
      <c r="G90" s="63">
        <f t="shared" ref="G90:R90" si="13">SUM(G91:G111)</f>
        <v>1836.65</v>
      </c>
      <c r="H90" s="63">
        <f t="shared" si="13"/>
        <v>1935.94</v>
      </c>
      <c r="I90" s="63">
        <f t="shared" si="13"/>
        <v>2097.1000000000004</v>
      </c>
      <c r="J90" s="63">
        <f t="shared" si="13"/>
        <v>2117.81</v>
      </c>
      <c r="K90" s="63">
        <f t="shared" si="13"/>
        <v>1942.81</v>
      </c>
      <c r="L90" s="63">
        <f t="shared" si="13"/>
        <v>1942.81</v>
      </c>
      <c r="M90" s="63">
        <f t="shared" si="13"/>
        <v>1337.31</v>
      </c>
      <c r="N90" s="63">
        <f t="shared" si="13"/>
        <v>1337.31</v>
      </c>
      <c r="O90" s="63">
        <f t="shared" si="13"/>
        <v>1290.31</v>
      </c>
      <c r="P90" s="63">
        <f t="shared" si="13"/>
        <v>1290.31</v>
      </c>
      <c r="Q90" s="63">
        <f t="shared" si="13"/>
        <v>1290.31</v>
      </c>
      <c r="R90" s="63">
        <f t="shared" si="13"/>
        <v>1290.31</v>
      </c>
      <c r="T90" s="212">
        <f t="shared" ref="T90:U90" si="14">SUM(T91:T111)</f>
        <v>1416.6848710601232</v>
      </c>
      <c r="U90" s="212">
        <f t="shared" si="14"/>
        <v>1065.9880408122706</v>
      </c>
      <c r="V90" s="249"/>
      <c r="W90" s="249"/>
      <c r="X90" s="249"/>
      <c r="Y90" s="249"/>
      <c r="Z90" s="249"/>
      <c r="AA90" s="249"/>
      <c r="AB90" s="249"/>
      <c r="AC90" s="249"/>
      <c r="AD90" s="249"/>
      <c r="AE90" s="249"/>
    </row>
    <row r="91" spans="1:31" s="64" customFormat="1" ht="15.75" customHeight="1" x14ac:dyDescent="0.2">
      <c r="A91" s="60" t="s">
        <v>144</v>
      </c>
      <c r="B91" s="89" t="s">
        <v>488</v>
      </c>
      <c r="C91" s="65" t="s">
        <v>418</v>
      </c>
      <c r="D91" s="61">
        <v>54749</v>
      </c>
      <c r="E91" s="65" t="s">
        <v>417</v>
      </c>
      <c r="F91" s="61" t="s">
        <v>95</v>
      </c>
      <c r="G91" s="106">
        <v>1.74</v>
      </c>
      <c r="H91" s="106">
        <v>1.74</v>
      </c>
      <c r="I91" s="106">
        <v>1.9</v>
      </c>
      <c r="J91" s="106">
        <v>1.9</v>
      </c>
      <c r="K91" s="106">
        <v>1.9</v>
      </c>
      <c r="L91" s="106">
        <v>1.9</v>
      </c>
      <c r="M91" s="106">
        <v>0</v>
      </c>
      <c r="N91" s="106">
        <v>0</v>
      </c>
      <c r="O91" s="106">
        <v>0</v>
      </c>
      <c r="P91" s="106">
        <v>0</v>
      </c>
      <c r="Q91" s="106">
        <v>0</v>
      </c>
      <c r="R91" s="106">
        <v>0</v>
      </c>
      <c r="T91" s="216">
        <v>13.808056074178896</v>
      </c>
      <c r="U91" s="216">
        <v>10.149025381014148</v>
      </c>
      <c r="V91" s="252"/>
      <c r="W91" s="252"/>
      <c r="X91" s="252"/>
      <c r="Y91" s="252"/>
      <c r="Z91" s="252"/>
      <c r="AA91" s="252"/>
      <c r="AB91" s="252"/>
      <c r="AC91" s="252"/>
      <c r="AD91" s="252"/>
      <c r="AE91" s="252"/>
    </row>
    <row r="92" spans="1:31" s="64" customFormat="1" ht="15.75" customHeight="1" x14ac:dyDescent="0.2">
      <c r="A92" s="60" t="s">
        <v>145</v>
      </c>
      <c r="B92" s="89" t="s">
        <v>489</v>
      </c>
      <c r="C92" s="65" t="s">
        <v>307</v>
      </c>
      <c r="D92" s="65" t="s">
        <v>307</v>
      </c>
      <c r="E92" s="65" t="s">
        <v>502</v>
      </c>
      <c r="F92" s="61" t="s">
        <v>95</v>
      </c>
      <c r="G92" s="106">
        <v>0</v>
      </c>
      <c r="H92" s="106">
        <v>51.25</v>
      </c>
      <c r="I92" s="106">
        <v>51.25</v>
      </c>
      <c r="J92" s="106">
        <v>0</v>
      </c>
      <c r="K92" s="106">
        <v>0</v>
      </c>
      <c r="L92" s="106">
        <v>0</v>
      </c>
      <c r="M92" s="106">
        <v>0</v>
      </c>
      <c r="N92" s="106">
        <v>0</v>
      </c>
      <c r="O92" s="106">
        <v>0</v>
      </c>
      <c r="P92" s="106">
        <v>0</v>
      </c>
      <c r="Q92" s="106">
        <v>0</v>
      </c>
      <c r="R92" s="106">
        <v>0</v>
      </c>
      <c r="T92" s="216">
        <v>0</v>
      </c>
      <c r="U92" s="216">
        <v>21.81</v>
      </c>
      <c r="V92" s="252"/>
      <c r="W92" s="252"/>
      <c r="X92" s="252"/>
      <c r="Y92" s="252"/>
      <c r="Z92" s="252"/>
      <c r="AA92" s="252"/>
      <c r="AB92" s="252"/>
      <c r="AC92" s="252"/>
      <c r="AD92" s="252"/>
      <c r="AE92" s="252"/>
    </row>
    <row r="93" spans="1:31" s="64" customFormat="1" ht="15.75" customHeight="1" x14ac:dyDescent="0.2">
      <c r="A93" s="60" t="s">
        <v>146</v>
      </c>
      <c r="B93" s="89" t="s">
        <v>490</v>
      </c>
      <c r="C93" s="65" t="s">
        <v>307</v>
      </c>
      <c r="D93" s="65" t="s">
        <v>307</v>
      </c>
      <c r="E93" s="65" t="s">
        <v>503</v>
      </c>
      <c r="F93" s="61" t="s">
        <v>95</v>
      </c>
      <c r="G93" s="106">
        <v>0</v>
      </c>
      <c r="H93" s="106">
        <v>48.04</v>
      </c>
      <c r="I93" s="106">
        <v>48.04</v>
      </c>
      <c r="J93" s="106">
        <v>0</v>
      </c>
      <c r="K93" s="106">
        <v>0</v>
      </c>
      <c r="L93" s="106">
        <v>0</v>
      </c>
      <c r="M93" s="106">
        <v>0</v>
      </c>
      <c r="N93" s="106">
        <v>0</v>
      </c>
      <c r="O93" s="106">
        <v>0</v>
      </c>
      <c r="P93" s="106">
        <v>0</v>
      </c>
      <c r="Q93" s="106">
        <v>0</v>
      </c>
      <c r="R93" s="106">
        <v>0</v>
      </c>
      <c r="T93" s="216">
        <v>0</v>
      </c>
      <c r="U93" s="216">
        <v>17.190000000000001</v>
      </c>
      <c r="V93" s="252"/>
      <c r="W93" s="252"/>
      <c r="X93" s="252"/>
      <c r="Y93" s="252"/>
      <c r="Z93" s="252"/>
      <c r="AA93" s="252"/>
      <c r="AB93" s="252"/>
      <c r="AC93" s="252"/>
      <c r="AD93" s="252"/>
      <c r="AE93" s="252"/>
    </row>
    <row r="94" spans="1:31" s="64" customFormat="1" ht="15.75" customHeight="1" x14ac:dyDescent="0.2">
      <c r="A94" s="60" t="s">
        <v>147</v>
      </c>
      <c r="B94" s="89" t="s">
        <v>491</v>
      </c>
      <c r="C94" s="65" t="s">
        <v>307</v>
      </c>
      <c r="D94" s="65" t="s">
        <v>307</v>
      </c>
      <c r="E94" s="65" t="s">
        <v>504</v>
      </c>
      <c r="F94" s="61" t="s">
        <v>95</v>
      </c>
      <c r="G94" s="106">
        <v>422</v>
      </c>
      <c r="H94" s="106">
        <v>422</v>
      </c>
      <c r="I94" s="106">
        <v>422</v>
      </c>
      <c r="J94" s="106">
        <v>422</v>
      </c>
      <c r="K94" s="106">
        <v>422</v>
      </c>
      <c r="L94" s="106">
        <v>422</v>
      </c>
      <c r="M94" s="106">
        <v>422</v>
      </c>
      <c r="N94" s="106">
        <v>422</v>
      </c>
      <c r="O94" s="106">
        <v>422</v>
      </c>
      <c r="P94" s="106">
        <v>422</v>
      </c>
      <c r="Q94" s="106">
        <v>422</v>
      </c>
      <c r="R94" s="106">
        <v>422</v>
      </c>
      <c r="T94" s="216">
        <v>166.80905886993213</v>
      </c>
      <c r="U94" s="216">
        <v>171.58644928947632</v>
      </c>
      <c r="V94" s="252"/>
      <c r="W94" s="252"/>
      <c r="X94" s="252"/>
      <c r="Y94" s="252"/>
      <c r="Z94" s="252"/>
      <c r="AA94" s="252"/>
      <c r="AB94" s="252"/>
      <c r="AC94" s="252"/>
      <c r="AD94" s="252"/>
      <c r="AE94" s="252"/>
    </row>
    <row r="95" spans="1:31" s="64" customFormat="1" ht="15.75" customHeight="1" x14ac:dyDescent="0.2">
      <c r="A95" s="60" t="s">
        <v>148</v>
      </c>
      <c r="B95" s="89" t="s">
        <v>492</v>
      </c>
      <c r="C95" s="65" t="s">
        <v>307</v>
      </c>
      <c r="D95" s="65" t="s">
        <v>307</v>
      </c>
      <c r="E95" s="65" t="s">
        <v>505</v>
      </c>
      <c r="F95" s="61" t="s">
        <v>95</v>
      </c>
      <c r="G95" s="106">
        <v>105.5</v>
      </c>
      <c r="H95" s="106">
        <v>105.5</v>
      </c>
      <c r="I95" s="106">
        <v>105.5</v>
      </c>
      <c r="J95" s="106">
        <v>105.5</v>
      </c>
      <c r="K95" s="106">
        <v>105.5</v>
      </c>
      <c r="L95" s="106">
        <v>105.5</v>
      </c>
      <c r="M95" s="106">
        <v>105.5</v>
      </c>
      <c r="N95" s="106">
        <v>105.5</v>
      </c>
      <c r="O95" s="106">
        <v>105.5</v>
      </c>
      <c r="P95" s="106">
        <v>105.5</v>
      </c>
      <c r="Q95" s="106">
        <v>105.5</v>
      </c>
      <c r="R95" s="106">
        <v>105.5</v>
      </c>
      <c r="T95" s="216">
        <v>166.80905886993213</v>
      </c>
      <c r="U95" s="216">
        <v>171.58644928947632</v>
      </c>
      <c r="V95" s="252"/>
      <c r="W95" s="252"/>
      <c r="X95" s="252"/>
      <c r="Y95" s="252"/>
      <c r="Z95" s="252"/>
      <c r="AA95" s="252"/>
      <c r="AB95" s="252"/>
      <c r="AC95" s="252"/>
      <c r="AD95" s="252"/>
      <c r="AE95" s="252"/>
    </row>
    <row r="96" spans="1:31" s="64" customFormat="1" ht="15.75" customHeight="1" x14ac:dyDescent="0.2">
      <c r="A96" s="60" t="s">
        <v>170</v>
      </c>
      <c r="B96" s="89" t="s">
        <v>318</v>
      </c>
      <c r="C96" s="65" t="s">
        <v>421</v>
      </c>
      <c r="D96" s="61">
        <v>57001</v>
      </c>
      <c r="E96" s="65" t="s">
        <v>422</v>
      </c>
      <c r="F96" s="61" t="s">
        <v>95</v>
      </c>
      <c r="G96" s="106">
        <v>48.1</v>
      </c>
      <c r="H96" s="106">
        <v>48.1</v>
      </c>
      <c r="I96" s="106">
        <v>48.1</v>
      </c>
      <c r="J96" s="106">
        <v>48.1</v>
      </c>
      <c r="K96" s="106">
        <v>48.1</v>
      </c>
      <c r="L96" s="106">
        <v>48.1</v>
      </c>
      <c r="M96" s="106">
        <v>48.1</v>
      </c>
      <c r="N96" s="106">
        <v>48.1</v>
      </c>
      <c r="O96" s="106">
        <v>48.1</v>
      </c>
      <c r="P96" s="106">
        <v>48.1</v>
      </c>
      <c r="Q96" s="106">
        <v>48.1</v>
      </c>
      <c r="R96" s="106">
        <v>48.1</v>
      </c>
      <c r="T96" s="216">
        <v>8.8348119900000004</v>
      </c>
      <c r="U96" s="216">
        <v>6.3547490762786314</v>
      </c>
      <c r="V96" s="252"/>
      <c r="W96" s="252"/>
      <c r="X96" s="252"/>
      <c r="Y96" s="252"/>
      <c r="Z96" s="252"/>
      <c r="AA96" s="252"/>
      <c r="AB96" s="252"/>
      <c r="AC96" s="252"/>
      <c r="AD96" s="252"/>
      <c r="AE96" s="252"/>
    </row>
    <row r="97" spans="1:31" s="64" customFormat="1" ht="15.75" customHeight="1" x14ac:dyDescent="0.2">
      <c r="A97" s="60" t="s">
        <v>171</v>
      </c>
      <c r="B97" s="89" t="s">
        <v>324</v>
      </c>
      <c r="C97" s="65" t="s">
        <v>423</v>
      </c>
      <c r="D97" s="61">
        <v>55538</v>
      </c>
      <c r="E97" s="65" t="s">
        <v>424</v>
      </c>
      <c r="F97" s="61" t="s">
        <v>95</v>
      </c>
      <c r="G97" s="106">
        <v>48.71</v>
      </c>
      <c r="H97" s="106">
        <v>48.71</v>
      </c>
      <c r="I97" s="106">
        <v>48.71</v>
      </c>
      <c r="J97" s="106">
        <v>48.71</v>
      </c>
      <c r="K97" s="106">
        <v>48.71</v>
      </c>
      <c r="L97" s="106">
        <v>48.71</v>
      </c>
      <c r="M97" s="106">
        <v>48.71</v>
      </c>
      <c r="N97" s="106">
        <v>48.71</v>
      </c>
      <c r="O97" s="106">
        <v>48.71</v>
      </c>
      <c r="P97" s="106">
        <v>48.71</v>
      </c>
      <c r="Q97" s="106">
        <v>48.71</v>
      </c>
      <c r="R97" s="106">
        <v>48.71</v>
      </c>
      <c r="T97" s="216">
        <v>14.919178556033772</v>
      </c>
      <c r="U97" s="216">
        <v>10.862493381782372</v>
      </c>
      <c r="V97" s="252"/>
      <c r="W97" s="252"/>
      <c r="X97" s="252"/>
      <c r="Y97" s="252"/>
      <c r="Z97" s="252"/>
      <c r="AA97" s="252"/>
      <c r="AB97" s="252"/>
      <c r="AC97" s="252"/>
      <c r="AD97" s="252"/>
      <c r="AE97" s="252"/>
    </row>
    <row r="98" spans="1:31" s="64" customFormat="1" ht="15.75" customHeight="1" x14ac:dyDescent="0.2">
      <c r="A98" s="60" t="s">
        <v>326</v>
      </c>
      <c r="B98" s="89" t="s">
        <v>479</v>
      </c>
      <c r="C98" s="65" t="s">
        <v>307</v>
      </c>
      <c r="D98" s="65" t="s">
        <v>307</v>
      </c>
      <c r="E98" s="65" t="s">
        <v>307</v>
      </c>
      <c r="F98" s="61" t="s">
        <v>1</v>
      </c>
      <c r="G98" s="106">
        <v>175</v>
      </c>
      <c r="H98" s="106">
        <v>175</v>
      </c>
      <c r="I98" s="106">
        <v>175</v>
      </c>
      <c r="J98" s="106">
        <v>175</v>
      </c>
      <c r="K98" s="106">
        <v>0</v>
      </c>
      <c r="L98" s="106">
        <v>0</v>
      </c>
      <c r="M98" s="106">
        <v>0</v>
      </c>
      <c r="N98" s="106">
        <v>0</v>
      </c>
      <c r="O98" s="106">
        <v>0</v>
      </c>
      <c r="P98" s="106">
        <v>0</v>
      </c>
      <c r="Q98" s="106">
        <v>0</v>
      </c>
      <c r="R98" s="106">
        <v>0</v>
      </c>
      <c r="T98" s="216">
        <v>552</v>
      </c>
      <c r="U98" s="216">
        <v>552</v>
      </c>
      <c r="V98" s="252"/>
      <c r="W98" s="252"/>
      <c r="X98" s="252"/>
      <c r="Y98" s="252"/>
      <c r="Z98" s="252"/>
      <c r="AA98" s="252"/>
      <c r="AB98" s="252"/>
      <c r="AC98" s="252"/>
      <c r="AD98" s="252"/>
      <c r="AE98" s="252"/>
    </row>
    <row r="99" spans="1:31" s="64" customFormat="1" ht="15.75" customHeight="1" x14ac:dyDescent="0.2">
      <c r="A99" s="60" t="s">
        <v>330</v>
      </c>
      <c r="B99" s="89" t="s">
        <v>480</v>
      </c>
      <c r="C99" s="65" t="s">
        <v>419</v>
      </c>
      <c r="D99" s="61">
        <v>56914</v>
      </c>
      <c r="E99" s="65" t="s">
        <v>420</v>
      </c>
      <c r="F99" s="61" t="s">
        <v>95</v>
      </c>
      <c r="G99" s="106">
        <v>96</v>
      </c>
      <c r="H99" s="106">
        <v>96</v>
      </c>
      <c r="I99" s="106">
        <v>96</v>
      </c>
      <c r="J99" s="106">
        <v>96</v>
      </c>
      <c r="K99" s="106">
        <v>96</v>
      </c>
      <c r="L99" s="106">
        <v>96</v>
      </c>
      <c r="M99" s="106">
        <v>96</v>
      </c>
      <c r="N99" s="106">
        <v>96</v>
      </c>
      <c r="O99" s="106">
        <v>96</v>
      </c>
      <c r="P99" s="106">
        <v>96</v>
      </c>
      <c r="Q99" s="106">
        <v>96</v>
      </c>
      <c r="R99" s="106">
        <v>96</v>
      </c>
      <c r="T99" s="216">
        <v>19.303787110000005</v>
      </c>
      <c r="U99" s="216">
        <v>17.71885</v>
      </c>
      <c r="V99" s="252"/>
      <c r="W99" s="252"/>
      <c r="X99" s="252"/>
      <c r="Y99" s="252"/>
      <c r="Z99" s="252"/>
      <c r="AA99" s="252"/>
      <c r="AB99" s="252"/>
      <c r="AC99" s="252"/>
      <c r="AD99" s="252"/>
      <c r="AE99" s="252"/>
    </row>
    <row r="100" spans="1:31" s="64" customFormat="1" ht="15.75" customHeight="1" x14ac:dyDescent="0.2">
      <c r="A100" s="60" t="s">
        <v>334</v>
      </c>
      <c r="B100" s="89" t="s">
        <v>501</v>
      </c>
      <c r="C100" s="65" t="s">
        <v>362</v>
      </c>
      <c r="D100" s="61">
        <v>55345</v>
      </c>
      <c r="E100" s="65" t="s">
        <v>363</v>
      </c>
      <c r="F100" s="61" t="s">
        <v>95</v>
      </c>
      <c r="G100" s="106">
        <v>603.6</v>
      </c>
      <c r="H100" s="106">
        <v>603.6</v>
      </c>
      <c r="I100" s="106">
        <v>603.6</v>
      </c>
      <c r="J100" s="106">
        <v>603.6</v>
      </c>
      <c r="K100" s="106">
        <v>603.6</v>
      </c>
      <c r="L100" s="106">
        <v>603.6</v>
      </c>
      <c r="M100" s="106">
        <v>0</v>
      </c>
      <c r="N100" s="106">
        <v>0</v>
      </c>
      <c r="O100" s="106">
        <v>0</v>
      </c>
      <c r="P100" s="106">
        <v>0</v>
      </c>
      <c r="Q100" s="106">
        <v>0</v>
      </c>
      <c r="R100" s="106">
        <v>0</v>
      </c>
      <c r="T100" s="216">
        <v>381.47135769300002</v>
      </c>
      <c r="U100" s="216">
        <v>0</v>
      </c>
      <c r="V100" s="252"/>
      <c r="W100" s="252"/>
      <c r="X100" s="252"/>
      <c r="Y100" s="252"/>
      <c r="Z100" s="252"/>
      <c r="AA100" s="252"/>
      <c r="AB100" s="252"/>
      <c r="AC100" s="252"/>
      <c r="AD100" s="252"/>
      <c r="AE100" s="252"/>
    </row>
    <row r="101" spans="1:31" s="64" customFormat="1" ht="15.75" customHeight="1" x14ac:dyDescent="0.2">
      <c r="A101" s="60" t="s">
        <v>336</v>
      </c>
      <c r="B101" s="89" t="s">
        <v>493</v>
      </c>
      <c r="C101" s="65" t="s">
        <v>307</v>
      </c>
      <c r="D101" s="61">
        <v>57555</v>
      </c>
      <c r="E101" s="65" t="s">
        <v>425</v>
      </c>
      <c r="F101" s="61" t="s">
        <v>95</v>
      </c>
      <c r="G101" s="106">
        <v>111.3</v>
      </c>
      <c r="H101" s="106">
        <v>111.3</v>
      </c>
      <c r="I101" s="106">
        <v>111.3</v>
      </c>
      <c r="J101" s="106">
        <v>111.3</v>
      </c>
      <c r="K101" s="106">
        <v>111.3</v>
      </c>
      <c r="L101" s="106">
        <v>111.3</v>
      </c>
      <c r="M101" s="106">
        <v>111.3</v>
      </c>
      <c r="N101" s="106">
        <v>111.3</v>
      </c>
      <c r="O101" s="106">
        <v>111.3</v>
      </c>
      <c r="P101" s="106">
        <v>111.3</v>
      </c>
      <c r="Q101" s="106">
        <v>111.3</v>
      </c>
      <c r="R101" s="106">
        <v>111.3</v>
      </c>
      <c r="T101" s="216">
        <v>30.909853965682085</v>
      </c>
      <c r="U101" s="216">
        <v>28.910008131414216</v>
      </c>
      <c r="V101" s="252"/>
      <c r="W101" s="252"/>
      <c r="X101" s="252"/>
      <c r="Y101" s="252"/>
      <c r="Z101" s="252"/>
      <c r="AA101" s="252"/>
      <c r="AB101" s="252"/>
      <c r="AC101" s="252"/>
      <c r="AD101" s="252"/>
      <c r="AE101" s="252"/>
    </row>
    <row r="102" spans="1:31" s="64" customFormat="1" ht="15.75" customHeight="1" x14ac:dyDescent="0.2">
      <c r="A102" s="60" t="s">
        <v>337</v>
      </c>
      <c r="B102" s="89" t="s">
        <v>494</v>
      </c>
      <c r="C102" s="65" t="s">
        <v>307</v>
      </c>
      <c r="D102" s="65" t="s">
        <v>307</v>
      </c>
      <c r="E102" s="65" t="s">
        <v>506</v>
      </c>
      <c r="F102" s="61" t="s">
        <v>95</v>
      </c>
      <c r="G102" s="106">
        <v>112.7</v>
      </c>
      <c r="H102" s="106">
        <v>112.7</v>
      </c>
      <c r="I102" s="106">
        <v>112.7</v>
      </c>
      <c r="J102" s="106">
        <v>112.7</v>
      </c>
      <c r="K102" s="106">
        <v>112.7</v>
      </c>
      <c r="L102" s="106">
        <v>112.7</v>
      </c>
      <c r="M102" s="106">
        <v>112.7</v>
      </c>
      <c r="N102" s="106">
        <v>112.7</v>
      </c>
      <c r="O102" s="106">
        <v>112.7</v>
      </c>
      <c r="P102" s="106">
        <v>112.7</v>
      </c>
      <c r="Q102" s="106">
        <v>112.7</v>
      </c>
      <c r="R102" s="106">
        <v>112.7</v>
      </c>
      <c r="T102" s="216">
        <v>30.909853965682085</v>
      </c>
      <c r="U102" s="216">
        <v>28.910008131414216</v>
      </c>
      <c r="V102" s="252"/>
      <c r="W102" s="252"/>
      <c r="X102" s="252"/>
      <c r="Y102" s="252"/>
      <c r="Z102" s="252"/>
      <c r="AA102" s="252"/>
      <c r="AB102" s="252"/>
      <c r="AC102" s="252"/>
      <c r="AD102" s="252"/>
      <c r="AE102" s="252"/>
    </row>
    <row r="103" spans="1:31" s="64" customFormat="1" ht="15.75" customHeight="1" x14ac:dyDescent="0.2">
      <c r="A103" s="60" t="s">
        <v>339</v>
      </c>
      <c r="B103" s="89" t="s">
        <v>495</v>
      </c>
      <c r="C103" s="65" t="s">
        <v>307</v>
      </c>
      <c r="D103" s="65" t="s">
        <v>307</v>
      </c>
      <c r="E103" s="65" t="s">
        <v>507</v>
      </c>
      <c r="F103" s="61" t="s">
        <v>95</v>
      </c>
      <c r="G103" s="106">
        <v>112</v>
      </c>
      <c r="H103" s="106">
        <v>112</v>
      </c>
      <c r="I103" s="106">
        <v>112</v>
      </c>
      <c r="J103" s="106">
        <v>112</v>
      </c>
      <c r="K103" s="106">
        <v>112</v>
      </c>
      <c r="L103" s="106">
        <v>112</v>
      </c>
      <c r="M103" s="106">
        <v>112</v>
      </c>
      <c r="N103" s="106">
        <v>112</v>
      </c>
      <c r="O103" s="106">
        <v>112</v>
      </c>
      <c r="P103" s="106">
        <v>112</v>
      </c>
      <c r="Q103" s="106">
        <v>112</v>
      </c>
      <c r="R103" s="106">
        <v>112</v>
      </c>
      <c r="T103" s="216">
        <v>30.909853965682085</v>
      </c>
      <c r="U103" s="216">
        <v>28.910008131414216</v>
      </c>
      <c r="V103" s="252"/>
      <c r="W103" s="252"/>
      <c r="X103" s="252"/>
      <c r="Y103" s="252"/>
      <c r="Z103" s="252"/>
      <c r="AA103" s="252"/>
      <c r="AB103" s="252"/>
      <c r="AC103" s="252"/>
      <c r="AD103" s="252"/>
      <c r="AE103" s="252"/>
    </row>
    <row r="104" spans="1:31" s="64" customFormat="1" ht="15.75" customHeight="1" x14ac:dyDescent="0.2">
      <c r="A104" s="60" t="s">
        <v>340</v>
      </c>
      <c r="B104" s="89" t="s">
        <v>478</v>
      </c>
      <c r="C104" s="65" t="s">
        <v>307</v>
      </c>
      <c r="D104" s="65" t="s">
        <v>307</v>
      </c>
      <c r="E104" s="65" t="s">
        <v>307</v>
      </c>
      <c r="F104" s="61" t="s">
        <v>95</v>
      </c>
      <c r="G104" s="106">
        <v>0</v>
      </c>
      <c r="H104" s="106">
        <v>0</v>
      </c>
      <c r="I104" s="106">
        <v>47</v>
      </c>
      <c r="J104" s="106">
        <v>47</v>
      </c>
      <c r="K104" s="106">
        <v>47</v>
      </c>
      <c r="L104" s="106">
        <v>47</v>
      </c>
      <c r="M104" s="106">
        <v>47</v>
      </c>
      <c r="N104" s="106">
        <v>47</v>
      </c>
      <c r="O104" s="106">
        <v>0</v>
      </c>
      <c r="P104" s="106">
        <v>0</v>
      </c>
      <c r="Q104" s="106">
        <v>0</v>
      </c>
      <c r="R104" s="106">
        <v>0</v>
      </c>
      <c r="T104" s="216">
        <v>0</v>
      </c>
      <c r="U104" s="216">
        <v>0</v>
      </c>
      <c r="V104" s="252"/>
      <c r="W104" s="252"/>
      <c r="X104" s="252"/>
      <c r="Y104" s="252"/>
      <c r="Z104" s="252"/>
      <c r="AA104" s="252"/>
      <c r="AB104" s="252"/>
      <c r="AC104" s="252"/>
      <c r="AD104" s="252"/>
      <c r="AE104" s="252"/>
    </row>
    <row r="105" spans="1:31" s="64" customFormat="1" ht="15.75" customHeight="1" x14ac:dyDescent="0.2">
      <c r="A105" s="60" t="s">
        <v>481</v>
      </c>
      <c r="B105" s="89" t="s">
        <v>454</v>
      </c>
      <c r="C105" s="65" t="s">
        <v>307</v>
      </c>
      <c r="D105" s="65" t="s">
        <v>307</v>
      </c>
      <c r="E105" s="65" t="s">
        <v>508</v>
      </c>
      <c r="F105" s="61" t="s">
        <v>93</v>
      </c>
      <c r="G105" s="106">
        <v>0</v>
      </c>
      <c r="H105" s="106">
        <v>0</v>
      </c>
      <c r="I105" s="106">
        <v>10</v>
      </c>
      <c r="J105" s="106">
        <v>20</v>
      </c>
      <c r="K105" s="106">
        <v>20</v>
      </c>
      <c r="L105" s="106">
        <v>20</v>
      </c>
      <c r="M105" s="106">
        <v>20</v>
      </c>
      <c r="N105" s="106">
        <v>20</v>
      </c>
      <c r="O105" s="106">
        <v>20</v>
      </c>
      <c r="P105" s="106">
        <v>20</v>
      </c>
      <c r="Q105" s="106">
        <v>20</v>
      </c>
      <c r="R105" s="106">
        <v>20</v>
      </c>
      <c r="T105" s="216">
        <v>0</v>
      </c>
      <c r="U105" s="216">
        <v>0</v>
      </c>
      <c r="V105" s="252"/>
      <c r="W105" s="252"/>
      <c r="X105" s="252"/>
      <c r="Y105" s="252"/>
      <c r="Z105" s="252"/>
      <c r="AA105" s="252"/>
      <c r="AB105" s="252"/>
      <c r="AC105" s="252"/>
      <c r="AD105" s="252"/>
      <c r="AE105" s="252"/>
    </row>
    <row r="106" spans="1:31" s="64" customFormat="1" ht="15.75" customHeight="1" x14ac:dyDescent="0.2">
      <c r="A106" s="60" t="s">
        <v>482</v>
      </c>
      <c r="B106" s="89" t="s">
        <v>496</v>
      </c>
      <c r="C106" s="65" t="s">
        <v>307</v>
      </c>
      <c r="D106" s="65" t="s">
        <v>307</v>
      </c>
      <c r="E106" s="65" t="s">
        <v>307</v>
      </c>
      <c r="F106" s="61" t="s">
        <v>93</v>
      </c>
      <c r="G106" s="106">
        <v>0</v>
      </c>
      <c r="H106" s="106">
        <v>0</v>
      </c>
      <c r="I106" s="106">
        <v>0</v>
      </c>
      <c r="J106" s="106">
        <v>20</v>
      </c>
      <c r="K106" s="106">
        <v>20</v>
      </c>
      <c r="L106" s="106">
        <v>20</v>
      </c>
      <c r="M106" s="106">
        <v>20</v>
      </c>
      <c r="N106" s="106">
        <v>20</v>
      </c>
      <c r="O106" s="106">
        <v>20</v>
      </c>
      <c r="P106" s="106">
        <v>20</v>
      </c>
      <c r="Q106" s="106">
        <v>20</v>
      </c>
      <c r="R106" s="106">
        <v>20</v>
      </c>
      <c r="T106" s="216">
        <v>0</v>
      </c>
      <c r="U106" s="216">
        <v>0</v>
      </c>
      <c r="V106" s="252"/>
      <c r="W106" s="252"/>
      <c r="X106" s="252"/>
      <c r="Y106" s="252"/>
      <c r="Z106" s="252"/>
      <c r="AA106" s="252"/>
      <c r="AB106" s="252"/>
      <c r="AC106" s="252"/>
      <c r="AD106" s="252"/>
      <c r="AE106" s="252"/>
    </row>
    <row r="107" spans="1:31" s="64" customFormat="1" ht="15.75" customHeight="1" x14ac:dyDescent="0.2">
      <c r="A107" s="60" t="s">
        <v>483</v>
      </c>
      <c r="B107" s="89" t="s">
        <v>497</v>
      </c>
      <c r="C107" s="65" t="s">
        <v>307</v>
      </c>
      <c r="D107" s="65" t="s">
        <v>307</v>
      </c>
      <c r="E107" s="65" t="s">
        <v>307</v>
      </c>
      <c r="F107" s="61" t="s">
        <v>93</v>
      </c>
      <c r="G107" s="106">
        <v>0</v>
      </c>
      <c r="H107" s="106">
        <v>0</v>
      </c>
      <c r="I107" s="106">
        <v>0</v>
      </c>
      <c r="J107" s="106">
        <v>10</v>
      </c>
      <c r="K107" s="106">
        <v>10</v>
      </c>
      <c r="L107" s="106">
        <v>10</v>
      </c>
      <c r="M107" s="106">
        <v>10</v>
      </c>
      <c r="N107" s="106">
        <v>10</v>
      </c>
      <c r="O107" s="106">
        <v>10</v>
      </c>
      <c r="P107" s="106">
        <v>10</v>
      </c>
      <c r="Q107" s="106">
        <v>10</v>
      </c>
      <c r="R107" s="106">
        <v>10</v>
      </c>
      <c r="T107" s="216">
        <v>0</v>
      </c>
      <c r="U107" s="216">
        <v>0</v>
      </c>
      <c r="V107" s="252"/>
      <c r="W107" s="252"/>
      <c r="X107" s="252"/>
      <c r="Y107" s="252"/>
      <c r="Z107" s="252"/>
      <c r="AA107" s="252"/>
      <c r="AB107" s="252"/>
      <c r="AC107" s="252"/>
      <c r="AD107" s="252"/>
      <c r="AE107" s="252"/>
    </row>
    <row r="108" spans="1:31" s="64" customFormat="1" ht="15.75" customHeight="1" x14ac:dyDescent="0.2">
      <c r="A108" s="60" t="s">
        <v>484</v>
      </c>
      <c r="B108" s="89" t="s">
        <v>498</v>
      </c>
      <c r="C108" s="65" t="s">
        <v>307</v>
      </c>
      <c r="D108" s="65" t="s">
        <v>307</v>
      </c>
      <c r="E108" s="65" t="s">
        <v>307</v>
      </c>
      <c r="F108" s="61" t="s">
        <v>93</v>
      </c>
      <c r="G108" s="106">
        <v>0</v>
      </c>
      <c r="H108" s="106">
        <v>0</v>
      </c>
      <c r="I108" s="106">
        <v>0</v>
      </c>
      <c r="J108" s="106">
        <v>80</v>
      </c>
      <c r="K108" s="106">
        <v>80</v>
      </c>
      <c r="L108" s="106">
        <v>80</v>
      </c>
      <c r="M108" s="106">
        <v>80</v>
      </c>
      <c r="N108" s="106">
        <v>80</v>
      </c>
      <c r="O108" s="106">
        <v>80</v>
      </c>
      <c r="P108" s="106">
        <v>80</v>
      </c>
      <c r="Q108" s="106">
        <v>80</v>
      </c>
      <c r="R108" s="106">
        <v>80</v>
      </c>
      <c r="T108" s="216">
        <v>0</v>
      </c>
      <c r="U108" s="216">
        <v>0</v>
      </c>
      <c r="V108" s="252"/>
      <c r="W108" s="252"/>
      <c r="X108" s="252"/>
      <c r="Y108" s="252"/>
      <c r="Z108" s="252"/>
      <c r="AA108" s="252"/>
      <c r="AB108" s="252"/>
      <c r="AC108" s="252"/>
      <c r="AD108" s="252"/>
      <c r="AE108" s="252"/>
    </row>
    <row r="109" spans="1:31" s="64" customFormat="1" ht="15.75" customHeight="1" x14ac:dyDescent="0.2">
      <c r="A109" s="60" t="s">
        <v>485</v>
      </c>
      <c r="B109" s="89" t="s">
        <v>499</v>
      </c>
      <c r="C109" s="65" t="s">
        <v>307</v>
      </c>
      <c r="D109" s="65" t="s">
        <v>307</v>
      </c>
      <c r="E109" s="65" t="s">
        <v>509</v>
      </c>
      <c r="F109" s="61" t="s">
        <v>93</v>
      </c>
      <c r="G109" s="106">
        <v>0</v>
      </c>
      <c r="H109" s="106">
        <v>0</v>
      </c>
      <c r="I109" s="106">
        <v>50</v>
      </c>
      <c r="J109" s="106">
        <v>50</v>
      </c>
      <c r="K109" s="106">
        <v>50</v>
      </c>
      <c r="L109" s="106">
        <v>50</v>
      </c>
      <c r="M109" s="106">
        <v>50</v>
      </c>
      <c r="N109" s="106">
        <v>50</v>
      </c>
      <c r="O109" s="106">
        <v>50</v>
      </c>
      <c r="P109" s="106">
        <v>50</v>
      </c>
      <c r="Q109" s="106">
        <v>50</v>
      </c>
      <c r="R109" s="106">
        <v>50</v>
      </c>
      <c r="T109" s="216">
        <v>0</v>
      </c>
      <c r="U109" s="216">
        <v>0</v>
      </c>
      <c r="V109" s="252"/>
      <c r="W109" s="252"/>
      <c r="X109" s="252"/>
      <c r="Y109" s="252"/>
      <c r="Z109" s="252"/>
      <c r="AA109" s="252"/>
      <c r="AB109" s="252"/>
      <c r="AC109" s="252"/>
      <c r="AD109" s="252"/>
      <c r="AE109" s="252"/>
    </row>
    <row r="110" spans="1:31" s="64" customFormat="1" ht="15.75" customHeight="1" x14ac:dyDescent="0.2">
      <c r="A110" s="60" t="s">
        <v>486</v>
      </c>
      <c r="B110" s="89" t="s">
        <v>500</v>
      </c>
      <c r="C110" s="65" t="s">
        <v>307</v>
      </c>
      <c r="D110" s="65" t="s">
        <v>307</v>
      </c>
      <c r="E110" s="65" t="s">
        <v>510</v>
      </c>
      <c r="F110" s="61" t="s">
        <v>93</v>
      </c>
      <c r="G110" s="106">
        <v>0</v>
      </c>
      <c r="H110" s="106">
        <v>0</v>
      </c>
      <c r="I110" s="106">
        <v>54</v>
      </c>
      <c r="J110" s="106">
        <v>54</v>
      </c>
      <c r="K110" s="106">
        <v>54</v>
      </c>
      <c r="L110" s="106">
        <v>54</v>
      </c>
      <c r="M110" s="106">
        <v>54</v>
      </c>
      <c r="N110" s="106">
        <v>54</v>
      </c>
      <c r="O110" s="106">
        <v>54</v>
      </c>
      <c r="P110" s="106">
        <v>54</v>
      </c>
      <c r="Q110" s="106">
        <v>54</v>
      </c>
      <c r="R110" s="106">
        <v>54</v>
      </c>
      <c r="T110" s="216">
        <v>0</v>
      </c>
      <c r="U110" s="216">
        <v>0</v>
      </c>
      <c r="V110" s="252"/>
      <c r="W110" s="252"/>
      <c r="X110" s="252"/>
      <c r="Y110" s="252"/>
      <c r="Z110" s="252"/>
      <c r="AA110" s="252"/>
      <c r="AB110" s="252"/>
      <c r="AC110" s="252"/>
      <c r="AD110" s="252"/>
      <c r="AE110" s="252"/>
    </row>
    <row r="111" spans="1:31" s="64" customFormat="1" ht="15.75" customHeight="1" x14ac:dyDescent="0.2">
      <c r="A111" s="60" t="s">
        <v>487</v>
      </c>
      <c r="B111" s="89" t="s">
        <v>17</v>
      </c>
      <c r="C111" s="65" t="s">
        <v>307</v>
      </c>
      <c r="D111" s="65" t="s">
        <v>307</v>
      </c>
      <c r="E111" s="65" t="s">
        <v>307</v>
      </c>
      <c r="F111" s="61" t="s">
        <v>1</v>
      </c>
      <c r="G111" s="106">
        <v>0</v>
      </c>
      <c r="H111" s="106">
        <v>0</v>
      </c>
      <c r="I111" s="106">
        <v>0</v>
      </c>
      <c r="J111" s="106">
        <v>0</v>
      </c>
      <c r="K111" s="106">
        <v>0</v>
      </c>
      <c r="L111" s="106">
        <v>0</v>
      </c>
      <c r="M111" s="106">
        <v>0</v>
      </c>
      <c r="N111" s="106">
        <v>0</v>
      </c>
      <c r="O111" s="106">
        <v>0</v>
      </c>
      <c r="P111" s="106">
        <v>0</v>
      </c>
      <c r="Q111" s="106">
        <v>0</v>
      </c>
      <c r="R111" s="106">
        <v>0</v>
      </c>
      <c r="T111" s="216">
        <v>0</v>
      </c>
      <c r="U111" s="216">
        <v>0</v>
      </c>
      <c r="V111" s="252"/>
      <c r="W111" s="252"/>
      <c r="X111" s="252"/>
      <c r="Y111" s="252"/>
      <c r="Z111" s="252"/>
      <c r="AA111" s="252"/>
      <c r="AB111" s="252"/>
      <c r="AC111" s="252"/>
      <c r="AD111" s="252"/>
      <c r="AE111" s="252"/>
    </row>
    <row r="112" spans="1:31" s="64" customFormat="1" ht="15.75" customHeight="1" x14ac:dyDescent="0.2">
      <c r="A112" s="60">
        <v>8</v>
      </c>
      <c r="B112" s="91" t="s">
        <v>178</v>
      </c>
      <c r="C112" s="65" t="s">
        <v>307</v>
      </c>
      <c r="D112" s="65" t="s">
        <v>307</v>
      </c>
      <c r="E112" s="65" t="s">
        <v>307</v>
      </c>
      <c r="F112" s="61" t="s">
        <v>1</v>
      </c>
      <c r="G112" s="106">
        <v>-30</v>
      </c>
      <c r="H112" s="106">
        <v>-30</v>
      </c>
      <c r="I112" s="106">
        <v>-30</v>
      </c>
      <c r="J112" s="106">
        <v>-30</v>
      </c>
      <c r="K112" s="106">
        <v>-30</v>
      </c>
      <c r="L112" s="106">
        <v>-30</v>
      </c>
      <c r="M112" s="106">
        <v>-30</v>
      </c>
      <c r="N112" s="106">
        <v>-30</v>
      </c>
      <c r="O112" s="106">
        <v>-30</v>
      </c>
      <c r="P112" s="106">
        <v>0</v>
      </c>
      <c r="Q112" s="106">
        <v>0</v>
      </c>
      <c r="R112" s="106">
        <v>0</v>
      </c>
      <c r="T112" s="216">
        <v>-591</v>
      </c>
      <c r="U112" s="216">
        <v>-884.29800000000012</v>
      </c>
      <c r="V112" s="252"/>
      <c r="W112" s="252"/>
      <c r="X112" s="252"/>
      <c r="Y112" s="252"/>
      <c r="Z112" s="252"/>
      <c r="AA112" s="252"/>
      <c r="AB112" s="252"/>
      <c r="AC112" s="252"/>
      <c r="AD112" s="252"/>
      <c r="AE112" s="252"/>
    </row>
    <row r="113" spans="1:31" s="64" customFormat="1" ht="15.75" customHeight="1" x14ac:dyDescent="0.25">
      <c r="A113" s="60"/>
      <c r="B113" s="210"/>
      <c r="C113" s="62"/>
      <c r="D113" s="62"/>
      <c r="E113" s="62"/>
      <c r="F113" s="62"/>
      <c r="G113" s="211"/>
      <c r="H113" s="211"/>
      <c r="I113" s="211"/>
      <c r="J113" s="211"/>
      <c r="K113" s="211"/>
      <c r="L113" s="211"/>
      <c r="M113" s="211"/>
      <c r="N113" s="211"/>
      <c r="O113" s="211"/>
      <c r="P113" s="211"/>
      <c r="Q113" s="211"/>
      <c r="R113" s="211"/>
      <c r="T113" s="213"/>
      <c r="U113" s="213"/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/>
    </row>
    <row r="114" spans="1:31" s="64" customFormat="1" ht="15.75" customHeight="1" x14ac:dyDescent="0.25">
      <c r="A114" s="60"/>
      <c r="B114" s="88" t="s">
        <v>149</v>
      </c>
      <c r="C114" s="66"/>
      <c r="D114" s="66"/>
      <c r="E114" s="66"/>
      <c r="F114" s="66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T114" s="213"/>
      <c r="U114" s="21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/>
    </row>
    <row r="115" spans="1:31" s="64" customFormat="1" ht="15.75" customHeight="1" x14ac:dyDescent="0.25">
      <c r="A115" s="60">
        <v>9</v>
      </c>
      <c r="B115" s="88" t="s">
        <v>74</v>
      </c>
      <c r="C115" s="67"/>
      <c r="D115" s="67"/>
      <c r="E115" s="67"/>
      <c r="F115" s="66"/>
      <c r="G115" s="63">
        <f t="shared" ref="G115:H115" si="15">G10+G24+G27+G32+G36+G44+G90+G112</f>
        <v>3447.2300000000005</v>
      </c>
      <c r="H115" s="63">
        <f t="shared" si="15"/>
        <v>3547.12</v>
      </c>
      <c r="I115" s="247"/>
      <c r="J115" s="247"/>
      <c r="K115" s="247"/>
      <c r="L115" s="247"/>
      <c r="M115" s="247"/>
      <c r="N115" s="247"/>
      <c r="O115" s="247"/>
      <c r="P115" s="247"/>
      <c r="Q115" s="247"/>
      <c r="R115" s="247"/>
      <c r="T115" s="212">
        <f t="shared" ref="T115:U115" si="16">T10+T24+T27+T32+T36+T44+T90+T112</f>
        <v>8941.6148102662701</v>
      </c>
      <c r="U115" s="212">
        <f t="shared" si="16"/>
        <v>8732.5116608926746</v>
      </c>
      <c r="V115" s="249"/>
      <c r="W115" s="249"/>
      <c r="X115" s="249"/>
      <c r="Y115" s="249"/>
      <c r="Z115" s="249"/>
      <c r="AA115" s="249"/>
      <c r="AB115" s="249"/>
      <c r="AC115" s="249"/>
      <c r="AD115" s="249"/>
      <c r="AE115" s="249"/>
    </row>
    <row r="116" spans="1:31" s="64" customFormat="1" ht="15.75" customHeight="1" x14ac:dyDescent="0.25">
      <c r="A116" s="60">
        <v>10</v>
      </c>
      <c r="B116" s="88" t="s">
        <v>64</v>
      </c>
      <c r="C116" s="67"/>
      <c r="D116" s="67"/>
      <c r="E116" s="67"/>
      <c r="F116" s="66"/>
      <c r="G116" s="63">
        <f>'S-1_REQUIREMENT'!G25</f>
        <v>4023.85</v>
      </c>
      <c r="H116" s="63">
        <f>'S-1_REQUIREMENT'!H25</f>
        <v>4542.5</v>
      </c>
      <c r="I116" s="247"/>
      <c r="J116" s="247"/>
      <c r="K116" s="247"/>
      <c r="L116" s="247"/>
      <c r="M116" s="247"/>
      <c r="N116" s="247"/>
      <c r="O116" s="247"/>
      <c r="P116" s="247"/>
      <c r="Q116" s="247"/>
      <c r="R116" s="247"/>
      <c r="T116" s="212">
        <f>'S-1_REQUIREMENT'!G39</f>
        <v>15483.926531021758</v>
      </c>
      <c r="U116" s="212">
        <f>'S-1_REQUIREMENT'!H39</f>
        <v>15331.165607095858</v>
      </c>
      <c r="V116" s="249"/>
      <c r="W116" s="249"/>
      <c r="X116" s="249"/>
      <c r="Y116" s="249"/>
      <c r="Z116" s="249"/>
      <c r="AA116" s="249"/>
      <c r="AB116" s="249"/>
      <c r="AC116" s="249"/>
      <c r="AD116" s="249"/>
      <c r="AE116" s="249"/>
    </row>
    <row r="117" spans="1:31" s="64" customFormat="1" ht="15.75" customHeight="1" x14ac:dyDescent="0.25">
      <c r="A117" s="60">
        <v>11</v>
      </c>
      <c r="B117" s="88" t="s">
        <v>179</v>
      </c>
      <c r="C117" s="67"/>
      <c r="D117" s="67"/>
      <c r="E117" s="67"/>
      <c r="F117" s="66"/>
      <c r="G117" s="63">
        <f t="shared" ref="G117:H117" si="17">G115-G116</f>
        <v>-576.61999999999944</v>
      </c>
      <c r="H117" s="63">
        <f t="shared" si="17"/>
        <v>-995.38000000000011</v>
      </c>
      <c r="I117" s="247"/>
      <c r="J117" s="247"/>
      <c r="K117" s="247"/>
      <c r="L117" s="247"/>
      <c r="M117" s="247"/>
      <c r="N117" s="247"/>
      <c r="O117" s="247"/>
      <c r="P117" s="247"/>
      <c r="Q117" s="247"/>
      <c r="R117" s="247"/>
      <c r="T117" s="246">
        <f t="shared" ref="T117:U117" si="18">T115-T116</f>
        <v>-6542.3117207554878</v>
      </c>
      <c r="U117" s="246">
        <f t="shared" si="18"/>
        <v>-6598.6539462031833</v>
      </c>
      <c r="V117" s="250"/>
      <c r="W117" s="250"/>
      <c r="X117" s="250"/>
      <c r="Y117" s="250"/>
      <c r="Z117" s="250"/>
      <c r="AA117" s="250"/>
      <c r="AB117" s="250"/>
      <c r="AC117" s="250"/>
      <c r="AD117" s="250"/>
      <c r="AE117" s="250"/>
    </row>
    <row r="118" spans="1:31" s="64" customFormat="1" ht="15.75" customHeight="1" x14ac:dyDescent="0.25">
      <c r="A118" s="60">
        <v>12</v>
      </c>
      <c r="B118" s="89" t="s">
        <v>70</v>
      </c>
      <c r="C118" s="67"/>
      <c r="D118" s="67"/>
      <c r="E118" s="67"/>
      <c r="F118" s="66"/>
      <c r="G118" s="63">
        <v>0</v>
      </c>
      <c r="H118" s="63">
        <v>0</v>
      </c>
      <c r="I118" s="63">
        <v>0</v>
      </c>
      <c r="J118" s="63">
        <v>0</v>
      </c>
      <c r="K118" s="63">
        <v>0</v>
      </c>
      <c r="L118" s="63">
        <v>0</v>
      </c>
      <c r="M118" s="63">
        <v>0</v>
      </c>
      <c r="N118" s="63">
        <v>0</v>
      </c>
      <c r="O118" s="63">
        <v>0</v>
      </c>
      <c r="P118" s="63">
        <v>0</v>
      </c>
      <c r="Q118" s="63">
        <v>0</v>
      </c>
      <c r="R118" s="63">
        <v>0</v>
      </c>
      <c r="T118" s="217">
        <v>0</v>
      </c>
      <c r="U118" s="217">
        <v>0</v>
      </c>
      <c r="V118" s="217">
        <v>0</v>
      </c>
      <c r="W118" s="217">
        <v>0</v>
      </c>
      <c r="X118" s="217">
        <v>0</v>
      </c>
      <c r="Y118" s="217">
        <v>0</v>
      </c>
      <c r="Z118" s="217">
        <v>0</v>
      </c>
      <c r="AA118" s="217">
        <v>0</v>
      </c>
      <c r="AB118" s="217">
        <v>0</v>
      </c>
      <c r="AC118" s="217">
        <v>0</v>
      </c>
      <c r="AD118" s="217">
        <v>0</v>
      </c>
      <c r="AE118" s="217">
        <v>0</v>
      </c>
    </row>
    <row r="119" spans="1:31" s="64" customFormat="1" ht="15.75" customHeight="1" x14ac:dyDescent="0.25">
      <c r="A119" s="60">
        <v>13</v>
      </c>
      <c r="B119" s="89" t="s">
        <v>18</v>
      </c>
      <c r="C119" s="67"/>
      <c r="D119" s="67"/>
      <c r="E119" s="67"/>
      <c r="F119" s="66"/>
      <c r="G119" s="214">
        <v>576.61999999999944</v>
      </c>
      <c r="H119" s="214">
        <v>995.38000000000011</v>
      </c>
      <c r="I119" s="248"/>
      <c r="J119" s="248"/>
      <c r="K119" s="248"/>
      <c r="L119" s="248"/>
      <c r="M119" s="248"/>
      <c r="N119" s="248"/>
      <c r="O119" s="248"/>
      <c r="P119" s="248"/>
      <c r="Q119" s="248"/>
      <c r="R119" s="248"/>
      <c r="T119" s="217">
        <f>-1*T117</f>
        <v>6542.3117207554878</v>
      </c>
      <c r="U119" s="217">
        <f t="shared" ref="U119" si="19">-1*U117</f>
        <v>6598.6539462031833</v>
      </c>
      <c r="V119" s="251"/>
      <c r="W119" s="251"/>
      <c r="X119" s="251"/>
      <c r="Y119" s="251"/>
      <c r="Z119" s="251"/>
      <c r="AA119" s="251"/>
      <c r="AB119" s="251"/>
      <c r="AC119" s="251"/>
      <c r="AD119" s="251"/>
      <c r="AE119" s="251"/>
    </row>
    <row r="120" spans="1:31" s="64" customFormat="1" ht="15.75" customHeight="1" x14ac:dyDescent="0.25">
      <c r="A120" s="60">
        <v>14</v>
      </c>
      <c r="B120" s="89" t="s">
        <v>16</v>
      </c>
      <c r="C120" s="67"/>
      <c r="D120" s="67"/>
      <c r="E120" s="67"/>
      <c r="F120" s="66"/>
      <c r="G120" s="215">
        <v>0.15</v>
      </c>
      <c r="H120" s="215">
        <v>0.15</v>
      </c>
      <c r="I120" s="215">
        <v>0.15</v>
      </c>
      <c r="J120" s="215">
        <v>0.15</v>
      </c>
      <c r="K120" s="215">
        <v>0.15</v>
      </c>
      <c r="L120" s="215">
        <v>0.15</v>
      </c>
      <c r="M120" s="215">
        <v>0.15</v>
      </c>
      <c r="N120" s="215">
        <v>0.15</v>
      </c>
      <c r="O120" s="215">
        <v>0.15</v>
      </c>
      <c r="P120" s="215">
        <v>0.15</v>
      </c>
      <c r="Q120" s="215">
        <v>0.15</v>
      </c>
      <c r="R120" s="215">
        <v>0.15</v>
      </c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</row>
    <row r="121" spans="1:31" s="71" customFormat="1" ht="14.1" customHeight="1" x14ac:dyDescent="0.25">
      <c r="A121" s="68"/>
      <c r="B121" s="69"/>
      <c r="C121" s="69"/>
      <c r="D121" s="69"/>
      <c r="E121" s="69"/>
      <c r="F121" s="69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</row>
    <row r="122" spans="1:31" s="64" customFormat="1" x14ac:dyDescent="0.25">
      <c r="A122" s="72" t="s">
        <v>90</v>
      </c>
      <c r="B122" s="73" t="s">
        <v>27</v>
      </c>
      <c r="C122" s="74"/>
      <c r="D122" s="74"/>
      <c r="E122" s="75"/>
      <c r="F122" s="76"/>
      <c r="G122" s="76"/>
      <c r="H122" s="76"/>
      <c r="I122" s="76"/>
      <c r="J122" s="76"/>
      <c r="K122" s="76"/>
      <c r="L122" s="76"/>
      <c r="M122" s="76"/>
      <c r="N122" s="76"/>
    </row>
    <row r="123" spans="1:31" s="64" customFormat="1" ht="28.5" x14ac:dyDescent="0.25">
      <c r="A123" s="77" t="s">
        <v>28</v>
      </c>
      <c r="B123" s="65" t="s">
        <v>512</v>
      </c>
      <c r="C123" s="78"/>
      <c r="D123" s="68"/>
      <c r="E123" s="68"/>
      <c r="F123" s="79"/>
      <c r="G123" s="80"/>
      <c r="H123" s="76"/>
      <c r="I123" s="76"/>
      <c r="J123" s="76"/>
      <c r="K123" s="76"/>
      <c r="L123" s="76"/>
      <c r="M123" s="76"/>
      <c r="N123" s="76"/>
      <c r="O123" s="76"/>
    </row>
    <row r="124" spans="1:31" s="64" customFormat="1" ht="14.25" x14ac:dyDescent="0.25">
      <c r="A124" s="77" t="s">
        <v>28</v>
      </c>
      <c r="B124" s="65"/>
      <c r="C124" s="78"/>
      <c r="D124" s="68"/>
      <c r="E124" s="68"/>
      <c r="F124" s="79"/>
      <c r="G124" s="80"/>
      <c r="H124" s="76"/>
      <c r="I124" s="76"/>
      <c r="J124" s="76"/>
      <c r="K124" s="76"/>
      <c r="L124" s="76"/>
      <c r="M124" s="76"/>
      <c r="N124" s="76"/>
      <c r="O124" s="76"/>
    </row>
    <row r="125" spans="1:31" x14ac:dyDescent="0.25">
      <c r="AE125" s="64"/>
    </row>
    <row r="134" spans="1:1" x14ac:dyDescent="0.25">
      <c r="A134" s="59"/>
    </row>
  </sheetData>
  <sortState xmlns:xlrd2="http://schemas.microsoft.com/office/spreadsheetml/2017/richdata2" ref="B107:B110">
    <sortCondition ref="B110"/>
  </sortState>
  <phoneticPr fontId="2" type="noConversion"/>
  <conditionalFormatting sqref="AI113:AT114 AS10:AT111 AV10:BG114">
    <cfRule type="cellIs" dxfId="0" priority="2" operator="equal">
      <formula>TRUE</formula>
    </cfRule>
  </conditionalFormatting>
  <dataValidations count="4">
    <dataValidation type="textLength" operator="equal" allowBlank="1" showInputMessage="1" showErrorMessage="1" error="Data entry in this field is not allowed." sqref="T115:AE115 G116:AE117 G115:R115" xr:uid="{00000000-0002-0000-0200-000000000000}">
      <formula1>0</formula1>
    </dataValidation>
    <dataValidation type="textLength" operator="equal" allowBlank="1" showInputMessage="1" showErrorMessage="1" error="Data entry in this cell is not allowed." sqref="G36:R36 G32:R32 G71:G85 G24:R24 G60:G69 G52:G57" xr:uid="{00000000-0002-0000-0200-000001000000}">
      <formula1>0</formula1>
    </dataValidation>
    <dataValidation operator="equal" allowBlank="1" showInputMessage="1" showErrorMessage="1" error="Data entry in this cell is not allowed." sqref="G10:R10 G44:G51 J71:R80 H71:I85 J60:M60 J61:R69 G27:R27 H60:I69 H44:R57 G90:R112" xr:uid="{A12F5D8E-28DD-48E1-B241-6FFD2CC22DB0}"/>
    <dataValidation operator="equal" allowBlank="1" showInputMessage="1" showErrorMessage="1" error="Data entry in this field is not allowed." sqref="T10:AE112 T118:AE119" xr:uid="{3190BC95-31F3-4C81-8AE5-1DC1E8D1F08D}"/>
  </dataValidations>
  <printOptions horizontalCentered="1"/>
  <pageMargins left="0.44" right="0.5" top="0.52" bottom="0.42" header="0.52" footer="0.4"/>
  <pageSetup scale="31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F25:F26 F28:F31 F33:F35 F11:F23 F37:F43 F45:F89 F91:F112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T65"/>
  <sheetViews>
    <sheetView showGridLines="0" zoomScale="85" zoomScaleNormal="85" zoomScaleSheetLayoutView="30" workbookViewId="0"/>
  </sheetViews>
  <sheetFormatPr defaultColWidth="23.125" defaultRowHeight="14.25" x14ac:dyDescent="0.2"/>
  <cols>
    <col min="1" max="1" width="14.625" style="160" customWidth="1"/>
    <col min="2" max="2" width="46.25" style="160" bestFit="1" customWidth="1"/>
    <col min="3" max="3" width="17.875" style="160" customWidth="1"/>
    <col min="4" max="4" width="27.75" style="65" bestFit="1" customWidth="1"/>
    <col min="5" max="5" width="17.375" style="160" bestFit="1" customWidth="1"/>
    <col min="6" max="6" width="26.625" style="161" bestFit="1" customWidth="1"/>
    <col min="7" max="7" width="18.25" style="161" customWidth="1"/>
    <col min="8" max="8" width="31.125" style="161" customWidth="1"/>
    <col min="9" max="9" width="16.625" style="161" bestFit="1" customWidth="1"/>
    <col min="10" max="10" width="21.375" style="161" bestFit="1" customWidth="1"/>
    <col min="11" max="11" width="19.125" style="160" bestFit="1" customWidth="1"/>
    <col min="12" max="12" width="26.625" style="160" bestFit="1" customWidth="1"/>
    <col min="13" max="13" width="26.625" style="160" customWidth="1"/>
    <col min="14" max="14" width="9.125" style="160" bestFit="1" customWidth="1"/>
    <col min="15" max="15" width="9.125" style="173" bestFit="1" customWidth="1"/>
    <col min="16" max="16" width="2.375" style="71" customWidth="1"/>
    <col min="17" max="17" width="23.125" style="175"/>
    <col min="18" max="19" width="23.125" style="160"/>
    <col min="20" max="20" width="23.125" style="162"/>
    <col min="21" max="16384" width="23.125" style="160"/>
  </cols>
  <sheetData>
    <row r="1" spans="1:20" s="71" customFormat="1" x14ac:dyDescent="0.25">
      <c r="A1" s="71" t="s">
        <v>58</v>
      </c>
      <c r="C1" s="145"/>
      <c r="D1" s="3"/>
      <c r="F1" s="146"/>
      <c r="G1" s="146"/>
      <c r="H1" s="146"/>
      <c r="I1" s="146"/>
      <c r="J1" s="146"/>
    </row>
    <row r="2" spans="1:20" s="71" customFormat="1" x14ac:dyDescent="0.25">
      <c r="A2" s="71" t="s">
        <v>59</v>
      </c>
      <c r="C2" s="145"/>
      <c r="D2" s="69"/>
      <c r="F2" s="146"/>
      <c r="G2" s="146"/>
      <c r="H2" s="146"/>
      <c r="I2" s="146"/>
      <c r="J2" s="146"/>
    </row>
    <row r="3" spans="1:20" s="147" customFormat="1" ht="15.75" customHeight="1" x14ac:dyDescent="0.25">
      <c r="A3" s="6" t="s">
        <v>159</v>
      </c>
      <c r="C3" s="148"/>
      <c r="F3" s="146"/>
      <c r="G3" s="149"/>
      <c r="H3" s="149"/>
      <c r="I3" s="149"/>
      <c r="J3" s="149"/>
      <c r="K3" s="150"/>
      <c r="L3" s="150"/>
      <c r="M3" s="150"/>
    </row>
    <row r="4" spans="1:20" s="147" customFormat="1" ht="15.75" customHeight="1" x14ac:dyDescent="0.25">
      <c r="A4" s="167" t="s">
        <v>154</v>
      </c>
      <c r="C4" s="71" t="s">
        <v>169</v>
      </c>
      <c r="F4" s="146"/>
      <c r="G4" s="146"/>
      <c r="H4" s="146"/>
      <c r="I4" s="146"/>
      <c r="J4" s="146"/>
    </row>
    <row r="5" spans="1:20" s="147" customFormat="1" ht="15.75" customHeight="1" x14ac:dyDescent="0.25">
      <c r="A5" s="71" t="s">
        <v>87</v>
      </c>
      <c r="C5" s="145"/>
      <c r="F5" s="146"/>
      <c r="G5" s="146"/>
      <c r="H5" s="146"/>
      <c r="I5" s="146"/>
      <c r="J5" s="146"/>
    </row>
    <row r="6" spans="1:20" s="147" customFormat="1" ht="15.75" customHeight="1" x14ac:dyDescent="0.25">
      <c r="A6" s="168" t="str">
        <f>'Admin Info'!B6</f>
        <v>San Diego Gas and Electric Company</v>
      </c>
      <c r="C6" s="151"/>
      <c r="F6" s="71"/>
      <c r="G6" s="152"/>
      <c r="H6" s="152"/>
      <c r="I6" s="152"/>
      <c r="J6" s="152"/>
      <c r="K6" s="153"/>
      <c r="L6" s="153"/>
      <c r="M6" s="153"/>
      <c r="N6" s="149"/>
    </row>
    <row r="7" spans="1:20" s="156" customFormat="1" x14ac:dyDescent="0.25">
      <c r="A7" s="169"/>
      <c r="C7" s="154" t="s">
        <v>92</v>
      </c>
      <c r="D7" s="155"/>
      <c r="F7" s="157"/>
      <c r="G7" s="158"/>
      <c r="H7" s="158"/>
      <c r="I7" s="158"/>
      <c r="J7" s="158"/>
      <c r="P7" s="177"/>
    </row>
    <row r="8" spans="1:20" s="159" customFormat="1" ht="45.75" thickBot="1" x14ac:dyDescent="0.3">
      <c r="A8" s="165" t="s">
        <v>118</v>
      </c>
      <c r="B8" s="165" t="s">
        <v>44</v>
      </c>
      <c r="C8" s="165" t="s">
        <v>97</v>
      </c>
      <c r="D8" s="165" t="s">
        <v>13</v>
      </c>
      <c r="E8" s="165" t="s">
        <v>158</v>
      </c>
      <c r="F8" s="165" t="s">
        <v>82</v>
      </c>
      <c r="G8" s="165" t="s">
        <v>83</v>
      </c>
      <c r="H8" s="165" t="s">
        <v>98</v>
      </c>
      <c r="I8" s="166" t="s">
        <v>84</v>
      </c>
      <c r="J8" s="166" t="s">
        <v>85</v>
      </c>
      <c r="K8" s="165" t="s">
        <v>80</v>
      </c>
      <c r="L8" s="165" t="s">
        <v>86</v>
      </c>
      <c r="M8" s="165" t="s">
        <v>162</v>
      </c>
      <c r="N8" s="165" t="s">
        <v>53</v>
      </c>
      <c r="O8" s="165" t="s">
        <v>54</v>
      </c>
      <c r="P8" s="178"/>
      <c r="Q8" s="174"/>
    </row>
    <row r="9" spans="1:20" ht="16.5" thickBot="1" x14ac:dyDescent="0.25">
      <c r="A9" s="185" t="s">
        <v>293</v>
      </c>
      <c r="B9" s="186" t="s">
        <v>200</v>
      </c>
      <c r="C9" s="185" t="s">
        <v>0</v>
      </c>
      <c r="D9" s="187" t="s">
        <v>201</v>
      </c>
      <c r="E9" s="185" t="s">
        <v>202</v>
      </c>
      <c r="F9" s="188" t="s">
        <v>203</v>
      </c>
      <c r="G9" s="188" t="s">
        <v>204</v>
      </c>
      <c r="H9" s="188" t="s">
        <v>205</v>
      </c>
      <c r="I9" s="188">
        <v>42767</v>
      </c>
      <c r="J9" s="188">
        <v>46418</v>
      </c>
      <c r="K9" s="185">
        <v>24</v>
      </c>
      <c r="L9" s="185" t="s">
        <v>206</v>
      </c>
      <c r="M9" s="185"/>
      <c r="N9" s="185"/>
      <c r="O9" s="185"/>
    </row>
    <row r="10" spans="1:20" ht="16.5" thickBot="1" x14ac:dyDescent="0.25">
      <c r="A10" s="185" t="s">
        <v>297</v>
      </c>
      <c r="B10" s="186" t="s">
        <v>207</v>
      </c>
      <c r="C10" s="185" t="s">
        <v>0</v>
      </c>
      <c r="D10" s="187" t="s">
        <v>207</v>
      </c>
      <c r="E10" s="185" t="s">
        <v>202</v>
      </c>
      <c r="F10" s="188" t="s">
        <v>208</v>
      </c>
      <c r="G10" s="188" t="s">
        <v>204</v>
      </c>
      <c r="H10" s="188" t="s">
        <v>205</v>
      </c>
      <c r="I10" s="188">
        <v>39356</v>
      </c>
      <c r="J10" s="188">
        <v>44834</v>
      </c>
      <c r="K10" s="185">
        <v>6.1</v>
      </c>
      <c r="L10" s="185" t="s">
        <v>206</v>
      </c>
      <c r="M10" s="185"/>
      <c r="N10" s="185"/>
      <c r="O10" s="185"/>
    </row>
    <row r="11" spans="1:20" ht="16.5" thickBot="1" x14ac:dyDescent="0.25">
      <c r="A11" s="185" t="s">
        <v>295</v>
      </c>
      <c r="B11" s="186" t="s">
        <v>209</v>
      </c>
      <c r="C11" s="185" t="s">
        <v>0</v>
      </c>
      <c r="D11" s="187" t="s">
        <v>210</v>
      </c>
      <c r="E11" s="185" t="s">
        <v>202</v>
      </c>
      <c r="F11" s="188" t="s">
        <v>208</v>
      </c>
      <c r="G11" s="188" t="s">
        <v>204</v>
      </c>
      <c r="H11" s="188" t="s">
        <v>205</v>
      </c>
      <c r="I11" s="188">
        <v>41414</v>
      </c>
      <c r="J11" s="188">
        <v>45065</v>
      </c>
      <c r="K11" s="185">
        <v>4.5</v>
      </c>
      <c r="L11" s="185" t="s">
        <v>206</v>
      </c>
      <c r="M11" s="185"/>
      <c r="N11" s="185"/>
      <c r="O11" s="185"/>
    </row>
    <row r="12" spans="1:20" ht="95.25" thickBot="1" x14ac:dyDescent="0.25">
      <c r="A12" s="185" t="s">
        <v>238</v>
      </c>
      <c r="B12" s="186" t="s">
        <v>211</v>
      </c>
      <c r="C12" s="185" t="s">
        <v>104</v>
      </c>
      <c r="D12" s="187" t="s">
        <v>212</v>
      </c>
      <c r="E12" s="185" t="s">
        <v>202</v>
      </c>
      <c r="F12" s="188" t="s">
        <v>213</v>
      </c>
      <c r="G12" s="188" t="s">
        <v>214</v>
      </c>
      <c r="H12" s="189" t="s">
        <v>215</v>
      </c>
      <c r="I12" s="188">
        <v>39811</v>
      </c>
      <c r="J12" s="188">
        <v>45288</v>
      </c>
      <c r="K12" s="185">
        <v>106.5</v>
      </c>
      <c r="L12" s="185" t="s">
        <v>206</v>
      </c>
      <c r="M12" s="185"/>
      <c r="N12" s="190" t="s">
        <v>216</v>
      </c>
      <c r="O12" s="185"/>
    </row>
    <row r="13" spans="1:20" ht="16.5" thickBot="1" x14ac:dyDescent="0.25">
      <c r="A13" s="185" t="s">
        <v>254</v>
      </c>
      <c r="B13" s="186" t="s">
        <v>218</v>
      </c>
      <c r="C13" s="185" t="s">
        <v>104</v>
      </c>
      <c r="D13" s="187" t="s">
        <v>218</v>
      </c>
      <c r="E13" s="185" t="s">
        <v>202</v>
      </c>
      <c r="F13" s="188" t="s">
        <v>213</v>
      </c>
      <c r="G13" s="188" t="s">
        <v>204</v>
      </c>
      <c r="H13" s="188" t="s">
        <v>205</v>
      </c>
      <c r="I13" s="188">
        <v>41665</v>
      </c>
      <c r="J13" s="188">
        <v>45316</v>
      </c>
      <c r="K13" s="185">
        <v>3.5</v>
      </c>
      <c r="L13" s="185" t="s">
        <v>206</v>
      </c>
      <c r="M13" s="185"/>
      <c r="N13" s="185"/>
      <c r="O13" s="185"/>
    </row>
    <row r="14" spans="1:20" ht="16.5" thickBot="1" x14ac:dyDescent="0.25">
      <c r="A14" s="185" t="s">
        <v>304</v>
      </c>
      <c r="B14" s="186" t="s">
        <v>220</v>
      </c>
      <c r="C14" s="185" t="s">
        <v>0</v>
      </c>
      <c r="D14" s="187" t="s">
        <v>221</v>
      </c>
      <c r="E14" s="185" t="s">
        <v>202</v>
      </c>
      <c r="F14" s="188" t="s">
        <v>203</v>
      </c>
      <c r="G14" s="188" t="s">
        <v>204</v>
      </c>
      <c r="H14" s="188" t="s">
        <v>205</v>
      </c>
      <c r="I14" s="188">
        <v>41728</v>
      </c>
      <c r="J14" s="188">
        <v>45380</v>
      </c>
      <c r="K14" s="185">
        <v>2.25</v>
      </c>
      <c r="L14" s="185" t="s">
        <v>206</v>
      </c>
      <c r="M14" s="185"/>
      <c r="N14" s="185"/>
      <c r="O14" s="185"/>
    </row>
    <row r="15" spans="1:20" s="163" customFormat="1" ht="95.25" thickBot="1" x14ac:dyDescent="0.25">
      <c r="A15" s="185" t="s">
        <v>240</v>
      </c>
      <c r="B15" s="186" t="s">
        <v>223</v>
      </c>
      <c r="C15" s="185" t="s">
        <v>104</v>
      </c>
      <c r="D15" s="187" t="s">
        <v>224</v>
      </c>
      <c r="E15" s="185" t="s">
        <v>202</v>
      </c>
      <c r="F15" s="188" t="s">
        <v>213</v>
      </c>
      <c r="G15" s="188" t="s">
        <v>214</v>
      </c>
      <c r="H15" s="189" t="s">
        <v>215</v>
      </c>
      <c r="I15" s="188">
        <v>40102</v>
      </c>
      <c r="J15" s="188">
        <v>45580</v>
      </c>
      <c r="K15" s="185">
        <v>103.5</v>
      </c>
      <c r="L15" s="185" t="s">
        <v>206</v>
      </c>
      <c r="M15" s="185"/>
      <c r="N15" s="190" t="s">
        <v>216</v>
      </c>
      <c r="O15" s="185"/>
      <c r="P15" s="71"/>
      <c r="Q15" s="176"/>
      <c r="T15" s="162"/>
    </row>
    <row r="16" spans="1:20" ht="32.25" thickBot="1" x14ac:dyDescent="0.25">
      <c r="A16" s="185" t="s">
        <v>270</v>
      </c>
      <c r="B16" s="186" t="s">
        <v>226</v>
      </c>
      <c r="C16" s="185" t="s">
        <v>104</v>
      </c>
      <c r="D16" s="187" t="s">
        <v>227</v>
      </c>
      <c r="E16" s="185" t="s">
        <v>202</v>
      </c>
      <c r="F16" s="188" t="s">
        <v>213</v>
      </c>
      <c r="G16" s="188" t="s">
        <v>204</v>
      </c>
      <c r="H16" s="188" t="s">
        <v>205</v>
      </c>
      <c r="I16" s="188">
        <v>42024</v>
      </c>
      <c r="J16" s="188">
        <v>45676</v>
      </c>
      <c r="K16" s="185">
        <v>11.2</v>
      </c>
      <c r="L16" s="185" t="s">
        <v>206</v>
      </c>
      <c r="M16" s="185"/>
      <c r="N16" s="185"/>
      <c r="O16" s="185"/>
      <c r="T16" s="164"/>
    </row>
    <row r="17" spans="1:20" s="170" customFormat="1" ht="16.5" thickBot="1" x14ac:dyDescent="0.25">
      <c r="A17" s="185" t="s">
        <v>242</v>
      </c>
      <c r="B17" s="186" t="s">
        <v>229</v>
      </c>
      <c r="C17" s="185" t="s">
        <v>104</v>
      </c>
      <c r="D17" s="187" t="s">
        <v>229</v>
      </c>
      <c r="E17" s="185" t="s">
        <v>202</v>
      </c>
      <c r="F17" s="188" t="s">
        <v>213</v>
      </c>
      <c r="G17" s="188" t="s">
        <v>204</v>
      </c>
      <c r="H17" s="188" t="s">
        <v>205</v>
      </c>
      <c r="I17" s="188">
        <v>38797</v>
      </c>
      <c r="J17" s="188">
        <v>46022</v>
      </c>
      <c r="K17" s="185">
        <v>50</v>
      </c>
      <c r="L17" s="185" t="s">
        <v>206</v>
      </c>
      <c r="M17" s="185"/>
      <c r="N17" s="185"/>
      <c r="O17" s="185"/>
      <c r="P17" s="71"/>
      <c r="Q17" s="172"/>
      <c r="T17" s="162"/>
    </row>
    <row r="18" spans="1:20" s="71" customFormat="1" ht="16.5" thickBot="1" x14ac:dyDescent="0.25">
      <c r="A18" s="185" t="s">
        <v>228</v>
      </c>
      <c r="B18" s="186" t="s">
        <v>231</v>
      </c>
      <c r="C18" s="185" t="s">
        <v>104</v>
      </c>
      <c r="D18" s="187" t="s">
        <v>231</v>
      </c>
      <c r="E18" s="185" t="s">
        <v>202</v>
      </c>
      <c r="F18" s="188" t="s">
        <v>213</v>
      </c>
      <c r="G18" s="188" t="s">
        <v>204</v>
      </c>
      <c r="H18" s="188" t="s">
        <v>205</v>
      </c>
      <c r="I18" s="188">
        <v>40575</v>
      </c>
      <c r="J18" s="188">
        <v>46053</v>
      </c>
      <c r="K18" s="185">
        <v>7.5</v>
      </c>
      <c r="L18" s="185" t="s">
        <v>206</v>
      </c>
      <c r="M18" s="185"/>
      <c r="N18" s="185"/>
      <c r="O18" s="185"/>
      <c r="T18" s="171"/>
    </row>
    <row r="19" spans="1:20" s="71" customFormat="1" ht="16.5" thickBot="1" x14ac:dyDescent="0.25">
      <c r="A19" s="185" t="s">
        <v>246</v>
      </c>
      <c r="B19" s="186" t="s">
        <v>233</v>
      </c>
      <c r="C19" s="185" t="s">
        <v>104</v>
      </c>
      <c r="D19" s="187" t="s">
        <v>233</v>
      </c>
      <c r="E19" s="185" t="s">
        <v>202</v>
      </c>
      <c r="F19" s="188" t="s">
        <v>213</v>
      </c>
      <c r="G19" s="188" t="s">
        <v>204</v>
      </c>
      <c r="H19" s="188" t="s">
        <v>205</v>
      </c>
      <c r="I19" s="188">
        <v>42353</v>
      </c>
      <c r="J19" s="188">
        <v>47831</v>
      </c>
      <c r="K19" s="185">
        <v>20</v>
      </c>
      <c r="L19" s="185" t="s">
        <v>206</v>
      </c>
      <c r="M19" s="185"/>
      <c r="N19" s="185"/>
      <c r="O19" s="185"/>
      <c r="T19" s="171"/>
    </row>
    <row r="20" spans="1:20" s="71" customFormat="1" ht="15.75" customHeight="1" thickBot="1" x14ac:dyDescent="0.25">
      <c r="A20" s="185" t="s">
        <v>302</v>
      </c>
      <c r="B20" s="186" t="s">
        <v>235</v>
      </c>
      <c r="C20" s="185" t="s">
        <v>0</v>
      </c>
      <c r="D20" s="187" t="s">
        <v>221</v>
      </c>
      <c r="E20" s="185" t="s">
        <v>202</v>
      </c>
      <c r="F20" s="188" t="s">
        <v>208</v>
      </c>
      <c r="G20" s="188" t="s">
        <v>204</v>
      </c>
      <c r="H20" s="188" t="s">
        <v>205</v>
      </c>
      <c r="I20" s="188">
        <v>40679</v>
      </c>
      <c r="J20" s="188">
        <v>47983</v>
      </c>
      <c r="K20" s="185">
        <v>1.5</v>
      </c>
      <c r="L20" s="185" t="s">
        <v>206</v>
      </c>
      <c r="M20" s="185"/>
      <c r="N20" s="185"/>
      <c r="O20" s="185"/>
      <c r="T20" s="171"/>
    </row>
    <row r="21" spans="1:20" s="71" customFormat="1" ht="16.5" thickBot="1" x14ac:dyDescent="0.25">
      <c r="A21" s="185" t="s">
        <v>299</v>
      </c>
      <c r="B21" s="186" t="s">
        <v>237</v>
      </c>
      <c r="C21" s="185" t="s">
        <v>0</v>
      </c>
      <c r="D21" s="187" t="s">
        <v>237</v>
      </c>
      <c r="E21" s="185" t="s">
        <v>202</v>
      </c>
      <c r="F21" s="188" t="s">
        <v>208</v>
      </c>
      <c r="G21" s="188" t="s">
        <v>204</v>
      </c>
      <c r="H21" s="188" t="s">
        <v>205</v>
      </c>
      <c r="I21" s="188">
        <v>40681</v>
      </c>
      <c r="J21" s="188">
        <v>47985</v>
      </c>
      <c r="K21" s="185">
        <v>1.5</v>
      </c>
      <c r="L21" s="185" t="s">
        <v>206</v>
      </c>
      <c r="M21" s="185"/>
      <c r="N21" s="185"/>
      <c r="O21" s="185"/>
      <c r="T21" s="171"/>
    </row>
    <row r="22" spans="1:20" s="71" customFormat="1" ht="16.5" thickBot="1" x14ac:dyDescent="0.25">
      <c r="A22" s="185" t="s">
        <v>258</v>
      </c>
      <c r="B22" s="186" t="s">
        <v>239</v>
      </c>
      <c r="C22" s="185" t="s">
        <v>104</v>
      </c>
      <c r="D22" s="190" t="s">
        <v>239</v>
      </c>
      <c r="E22" s="185" t="s">
        <v>202</v>
      </c>
      <c r="F22" s="188" t="s">
        <v>213</v>
      </c>
      <c r="G22" s="188" t="s">
        <v>204</v>
      </c>
      <c r="H22" s="188" t="s">
        <v>205</v>
      </c>
      <c r="I22" s="188">
        <v>41137</v>
      </c>
      <c r="J22" s="188">
        <v>48441</v>
      </c>
      <c r="K22" s="185">
        <v>140</v>
      </c>
      <c r="L22" s="185" t="s">
        <v>206</v>
      </c>
      <c r="M22" s="185"/>
      <c r="N22" s="185"/>
      <c r="O22" s="185"/>
      <c r="T22" s="171"/>
    </row>
    <row r="23" spans="1:20" s="71" customFormat="1" ht="16.5" thickBot="1" x14ac:dyDescent="0.25">
      <c r="A23" s="185" t="s">
        <v>244</v>
      </c>
      <c r="B23" s="186" t="s">
        <v>241</v>
      </c>
      <c r="C23" s="185" t="s">
        <v>104</v>
      </c>
      <c r="D23" s="190" t="s">
        <v>241</v>
      </c>
      <c r="E23" s="185" t="s">
        <v>202</v>
      </c>
      <c r="F23" s="188" t="s">
        <v>213</v>
      </c>
      <c r="G23" s="188" t="s">
        <v>204</v>
      </c>
      <c r="H23" s="188" t="s">
        <v>205</v>
      </c>
      <c r="I23" s="188">
        <v>41274</v>
      </c>
      <c r="J23" s="188">
        <v>48579</v>
      </c>
      <c r="K23" s="185">
        <v>100</v>
      </c>
      <c r="L23" s="185" t="s">
        <v>206</v>
      </c>
      <c r="M23" s="185"/>
      <c r="N23" s="185"/>
      <c r="O23" s="185"/>
      <c r="T23" s="171"/>
    </row>
    <row r="24" spans="1:20" s="71" customFormat="1" ht="16.5" thickBot="1" x14ac:dyDescent="0.25">
      <c r="A24" s="185" t="s">
        <v>256</v>
      </c>
      <c r="B24" s="186" t="s">
        <v>243</v>
      </c>
      <c r="C24" s="185" t="s">
        <v>104</v>
      </c>
      <c r="D24" s="185" t="s">
        <v>243</v>
      </c>
      <c r="E24" s="185" t="s">
        <v>202</v>
      </c>
      <c r="F24" s="188" t="s">
        <v>213</v>
      </c>
      <c r="G24" s="188" t="s">
        <v>204</v>
      </c>
      <c r="H24" s="188" t="s">
        <v>205</v>
      </c>
      <c r="I24" s="188">
        <v>41485</v>
      </c>
      <c r="J24" s="188">
        <v>48789</v>
      </c>
      <c r="K24" s="185">
        <v>265.29000000000002</v>
      </c>
      <c r="L24" s="185" t="s">
        <v>206</v>
      </c>
      <c r="M24" s="185"/>
      <c r="N24" s="185"/>
      <c r="O24" s="185"/>
      <c r="T24" s="171"/>
    </row>
    <row r="25" spans="1:20" s="71" customFormat="1" ht="95.25" thickBot="1" x14ac:dyDescent="0.25">
      <c r="A25" s="185" t="s">
        <v>268</v>
      </c>
      <c r="B25" s="186" t="s">
        <v>245</v>
      </c>
      <c r="C25" s="185" t="s">
        <v>104</v>
      </c>
      <c r="D25" s="190" t="s">
        <v>245</v>
      </c>
      <c r="E25" s="185" t="s">
        <v>202</v>
      </c>
      <c r="F25" s="188" t="s">
        <v>213</v>
      </c>
      <c r="G25" s="188" t="s">
        <v>214</v>
      </c>
      <c r="H25" s="189" t="s">
        <v>215</v>
      </c>
      <c r="I25" s="188">
        <v>41562</v>
      </c>
      <c r="J25" s="188">
        <v>48866</v>
      </c>
      <c r="K25" s="185">
        <v>189</v>
      </c>
      <c r="L25" s="185" t="s">
        <v>206</v>
      </c>
      <c r="M25" s="185"/>
      <c r="N25" s="190" t="s">
        <v>216</v>
      </c>
      <c r="O25" s="185"/>
      <c r="T25" s="171"/>
    </row>
    <row r="26" spans="1:20" s="71" customFormat="1" ht="16.5" thickBot="1" x14ac:dyDescent="0.25">
      <c r="A26" s="185" t="s">
        <v>142</v>
      </c>
      <c r="B26" s="186" t="s">
        <v>247</v>
      </c>
      <c r="C26" s="185" t="s">
        <v>150</v>
      </c>
      <c r="D26" s="190" t="s">
        <v>248</v>
      </c>
      <c r="E26" s="185" t="s">
        <v>202</v>
      </c>
      <c r="F26" s="188" t="s">
        <v>249</v>
      </c>
      <c r="G26" s="188" t="s">
        <v>204</v>
      </c>
      <c r="H26" s="188" t="s">
        <v>205</v>
      </c>
      <c r="I26" s="188">
        <v>41572</v>
      </c>
      <c r="J26" s="188">
        <v>48876</v>
      </c>
      <c r="K26" s="185">
        <v>139</v>
      </c>
      <c r="L26" s="185" t="s">
        <v>206</v>
      </c>
      <c r="M26" s="185"/>
      <c r="N26" s="185"/>
      <c r="O26" s="185"/>
      <c r="T26" s="171"/>
    </row>
    <row r="27" spans="1:20" s="71" customFormat="1" ht="16.5" thickBot="1" x14ac:dyDescent="0.25">
      <c r="A27" s="185" t="s">
        <v>217</v>
      </c>
      <c r="B27" s="186" t="s">
        <v>251</v>
      </c>
      <c r="C27" s="185" t="s">
        <v>150</v>
      </c>
      <c r="D27" s="190" t="s">
        <v>251</v>
      </c>
      <c r="E27" s="185" t="s">
        <v>202</v>
      </c>
      <c r="F27" s="188" t="s">
        <v>249</v>
      </c>
      <c r="G27" s="188" t="s">
        <v>204</v>
      </c>
      <c r="H27" s="188" t="s">
        <v>205</v>
      </c>
      <c r="I27" s="188">
        <v>41622</v>
      </c>
      <c r="J27" s="188">
        <v>48926</v>
      </c>
      <c r="K27" s="185">
        <v>18.5</v>
      </c>
      <c r="L27" s="185" t="s">
        <v>206</v>
      </c>
      <c r="M27" s="185"/>
      <c r="N27" s="185"/>
      <c r="O27" s="185"/>
      <c r="T27" s="171"/>
    </row>
    <row r="28" spans="1:20" s="71" customFormat="1" ht="16.5" thickBot="1" x14ac:dyDescent="0.25">
      <c r="A28" s="185" t="s">
        <v>222</v>
      </c>
      <c r="B28" s="186" t="s">
        <v>253</v>
      </c>
      <c r="C28" s="185" t="s">
        <v>150</v>
      </c>
      <c r="D28" s="190" t="s">
        <v>253</v>
      </c>
      <c r="E28" s="185" t="s">
        <v>202</v>
      </c>
      <c r="F28" s="188" t="s">
        <v>249</v>
      </c>
      <c r="G28" s="188" t="s">
        <v>204</v>
      </c>
      <c r="H28" s="188" t="s">
        <v>205</v>
      </c>
      <c r="I28" s="188">
        <v>41852</v>
      </c>
      <c r="J28" s="188">
        <v>49156</v>
      </c>
      <c r="K28" s="185">
        <v>125</v>
      </c>
      <c r="L28" s="185" t="s">
        <v>206</v>
      </c>
      <c r="M28" s="185"/>
      <c r="N28" s="185"/>
      <c r="O28" s="185"/>
      <c r="T28" s="171"/>
    </row>
    <row r="29" spans="1:20" s="71" customFormat="1" ht="16.5" thickBot="1" x14ac:dyDescent="0.25">
      <c r="A29" s="185" t="s">
        <v>225</v>
      </c>
      <c r="B29" s="186" t="s">
        <v>255</v>
      </c>
      <c r="C29" s="185" t="s">
        <v>150</v>
      </c>
      <c r="D29" s="190" t="s">
        <v>253</v>
      </c>
      <c r="E29" s="185" t="s">
        <v>202</v>
      </c>
      <c r="F29" s="188" t="s">
        <v>249</v>
      </c>
      <c r="G29" s="188" t="s">
        <v>204</v>
      </c>
      <c r="H29" s="188" t="s">
        <v>205</v>
      </c>
      <c r="I29" s="188">
        <v>41866</v>
      </c>
      <c r="J29" s="188">
        <v>49170</v>
      </c>
      <c r="K29" s="185">
        <v>45</v>
      </c>
      <c r="L29" s="185" t="s">
        <v>206</v>
      </c>
      <c r="M29" s="185"/>
      <c r="N29" s="185"/>
      <c r="O29" s="185"/>
      <c r="T29" s="171"/>
    </row>
    <row r="30" spans="1:20" s="71" customFormat="1" ht="16.5" thickBot="1" x14ac:dyDescent="0.25">
      <c r="A30" s="185" t="s">
        <v>236</v>
      </c>
      <c r="B30" s="186" t="s">
        <v>257</v>
      </c>
      <c r="C30" s="185" t="s">
        <v>104</v>
      </c>
      <c r="D30" s="190" t="s">
        <v>257</v>
      </c>
      <c r="E30" s="185" t="s">
        <v>202</v>
      </c>
      <c r="F30" s="188" t="s">
        <v>213</v>
      </c>
      <c r="G30" s="188" t="s">
        <v>204</v>
      </c>
      <c r="H30" s="188" t="s">
        <v>205</v>
      </c>
      <c r="I30" s="188">
        <v>42160</v>
      </c>
      <c r="J30" s="188">
        <v>49464</v>
      </c>
      <c r="K30" s="185">
        <v>155.1</v>
      </c>
      <c r="L30" s="185" t="s">
        <v>206</v>
      </c>
      <c r="M30" s="185"/>
      <c r="N30" s="185"/>
      <c r="O30" s="185"/>
      <c r="T30" s="171"/>
    </row>
    <row r="31" spans="1:20" s="71" customFormat="1" ht="16.5" thickBot="1" x14ac:dyDescent="0.25">
      <c r="A31" s="185" t="s">
        <v>273</v>
      </c>
      <c r="B31" s="186" t="s">
        <v>259</v>
      </c>
      <c r="C31" s="185" t="s">
        <v>150</v>
      </c>
      <c r="D31" s="190" t="s">
        <v>259</v>
      </c>
      <c r="E31" s="185" t="s">
        <v>202</v>
      </c>
      <c r="F31" s="188" t="s">
        <v>249</v>
      </c>
      <c r="G31" s="188" t="s">
        <v>260</v>
      </c>
      <c r="H31" s="189" t="s">
        <v>261</v>
      </c>
      <c r="I31" s="188">
        <v>42368</v>
      </c>
      <c r="J31" s="188">
        <v>49672</v>
      </c>
      <c r="K31" s="185">
        <v>20</v>
      </c>
      <c r="L31" s="185" t="s">
        <v>206</v>
      </c>
      <c r="M31" s="185"/>
      <c r="N31" s="185"/>
      <c r="O31" s="185"/>
      <c r="T31" s="171"/>
    </row>
    <row r="32" spans="1:20" s="71" customFormat="1" ht="16.5" thickBot="1" x14ac:dyDescent="0.25">
      <c r="A32" s="185" t="s">
        <v>141</v>
      </c>
      <c r="B32" s="186" t="s">
        <v>263</v>
      </c>
      <c r="C32" s="185" t="s">
        <v>150</v>
      </c>
      <c r="D32" s="190" t="s">
        <v>264</v>
      </c>
      <c r="E32" s="185" t="s">
        <v>202</v>
      </c>
      <c r="F32" s="188" t="s">
        <v>249</v>
      </c>
      <c r="G32" s="188" t="s">
        <v>260</v>
      </c>
      <c r="H32" s="189" t="s">
        <v>261</v>
      </c>
      <c r="I32" s="188">
        <v>42411</v>
      </c>
      <c r="J32" s="188">
        <v>49715</v>
      </c>
      <c r="K32" s="185">
        <v>19.899999999999999</v>
      </c>
      <c r="L32" s="185" t="s">
        <v>206</v>
      </c>
      <c r="M32" s="185"/>
      <c r="N32" s="185"/>
      <c r="O32" s="185"/>
      <c r="T32" s="171"/>
    </row>
    <row r="33" spans="1:20" s="71" customFormat="1" ht="16.5" thickBot="1" x14ac:dyDescent="0.25">
      <c r="A33" s="185" t="s">
        <v>252</v>
      </c>
      <c r="B33" s="186" t="s">
        <v>266</v>
      </c>
      <c r="C33" s="185" t="s">
        <v>150</v>
      </c>
      <c r="D33" s="190" t="s">
        <v>267</v>
      </c>
      <c r="E33" s="185" t="s">
        <v>202</v>
      </c>
      <c r="F33" s="188" t="s">
        <v>249</v>
      </c>
      <c r="G33" s="188" t="s">
        <v>204</v>
      </c>
      <c r="H33" s="188" t="s">
        <v>205</v>
      </c>
      <c r="I33" s="188">
        <v>42630</v>
      </c>
      <c r="J33" s="188">
        <v>49934</v>
      </c>
      <c r="K33" s="185">
        <v>3</v>
      </c>
      <c r="L33" s="185" t="s">
        <v>206</v>
      </c>
      <c r="M33" s="185"/>
      <c r="N33" s="185"/>
      <c r="O33" s="185"/>
      <c r="T33" s="171"/>
    </row>
    <row r="34" spans="1:20" s="71" customFormat="1" ht="16.5" thickBot="1" x14ac:dyDescent="0.25">
      <c r="A34" s="185" t="s">
        <v>291</v>
      </c>
      <c r="B34" s="186" t="s">
        <v>269</v>
      </c>
      <c r="C34" s="185" t="s">
        <v>150</v>
      </c>
      <c r="D34" s="190" t="s">
        <v>267</v>
      </c>
      <c r="E34" s="185" t="s">
        <v>202</v>
      </c>
      <c r="F34" s="188" t="s">
        <v>249</v>
      </c>
      <c r="G34" s="188" t="s">
        <v>204</v>
      </c>
      <c r="H34" s="188" t="s">
        <v>205</v>
      </c>
      <c r="I34" s="188">
        <v>42711</v>
      </c>
      <c r="J34" s="188">
        <v>50015</v>
      </c>
      <c r="K34" s="185">
        <v>2.33</v>
      </c>
      <c r="L34" s="185" t="s">
        <v>206</v>
      </c>
      <c r="M34" s="185"/>
      <c r="N34" s="185"/>
      <c r="O34" s="185"/>
      <c r="T34" s="171"/>
    </row>
    <row r="35" spans="1:20" s="71" customFormat="1" ht="16.5" thickBot="1" x14ac:dyDescent="0.25">
      <c r="A35" s="185" t="s">
        <v>140</v>
      </c>
      <c r="B35" s="186" t="s">
        <v>271</v>
      </c>
      <c r="C35" s="185" t="s">
        <v>150</v>
      </c>
      <c r="D35" s="190" t="s">
        <v>272</v>
      </c>
      <c r="E35" s="185" t="s">
        <v>202</v>
      </c>
      <c r="F35" s="188" t="s">
        <v>249</v>
      </c>
      <c r="G35" s="188" t="s">
        <v>204</v>
      </c>
      <c r="H35" s="188" t="s">
        <v>205</v>
      </c>
      <c r="I35" s="188">
        <v>41333</v>
      </c>
      <c r="J35" s="188">
        <v>50463</v>
      </c>
      <c r="K35" s="185">
        <v>26</v>
      </c>
      <c r="L35" s="185" t="s">
        <v>206</v>
      </c>
      <c r="M35" s="185"/>
      <c r="N35" s="185"/>
      <c r="O35" s="185"/>
      <c r="T35" s="171"/>
    </row>
    <row r="36" spans="1:20" s="71" customFormat="1" ht="16.5" thickBot="1" x14ac:dyDescent="0.25">
      <c r="A36" s="185" t="s">
        <v>285</v>
      </c>
      <c r="B36" s="186" t="s">
        <v>274</v>
      </c>
      <c r="C36" s="185" t="s">
        <v>150</v>
      </c>
      <c r="D36" s="190" t="s">
        <v>274</v>
      </c>
      <c r="E36" s="185" t="s">
        <v>202</v>
      </c>
      <c r="F36" s="188" t="s">
        <v>249</v>
      </c>
      <c r="G36" s="188" t="s">
        <v>204</v>
      </c>
      <c r="H36" s="189" t="s">
        <v>261</v>
      </c>
      <c r="I36" s="188">
        <v>41557</v>
      </c>
      <c r="J36" s="188">
        <v>50687</v>
      </c>
      <c r="K36" s="185">
        <v>200</v>
      </c>
      <c r="L36" s="185" t="s">
        <v>206</v>
      </c>
      <c r="M36" s="185"/>
      <c r="N36" s="185"/>
      <c r="O36" s="185"/>
      <c r="T36" s="171"/>
    </row>
    <row r="37" spans="1:20" s="71" customFormat="1" ht="16.5" thickBot="1" x14ac:dyDescent="0.25">
      <c r="A37" s="185" t="s">
        <v>230</v>
      </c>
      <c r="B37" s="186" t="s">
        <v>276</v>
      </c>
      <c r="C37" s="185" t="s">
        <v>150</v>
      </c>
      <c r="D37" s="190" t="s">
        <v>276</v>
      </c>
      <c r="E37" s="185" t="s">
        <v>202</v>
      </c>
      <c r="F37" s="188" t="s">
        <v>249</v>
      </c>
      <c r="G37" s="188" t="s">
        <v>204</v>
      </c>
      <c r="H37" s="189" t="s">
        <v>261</v>
      </c>
      <c r="I37" s="188">
        <v>41579</v>
      </c>
      <c r="J37" s="188">
        <v>50709</v>
      </c>
      <c r="K37" s="185">
        <v>130</v>
      </c>
      <c r="L37" s="185" t="s">
        <v>206</v>
      </c>
      <c r="M37" s="185"/>
      <c r="N37" s="185"/>
      <c r="O37" s="185"/>
      <c r="T37" s="171"/>
    </row>
    <row r="38" spans="1:20" s="71" customFormat="1" ht="32.25" thickBot="1" x14ac:dyDescent="0.25">
      <c r="A38" s="185" t="s">
        <v>139</v>
      </c>
      <c r="B38" s="186" t="s">
        <v>278</v>
      </c>
      <c r="C38" s="185" t="s">
        <v>150</v>
      </c>
      <c r="D38" s="190" t="s">
        <v>279</v>
      </c>
      <c r="E38" s="185" t="s">
        <v>202</v>
      </c>
      <c r="F38" s="188" t="s">
        <v>249</v>
      </c>
      <c r="G38" s="188" t="s">
        <v>280</v>
      </c>
      <c r="H38" s="188" t="s">
        <v>281</v>
      </c>
      <c r="I38" s="188">
        <v>41583</v>
      </c>
      <c r="J38" s="188">
        <v>50713</v>
      </c>
      <c r="K38" s="185">
        <v>127</v>
      </c>
      <c r="L38" s="185" t="s">
        <v>206</v>
      </c>
      <c r="M38" s="185"/>
      <c r="N38" s="185"/>
      <c r="O38" s="185"/>
      <c r="T38" s="171"/>
    </row>
    <row r="39" spans="1:20" s="71" customFormat="1" ht="16.5" thickBot="1" x14ac:dyDescent="0.25">
      <c r="A39" s="185" t="s">
        <v>219</v>
      </c>
      <c r="B39" s="186" t="s">
        <v>283</v>
      </c>
      <c r="C39" s="185" t="s">
        <v>150</v>
      </c>
      <c r="D39" s="190" t="s">
        <v>284</v>
      </c>
      <c r="E39" s="185" t="s">
        <v>202</v>
      </c>
      <c r="F39" s="188" t="s">
        <v>249</v>
      </c>
      <c r="G39" s="188" t="s">
        <v>204</v>
      </c>
      <c r="H39" s="188" t="s">
        <v>205</v>
      </c>
      <c r="I39" s="188">
        <v>41605</v>
      </c>
      <c r="J39" s="188">
        <v>50735</v>
      </c>
      <c r="K39" s="185">
        <v>109.44</v>
      </c>
      <c r="L39" s="185" t="s">
        <v>206</v>
      </c>
      <c r="M39" s="185"/>
      <c r="N39" s="185"/>
      <c r="O39" s="185"/>
      <c r="T39" s="171"/>
    </row>
    <row r="40" spans="1:20" s="71" customFormat="1" ht="16.5" thickBot="1" x14ac:dyDescent="0.25">
      <c r="A40" s="185" t="s">
        <v>262</v>
      </c>
      <c r="B40" s="186" t="s">
        <v>286</v>
      </c>
      <c r="C40" s="185" t="s">
        <v>150</v>
      </c>
      <c r="D40" s="185" t="s">
        <v>286</v>
      </c>
      <c r="E40" s="185" t="s">
        <v>202</v>
      </c>
      <c r="F40" s="188" t="s">
        <v>249</v>
      </c>
      <c r="G40" s="188" t="s">
        <v>204</v>
      </c>
      <c r="H40" s="188" t="s">
        <v>205</v>
      </c>
      <c r="I40" s="188">
        <v>41626</v>
      </c>
      <c r="J40" s="188">
        <v>50756</v>
      </c>
      <c r="K40" s="185">
        <v>2</v>
      </c>
      <c r="L40" s="185" t="s">
        <v>206</v>
      </c>
      <c r="M40" s="185"/>
      <c r="N40" s="185"/>
      <c r="O40" s="185"/>
      <c r="T40" s="171"/>
    </row>
    <row r="41" spans="1:20" s="71" customFormat="1" ht="16.5" thickBot="1" x14ac:dyDescent="0.25">
      <c r="A41" s="185" t="s">
        <v>265</v>
      </c>
      <c r="B41" s="186" t="s">
        <v>288</v>
      </c>
      <c r="C41" s="185" t="s">
        <v>150</v>
      </c>
      <c r="D41" s="185" t="s">
        <v>288</v>
      </c>
      <c r="E41" s="185" t="s">
        <v>202</v>
      </c>
      <c r="F41" s="188" t="s">
        <v>249</v>
      </c>
      <c r="G41" s="188" t="s">
        <v>204</v>
      </c>
      <c r="H41" s="188" t="s">
        <v>205</v>
      </c>
      <c r="I41" s="188">
        <v>41626</v>
      </c>
      <c r="J41" s="188">
        <v>50756</v>
      </c>
      <c r="K41" s="185">
        <v>5</v>
      </c>
      <c r="L41" s="185" t="s">
        <v>206</v>
      </c>
      <c r="M41" s="185"/>
      <c r="N41" s="185"/>
      <c r="O41" s="185"/>
      <c r="T41" s="171"/>
    </row>
    <row r="42" spans="1:20" s="71" customFormat="1" ht="16.5" thickBot="1" x14ac:dyDescent="0.25">
      <c r="A42" s="185" t="s">
        <v>287</v>
      </c>
      <c r="B42" s="186" t="s">
        <v>290</v>
      </c>
      <c r="C42" s="185" t="s">
        <v>150</v>
      </c>
      <c r="D42" s="185" t="s">
        <v>290</v>
      </c>
      <c r="E42" s="185" t="s">
        <v>202</v>
      </c>
      <c r="F42" s="188" t="s">
        <v>249</v>
      </c>
      <c r="G42" s="188" t="s">
        <v>204</v>
      </c>
      <c r="H42" s="188" t="s">
        <v>205</v>
      </c>
      <c r="I42" s="188">
        <v>41626</v>
      </c>
      <c r="J42" s="188">
        <v>50756</v>
      </c>
      <c r="K42" s="185">
        <v>2.5</v>
      </c>
      <c r="L42" s="185" t="s">
        <v>206</v>
      </c>
      <c r="M42" s="185"/>
      <c r="N42" s="185"/>
      <c r="O42" s="185"/>
      <c r="T42" s="171"/>
    </row>
    <row r="43" spans="1:20" ht="16.5" thickBot="1" x14ac:dyDescent="0.25">
      <c r="A43" s="185" t="s">
        <v>289</v>
      </c>
      <c r="B43" s="186" t="s">
        <v>292</v>
      </c>
      <c r="C43" s="185" t="s">
        <v>150</v>
      </c>
      <c r="D43" s="185" t="s">
        <v>292</v>
      </c>
      <c r="E43" s="185" t="s">
        <v>202</v>
      </c>
      <c r="F43" s="188" t="s">
        <v>249</v>
      </c>
      <c r="G43" s="188" t="s">
        <v>204</v>
      </c>
      <c r="H43" s="188" t="s">
        <v>205</v>
      </c>
      <c r="I43" s="188">
        <v>41626</v>
      </c>
      <c r="J43" s="188">
        <v>50756</v>
      </c>
      <c r="K43" s="185">
        <v>5</v>
      </c>
      <c r="L43" s="185" t="s">
        <v>206</v>
      </c>
      <c r="M43" s="185"/>
      <c r="N43" s="185"/>
      <c r="O43" s="185"/>
    </row>
    <row r="44" spans="1:20" ht="16.5" thickBot="1" x14ac:dyDescent="0.25">
      <c r="A44" s="185" t="s">
        <v>515</v>
      </c>
      <c r="B44" s="186" t="s">
        <v>294</v>
      </c>
      <c r="C44" s="185" t="s">
        <v>150</v>
      </c>
      <c r="D44" s="190" t="s">
        <v>294</v>
      </c>
      <c r="E44" s="185" t="s">
        <v>202</v>
      </c>
      <c r="F44" s="188" t="s">
        <v>249</v>
      </c>
      <c r="G44" s="188" t="s">
        <v>204</v>
      </c>
      <c r="H44" s="189" t="s">
        <v>261</v>
      </c>
      <c r="I44" s="188">
        <v>41961</v>
      </c>
      <c r="J44" s="188">
        <v>51091</v>
      </c>
      <c r="K44" s="185">
        <v>150</v>
      </c>
      <c r="L44" s="185" t="s">
        <v>206</v>
      </c>
      <c r="M44" s="185"/>
      <c r="N44" s="185"/>
      <c r="O44" s="185"/>
    </row>
    <row r="45" spans="1:20" ht="16.5" thickBot="1" x14ac:dyDescent="0.25">
      <c r="A45" s="185" t="s">
        <v>234</v>
      </c>
      <c r="B45" s="186" t="s">
        <v>296</v>
      </c>
      <c r="C45" s="185" t="s">
        <v>150</v>
      </c>
      <c r="D45" s="190" t="s">
        <v>296</v>
      </c>
      <c r="E45" s="185" t="s">
        <v>202</v>
      </c>
      <c r="F45" s="188" t="s">
        <v>249</v>
      </c>
      <c r="G45" s="188" t="s">
        <v>204</v>
      </c>
      <c r="H45" s="188" t="s">
        <v>205</v>
      </c>
      <c r="I45" s="188">
        <v>41969</v>
      </c>
      <c r="J45" s="188">
        <v>51099</v>
      </c>
      <c r="K45" s="185">
        <v>6.3</v>
      </c>
      <c r="L45" s="185" t="s">
        <v>206</v>
      </c>
      <c r="M45" s="185"/>
      <c r="N45" s="185"/>
      <c r="O45" s="185"/>
    </row>
    <row r="46" spans="1:20" ht="16.5" thickBot="1" x14ac:dyDescent="0.25">
      <c r="A46" s="185" t="s">
        <v>232</v>
      </c>
      <c r="B46" s="186" t="s">
        <v>298</v>
      </c>
      <c r="C46" s="185" t="s">
        <v>150</v>
      </c>
      <c r="D46" s="190" t="s">
        <v>298</v>
      </c>
      <c r="E46" s="185" t="s">
        <v>202</v>
      </c>
      <c r="F46" s="188" t="s">
        <v>249</v>
      </c>
      <c r="G46" s="188" t="s">
        <v>204</v>
      </c>
      <c r="H46" s="189" t="s">
        <v>261</v>
      </c>
      <c r="I46" s="188">
        <v>42472</v>
      </c>
      <c r="J46" s="188">
        <v>51602</v>
      </c>
      <c r="K46" s="185">
        <v>150</v>
      </c>
      <c r="L46" s="185" t="s">
        <v>206</v>
      </c>
      <c r="M46" s="185"/>
      <c r="N46" s="185"/>
      <c r="O46" s="185"/>
    </row>
    <row r="47" spans="1:20" ht="16.5" thickBot="1" x14ac:dyDescent="0.25">
      <c r="A47" s="185" t="s">
        <v>250</v>
      </c>
      <c r="B47" s="186" t="s">
        <v>300</v>
      </c>
      <c r="C47" s="185" t="s">
        <v>150</v>
      </c>
      <c r="D47" s="190" t="s">
        <v>301</v>
      </c>
      <c r="E47" s="185" t="s">
        <v>202</v>
      </c>
      <c r="F47" s="188" t="s">
        <v>249</v>
      </c>
      <c r="G47" s="188" t="s">
        <v>204</v>
      </c>
      <c r="H47" s="188" t="s">
        <v>205</v>
      </c>
      <c r="I47" s="218">
        <v>43349</v>
      </c>
      <c r="J47" s="218">
        <v>50653</v>
      </c>
      <c r="K47" s="219">
        <v>20</v>
      </c>
      <c r="L47" s="185" t="s">
        <v>206</v>
      </c>
      <c r="M47" s="185"/>
      <c r="N47" s="185"/>
      <c r="O47" s="185"/>
    </row>
    <row r="48" spans="1:20" ht="16.5" thickBot="1" x14ac:dyDescent="0.25">
      <c r="A48" s="185" t="s">
        <v>416</v>
      </c>
      <c r="B48" s="186" t="s">
        <v>303</v>
      </c>
      <c r="C48" s="185" t="s">
        <v>150</v>
      </c>
      <c r="D48" s="186" t="s">
        <v>303</v>
      </c>
      <c r="E48" s="185" t="s">
        <v>202</v>
      </c>
      <c r="F48" s="188" t="s">
        <v>249</v>
      </c>
      <c r="G48" s="188" t="s">
        <v>204</v>
      </c>
      <c r="H48" s="188" t="s">
        <v>205</v>
      </c>
      <c r="I48" s="218">
        <v>44576</v>
      </c>
      <c r="J48" s="218">
        <v>51880</v>
      </c>
      <c r="K48" s="219">
        <v>105</v>
      </c>
      <c r="L48" s="185" t="s">
        <v>206</v>
      </c>
      <c r="M48" s="185"/>
      <c r="N48" s="185"/>
      <c r="O48" s="185"/>
    </row>
    <row r="49" spans="1:15" ht="32.25" thickBot="1" x14ac:dyDescent="0.25">
      <c r="A49" s="185" t="s">
        <v>414</v>
      </c>
      <c r="B49" s="186" t="s">
        <v>305</v>
      </c>
      <c r="C49" s="185" t="s">
        <v>150</v>
      </c>
      <c r="D49" s="190" t="s">
        <v>305</v>
      </c>
      <c r="E49" s="185" t="s">
        <v>202</v>
      </c>
      <c r="F49" s="188" t="s">
        <v>249</v>
      </c>
      <c r="G49" s="188" t="s">
        <v>204</v>
      </c>
      <c r="H49" s="189" t="s">
        <v>205</v>
      </c>
      <c r="I49" s="218">
        <v>44757</v>
      </c>
      <c r="J49" s="218">
        <v>51698</v>
      </c>
      <c r="K49" s="219">
        <v>20</v>
      </c>
      <c r="L49" s="185" t="s">
        <v>206</v>
      </c>
      <c r="M49" s="191"/>
      <c r="N49" s="191"/>
      <c r="O49" s="191"/>
    </row>
    <row r="50" spans="1:15" ht="16.5" thickBot="1" x14ac:dyDescent="0.25">
      <c r="A50" s="185" t="s">
        <v>462</v>
      </c>
      <c r="B50" s="186" t="s">
        <v>3</v>
      </c>
      <c r="C50" s="185" t="s">
        <v>307</v>
      </c>
      <c r="D50" s="185" t="s">
        <v>307</v>
      </c>
      <c r="E50" s="185" t="s">
        <v>307</v>
      </c>
      <c r="F50" s="185" t="s">
        <v>307</v>
      </c>
      <c r="G50" s="185" t="s">
        <v>307</v>
      </c>
      <c r="H50" s="185" t="s">
        <v>307</v>
      </c>
      <c r="I50" s="185" t="s">
        <v>307</v>
      </c>
      <c r="J50" s="185" t="s">
        <v>307</v>
      </c>
      <c r="K50" s="185" t="s">
        <v>307</v>
      </c>
      <c r="L50" s="185" t="s">
        <v>307</v>
      </c>
      <c r="M50" s="185"/>
      <c r="N50" s="185"/>
      <c r="O50" s="185"/>
    </row>
    <row r="51" spans="1:15" ht="16.5" thickBot="1" x14ac:dyDescent="0.25">
      <c r="A51" s="192"/>
      <c r="B51" s="193"/>
      <c r="C51" s="192"/>
      <c r="D51" s="194"/>
      <c r="E51" s="192"/>
      <c r="F51" s="195"/>
      <c r="G51" s="195"/>
      <c r="H51" s="195"/>
      <c r="I51" s="196"/>
      <c r="J51" s="196"/>
      <c r="K51" s="197"/>
      <c r="L51" s="192"/>
      <c r="M51" s="192"/>
      <c r="N51" s="192"/>
      <c r="O51" s="192"/>
    </row>
    <row r="52" spans="1:15" ht="16.5" thickBot="1" x14ac:dyDescent="0.25">
      <c r="A52" s="185" t="s">
        <v>136</v>
      </c>
      <c r="B52" s="186" t="s">
        <v>308</v>
      </c>
      <c r="C52" s="185" t="s">
        <v>95</v>
      </c>
      <c r="D52" s="190" t="s">
        <v>308</v>
      </c>
      <c r="E52" s="185" t="s">
        <v>202</v>
      </c>
      <c r="F52" s="188" t="s">
        <v>307</v>
      </c>
      <c r="G52" s="188" t="s">
        <v>204</v>
      </c>
      <c r="H52" s="188" t="s">
        <v>205</v>
      </c>
      <c r="I52" s="188">
        <v>42339</v>
      </c>
      <c r="J52" s="188">
        <v>45439</v>
      </c>
      <c r="K52" s="185">
        <v>55.43</v>
      </c>
      <c r="L52" s="185" t="s">
        <v>309</v>
      </c>
      <c r="M52" s="185"/>
      <c r="N52" s="185"/>
      <c r="O52" s="185"/>
    </row>
    <row r="53" spans="1:15" ht="16.5" thickBot="1" x14ac:dyDescent="0.25">
      <c r="A53" s="185" t="s">
        <v>144</v>
      </c>
      <c r="B53" s="185" t="s">
        <v>310</v>
      </c>
      <c r="C53" s="185" t="s">
        <v>95</v>
      </c>
      <c r="D53" s="190" t="s">
        <v>310</v>
      </c>
      <c r="E53" s="185" t="s">
        <v>202</v>
      </c>
      <c r="F53" s="188" t="s">
        <v>307</v>
      </c>
      <c r="G53" s="188" t="s">
        <v>204</v>
      </c>
      <c r="H53" s="188" t="s">
        <v>205</v>
      </c>
      <c r="I53" s="188">
        <v>42887</v>
      </c>
      <c r="J53" s="188">
        <v>45808</v>
      </c>
      <c r="K53" s="185">
        <v>26.65</v>
      </c>
      <c r="L53" s="185" t="s">
        <v>309</v>
      </c>
      <c r="M53" s="185"/>
      <c r="N53" s="185"/>
      <c r="O53" s="185"/>
    </row>
    <row r="54" spans="1:15" ht="63.75" thickBot="1" x14ac:dyDescent="0.25">
      <c r="A54" s="185" t="s">
        <v>136</v>
      </c>
      <c r="B54" s="185" t="s">
        <v>311</v>
      </c>
      <c r="C54" s="185" t="s">
        <v>95</v>
      </c>
      <c r="D54" s="190" t="s">
        <v>312</v>
      </c>
      <c r="E54" s="185" t="s">
        <v>202</v>
      </c>
      <c r="F54" s="188" t="s">
        <v>313</v>
      </c>
      <c r="G54" s="188" t="s">
        <v>204</v>
      </c>
      <c r="H54" s="188" t="s">
        <v>205</v>
      </c>
      <c r="I54" s="188">
        <v>42036</v>
      </c>
      <c r="J54" s="188">
        <v>45702</v>
      </c>
      <c r="K54" s="185">
        <v>49.9</v>
      </c>
      <c r="L54" s="185" t="s">
        <v>206</v>
      </c>
      <c r="M54" s="185"/>
      <c r="N54" s="190" t="s">
        <v>314</v>
      </c>
      <c r="O54" s="185"/>
    </row>
    <row r="55" spans="1:15" ht="16.5" thickBot="1" x14ac:dyDescent="0.25">
      <c r="A55" s="185" t="s">
        <v>330</v>
      </c>
      <c r="B55" s="185" t="s">
        <v>315</v>
      </c>
      <c r="C55" s="185" t="s">
        <v>95</v>
      </c>
      <c r="D55" s="190" t="s">
        <v>316</v>
      </c>
      <c r="E55" s="185" t="s">
        <v>202</v>
      </c>
      <c r="F55" s="188" t="s">
        <v>317</v>
      </c>
      <c r="G55" s="188" t="s">
        <v>204</v>
      </c>
      <c r="H55" s="188" t="s">
        <v>205</v>
      </c>
      <c r="I55" s="188">
        <v>40346</v>
      </c>
      <c r="J55" s="188">
        <v>49476</v>
      </c>
      <c r="K55" s="185">
        <v>98</v>
      </c>
      <c r="L55" s="185" t="s">
        <v>309</v>
      </c>
      <c r="M55" s="185"/>
      <c r="N55" s="185"/>
      <c r="O55" s="185"/>
    </row>
    <row r="56" spans="1:15" ht="16.5" thickBot="1" x14ac:dyDescent="0.25">
      <c r="A56" s="185" t="s">
        <v>170</v>
      </c>
      <c r="B56" s="185" t="s">
        <v>318</v>
      </c>
      <c r="C56" s="185" t="s">
        <v>95</v>
      </c>
      <c r="D56" s="190" t="s">
        <v>319</v>
      </c>
      <c r="E56" s="185" t="s">
        <v>202</v>
      </c>
      <c r="F56" s="188" t="s">
        <v>320</v>
      </c>
      <c r="G56" s="188" t="s">
        <v>204</v>
      </c>
      <c r="H56" s="188" t="s">
        <v>205</v>
      </c>
      <c r="I56" s="188">
        <v>40345</v>
      </c>
      <c r="J56" s="188">
        <v>49674</v>
      </c>
      <c r="K56" s="185">
        <v>46.6</v>
      </c>
      <c r="L56" s="185" t="s">
        <v>309</v>
      </c>
      <c r="M56" s="185"/>
      <c r="N56" s="185"/>
      <c r="O56" s="185"/>
    </row>
    <row r="57" spans="1:15" ht="16.5" thickBot="1" x14ac:dyDescent="0.25">
      <c r="A57" s="185" t="s">
        <v>516</v>
      </c>
      <c r="B57" s="185" t="s">
        <v>321</v>
      </c>
      <c r="C57" s="185" t="s">
        <v>95</v>
      </c>
      <c r="D57" s="190" t="s">
        <v>322</v>
      </c>
      <c r="E57" s="185" t="s">
        <v>202</v>
      </c>
      <c r="F57" s="185" t="s">
        <v>323</v>
      </c>
      <c r="G57" s="188" t="s">
        <v>204</v>
      </c>
      <c r="H57" s="188" t="s">
        <v>205</v>
      </c>
      <c r="I57" s="218">
        <v>43446</v>
      </c>
      <c r="J57" s="218">
        <v>50750</v>
      </c>
      <c r="K57" s="219">
        <v>527.5</v>
      </c>
      <c r="L57" s="185" t="s">
        <v>309</v>
      </c>
      <c r="M57" s="185"/>
      <c r="N57" s="185"/>
      <c r="O57" s="185"/>
    </row>
    <row r="58" spans="1:15" ht="16.5" thickBot="1" x14ac:dyDescent="0.25">
      <c r="A58" s="185" t="s">
        <v>171</v>
      </c>
      <c r="B58" s="185" t="s">
        <v>324</v>
      </c>
      <c r="C58" s="185" t="s">
        <v>95</v>
      </c>
      <c r="D58" s="190" t="s">
        <v>325</v>
      </c>
      <c r="E58" s="185" t="s">
        <v>202</v>
      </c>
      <c r="F58" s="185" t="s">
        <v>320</v>
      </c>
      <c r="G58" s="188" t="s">
        <v>204</v>
      </c>
      <c r="H58" s="188" t="s">
        <v>205</v>
      </c>
      <c r="I58" s="218">
        <v>41664</v>
      </c>
      <c r="J58" s="218">
        <v>51135</v>
      </c>
      <c r="K58" s="219">
        <v>47</v>
      </c>
      <c r="L58" s="185" t="s">
        <v>309</v>
      </c>
      <c r="M58" s="185"/>
      <c r="N58" s="185"/>
      <c r="O58" s="185"/>
    </row>
    <row r="59" spans="1:15" ht="16.5" thickBot="1" x14ac:dyDescent="0.25">
      <c r="A59" s="185" t="s">
        <v>517</v>
      </c>
      <c r="B59" s="185" t="s">
        <v>327</v>
      </c>
      <c r="C59" s="185" t="s">
        <v>95</v>
      </c>
      <c r="D59" s="190" t="s">
        <v>328</v>
      </c>
      <c r="E59" s="185" t="s">
        <v>202</v>
      </c>
      <c r="F59" s="185" t="s">
        <v>329</v>
      </c>
      <c r="G59" s="188" t="s">
        <v>204</v>
      </c>
      <c r="H59" s="188" t="s">
        <v>205</v>
      </c>
      <c r="I59" s="218">
        <v>42887</v>
      </c>
      <c r="J59" s="218">
        <v>52017</v>
      </c>
      <c r="K59" s="219">
        <v>336</v>
      </c>
      <c r="L59" s="185" t="s">
        <v>309</v>
      </c>
      <c r="M59" s="185"/>
      <c r="N59" s="185"/>
      <c r="O59" s="185"/>
    </row>
    <row r="60" spans="1:15" ht="16.5" thickBot="1" x14ac:dyDescent="0.25">
      <c r="A60" s="185" t="s">
        <v>486</v>
      </c>
      <c r="B60" s="185" t="s">
        <v>331</v>
      </c>
      <c r="C60" s="185" t="s">
        <v>332</v>
      </c>
      <c r="D60" s="190" t="s">
        <v>331</v>
      </c>
      <c r="E60" s="190" t="s">
        <v>202</v>
      </c>
      <c r="F60" s="190" t="s">
        <v>333</v>
      </c>
      <c r="G60" s="190" t="s">
        <v>204</v>
      </c>
      <c r="H60" s="190" t="s">
        <v>205</v>
      </c>
      <c r="I60" s="218">
        <v>44409</v>
      </c>
      <c r="J60" s="218">
        <v>49887.5</v>
      </c>
      <c r="K60" s="220">
        <v>54</v>
      </c>
      <c r="L60" s="190" t="s">
        <v>309</v>
      </c>
      <c r="M60" s="185"/>
      <c r="N60" s="185"/>
      <c r="O60" s="185"/>
    </row>
    <row r="61" spans="1:15" ht="32.25" thickBot="1" x14ac:dyDescent="0.25">
      <c r="A61" s="185" t="s">
        <v>306</v>
      </c>
      <c r="B61" s="185" t="s">
        <v>335</v>
      </c>
      <c r="C61" s="185" t="s">
        <v>332</v>
      </c>
      <c r="D61" s="190" t="s">
        <v>335</v>
      </c>
      <c r="E61" s="190" t="s">
        <v>202</v>
      </c>
      <c r="F61" s="190" t="s">
        <v>333</v>
      </c>
      <c r="G61" s="190" t="s">
        <v>204</v>
      </c>
      <c r="H61" s="190" t="s">
        <v>205</v>
      </c>
      <c r="I61" s="218">
        <v>44713</v>
      </c>
      <c r="J61" s="218">
        <v>48364.5</v>
      </c>
      <c r="K61" s="220">
        <v>20</v>
      </c>
      <c r="L61" s="190" t="s">
        <v>309</v>
      </c>
      <c r="M61" s="185"/>
      <c r="N61" s="185"/>
      <c r="O61" s="185"/>
    </row>
    <row r="62" spans="1:15" ht="16.5" thickBot="1" x14ac:dyDescent="0.25">
      <c r="A62" s="185" t="s">
        <v>482</v>
      </c>
      <c r="B62" s="185" t="s">
        <v>338</v>
      </c>
      <c r="C62" s="185" t="s">
        <v>332</v>
      </c>
      <c r="D62" s="190" t="s">
        <v>338</v>
      </c>
      <c r="E62" s="190" t="s">
        <v>202</v>
      </c>
      <c r="F62" s="190" t="s">
        <v>333</v>
      </c>
      <c r="G62" s="190" t="s">
        <v>204</v>
      </c>
      <c r="H62" s="190" t="s">
        <v>205</v>
      </c>
      <c r="I62" s="218">
        <v>44774</v>
      </c>
      <c r="J62" s="218">
        <v>48425.5</v>
      </c>
      <c r="K62" s="220">
        <v>80</v>
      </c>
      <c r="L62" s="190" t="s">
        <v>309</v>
      </c>
      <c r="M62" s="190"/>
      <c r="N62" s="185"/>
      <c r="O62" s="185"/>
    </row>
    <row r="63" spans="1:15" ht="16.5" thickBot="1" x14ac:dyDescent="0.25">
      <c r="A63" s="185" t="s">
        <v>487</v>
      </c>
      <c r="B63" s="185" t="s">
        <v>17</v>
      </c>
      <c r="C63" s="185" t="s">
        <v>95</v>
      </c>
      <c r="D63" s="190" t="s">
        <v>307</v>
      </c>
      <c r="E63" s="190" t="s">
        <v>307</v>
      </c>
      <c r="F63" s="190" t="s">
        <v>307</v>
      </c>
      <c r="G63" s="190" t="s">
        <v>307</v>
      </c>
      <c r="H63" s="190" t="s">
        <v>307</v>
      </c>
      <c r="I63" s="218" t="s">
        <v>307</v>
      </c>
      <c r="J63" s="218" t="s">
        <v>307</v>
      </c>
      <c r="K63" s="220" t="s">
        <v>307</v>
      </c>
      <c r="L63" s="190" t="s">
        <v>307</v>
      </c>
      <c r="M63" s="190"/>
      <c r="N63" s="185"/>
      <c r="O63" s="185"/>
    </row>
    <row r="64" spans="1:15" ht="16.5" thickBot="1" x14ac:dyDescent="0.25">
      <c r="A64" s="198"/>
      <c r="B64" s="198"/>
      <c r="C64" s="198"/>
      <c r="D64" s="199"/>
      <c r="E64" s="198"/>
      <c r="F64" s="200"/>
      <c r="G64" s="200"/>
      <c r="H64" s="200"/>
      <c r="I64" s="201"/>
      <c r="J64" s="201"/>
      <c r="K64" s="202"/>
      <c r="L64" s="198"/>
      <c r="M64" s="198"/>
      <c r="N64" s="198"/>
      <c r="O64" s="198"/>
    </row>
    <row r="65" spans="1:15" ht="32.25" thickBot="1" x14ac:dyDescent="0.25">
      <c r="A65" s="185" t="s">
        <v>513</v>
      </c>
      <c r="B65" s="185" t="s">
        <v>341</v>
      </c>
      <c r="C65" s="185" t="s">
        <v>106</v>
      </c>
      <c r="D65" s="190" t="s">
        <v>342</v>
      </c>
      <c r="E65" s="185" t="s">
        <v>202</v>
      </c>
      <c r="F65" s="188" t="s">
        <v>343</v>
      </c>
      <c r="G65" s="188" t="s">
        <v>204</v>
      </c>
      <c r="H65" s="188" t="s">
        <v>205</v>
      </c>
      <c r="I65" s="188">
        <v>41148</v>
      </c>
      <c r="J65" s="188">
        <v>50278</v>
      </c>
      <c r="K65" s="185">
        <v>40</v>
      </c>
      <c r="L65" s="185" t="s">
        <v>309</v>
      </c>
      <c r="M65" s="185"/>
      <c r="N65" s="185"/>
      <c r="O65" s="185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 xr:uid="{00000000-0002-0000-0400-000000000000}">
      <formula1>$S$19:$S$24</formula1>
    </dataValidation>
  </dataValidation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1" t="s">
        <v>93</v>
      </c>
    </row>
    <row r="7" spans="3:3" x14ac:dyDescent="0.25">
      <c r="C7" s="1" t="s">
        <v>0</v>
      </c>
    </row>
    <row r="8" spans="3:3" x14ac:dyDescent="0.25">
      <c r="C8" s="1" t="s">
        <v>94</v>
      </c>
    </row>
    <row r="9" spans="3:3" x14ac:dyDescent="0.25">
      <c r="C9" s="1" t="s">
        <v>110</v>
      </c>
    </row>
    <row r="10" spans="3:3" x14ac:dyDescent="0.25">
      <c r="C10" s="1" t="s">
        <v>95</v>
      </c>
    </row>
    <row r="11" spans="3:3" x14ac:dyDescent="0.25">
      <c r="C11" s="1" t="s">
        <v>106</v>
      </c>
    </row>
    <row r="12" spans="3:3" x14ac:dyDescent="0.25">
      <c r="C12" s="1" t="s">
        <v>107</v>
      </c>
    </row>
    <row r="13" spans="3:3" x14ac:dyDescent="0.25">
      <c r="C13" s="1" t="s">
        <v>96</v>
      </c>
    </row>
    <row r="14" spans="3:3" x14ac:dyDescent="0.25">
      <c r="C14" s="1" t="s">
        <v>111</v>
      </c>
    </row>
    <row r="15" spans="3:3" x14ac:dyDescent="0.25">
      <c r="C15" s="1" t="s">
        <v>108</v>
      </c>
    </row>
    <row r="16" spans="3:3" x14ac:dyDescent="0.25">
      <c r="C16" s="1" t="s">
        <v>109</v>
      </c>
    </row>
    <row r="17" spans="3:3" x14ac:dyDescent="0.25">
      <c r="C17" s="1" t="s">
        <v>105</v>
      </c>
    </row>
    <row r="18" spans="3:3" x14ac:dyDescent="0.25">
      <c r="C18" s="1" t="s">
        <v>104</v>
      </c>
    </row>
    <row r="19" spans="3:3" x14ac:dyDescent="0.25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48f32a-b70c-4848-9fb2-a8ff929fd44d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76D956543654F9FA810507B908F89" ma:contentTypeVersion="10" ma:contentTypeDescription="Create a new document." ma:contentTypeScope="" ma:versionID="f288246a65b03d6419fc61d049759b20">
  <xsd:schema xmlns:xsd="http://www.w3.org/2001/XMLSchema" xmlns:xs="http://www.w3.org/2001/XMLSchema" xmlns:p="http://schemas.microsoft.com/office/2006/metadata/properties" xmlns:ns2="801e77cb-1273-4e40-b8f1-9aae6d3a09af" xmlns:ns3="cd48f32a-b70c-4848-9fb2-a8ff929fd44d" targetNamespace="http://schemas.microsoft.com/office/2006/metadata/properties" ma:root="true" ma:fieldsID="b1e126494c0059bed6f2131b4d79185a" ns2:_="" ns3:_="">
    <xsd:import namespace="801e77cb-1273-4e40-b8f1-9aae6d3a09af"/>
    <xsd:import namespace="cd48f32a-b70c-4848-9fb2-a8ff929fd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e77cb-1273-4e40-b8f1-9aae6d3a0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8f32a-b70c-4848-9fb2-a8ff929fd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C46F0A-D228-46DD-BAB0-21CF8307FB81}">
  <ds:schemaRefs>
    <ds:schemaRef ds:uri="http://www.w3.org/XML/1998/namespace"/>
    <ds:schemaRef ds:uri="http://schemas.openxmlformats.org/package/2006/metadata/core-properties"/>
    <ds:schemaRef ds:uri="785685f2-c2e1-4352-89aa-3faca8eaba52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5067c814-4b34-462c-a21d-c185ff6548d2"/>
    <ds:schemaRef ds:uri="http://schemas.microsoft.com/office/infopath/2007/PartnerControls"/>
    <ds:schemaRef ds:uri="cd48f32a-b70c-4848-9fb2-a8ff929fd44d"/>
  </ds:schemaRefs>
</ds:datastoreItem>
</file>

<file path=customXml/itemProps2.xml><?xml version="1.0" encoding="utf-8"?>
<ds:datastoreItem xmlns:ds="http://schemas.openxmlformats.org/officeDocument/2006/customXml" ds:itemID="{CC0868E7-6B32-42BE-AFB7-7A7AC4AD3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e77cb-1273-4e40-b8f1-9aae6d3a09af"/>
    <ds:schemaRef ds:uri="cd48f32a-b70c-4848-9fb2-a8ff929fd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Admin Info</vt:lpstr>
      <vt:lpstr>S-1_REQUIREMENT</vt:lpstr>
      <vt:lpstr>S-2_SUPPLY</vt:lpstr>
      <vt:lpstr>S-5 Table</vt:lpstr>
      <vt:lpstr>Sheet1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O'Connell, Matt A - E&amp;FP</cp:lastModifiedBy>
  <cp:lastPrinted>2021-04-14T17:04:23Z</cp:lastPrinted>
  <dcterms:created xsi:type="dcterms:W3CDTF">2004-11-07T17:37:25Z</dcterms:created>
  <dcterms:modified xsi:type="dcterms:W3CDTF">2021-09-28T17:04:29Z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0x010100C0D76D956543654F9FA810507B908F89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