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Carole Hakstian\Box\Shared\02 Regulatory\IEPR\2021\Filing Components\"/>
    </mc:Choice>
  </mc:AlternateContent>
  <xr:revisionPtr revIDLastSave="0" documentId="13_ncr:1_{737AE8DE-A901-40D9-BDFF-55F7210B07B9}" xr6:coauthVersionLast="47" xr6:coauthVersionMax="47" xr10:uidLastSave="{00000000-0000-0000-0000-000000000000}"/>
  <bookViews>
    <workbookView xWindow="29505" yWindow="0" windowWidth="23355" windowHeight="15375" tabRatio="838" activeTab="2"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39" l="1"/>
  <c r="H23" i="39"/>
  <c r="G23" i="39"/>
  <c r="F23" i="39"/>
  <c r="E23" i="39"/>
  <c r="D23" i="39"/>
  <c r="C23" i="39"/>
  <c r="B23" i="39"/>
  <c r="K17" i="38"/>
  <c r="K18" i="38"/>
  <c r="K19" i="38"/>
  <c r="K20" i="38"/>
  <c r="K21" i="38"/>
  <c r="K22" i="38"/>
  <c r="K15" i="38"/>
  <c r="K16" i="38"/>
  <c r="J17" i="37" l="1"/>
  <c r="J18" i="37"/>
  <c r="J19" i="37"/>
  <c r="J20" i="37"/>
  <c r="J21" i="37"/>
  <c r="J22" i="37"/>
  <c r="K11" i="38" l="1"/>
  <c r="B14" i="2" l="1"/>
  <c r="B2" i="40" l="1"/>
  <c r="A2" i="39" l="1"/>
  <c r="B2" i="38"/>
  <c r="B2" i="37"/>
  <c r="P62" i="35"/>
  <c r="O62" i="35"/>
  <c r="N62" i="35"/>
  <c r="M62" i="35"/>
  <c r="L62" i="35"/>
  <c r="K62" i="35"/>
  <c r="J62" i="35"/>
  <c r="I62" i="35"/>
  <c r="H62" i="35"/>
  <c r="G62" i="35"/>
  <c r="F62" i="35"/>
  <c r="E62" i="35"/>
  <c r="D62" i="35"/>
  <c r="C62" i="35"/>
  <c r="G16" i="39" l="1"/>
  <c r="G24" i="39" s="1"/>
  <c r="F16" i="39"/>
  <c r="F24" i="39" s="1"/>
  <c r="C16" i="39"/>
  <c r="C24" i="39" s="1"/>
  <c r="B16" i="39"/>
  <c r="B24" i="39" s="1"/>
  <c r="K14" i="38"/>
  <c r="K13" i="38"/>
  <c r="K12" i="38"/>
  <c r="K10" i="38"/>
  <c r="K9" i="38"/>
  <c r="J16" i="37"/>
  <c r="J15" i="37"/>
  <c r="J14" i="37"/>
  <c r="J13" i="37"/>
  <c r="J12" i="37"/>
  <c r="J11" i="37"/>
  <c r="J10" i="37"/>
  <c r="J9" i="37"/>
  <c r="H16" i="39" l="1"/>
  <c r="H24" i="39" s="1"/>
  <c r="I16" i="39"/>
  <c r="I24" i="39" s="1"/>
  <c r="E16" i="39"/>
  <c r="E24" i="39" s="1"/>
  <c r="D16" i="39"/>
  <c r="D24" i="39" s="1"/>
  <c r="B2" i="35"/>
</calcChain>
</file>

<file path=xl/sharedStrings.xml><?xml version="1.0" encoding="utf-8"?>
<sst xmlns="http://schemas.openxmlformats.org/spreadsheetml/2006/main" count="295" uniqueCount="160">
  <si>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</si>
  <si>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</si>
  <si>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</si>
  <si>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</si>
  <si>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</si>
  <si>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</si>
  <si>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</si>
  <si>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</si>
  <si>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</si>
  <si>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</si>
  <si>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</si>
  <si>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</si>
  <si>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</si>
  <si>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</si>
  <si>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</si>
  <si>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</si>
  <si>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</si>
  <si>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</si>
  <si>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</si>
  <si>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</si>
  <si>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</si>
  <si>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</si>
  <si>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</si>
  <si>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</si>
  <si>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</si>
  <si>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</si>
  <si>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</si>
  <si>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</si>
  <si>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</si>
  <si>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</si>
  <si>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</si>
  <si>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</si>
  <si>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</si>
  <si>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</si>
  <si>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</si>
  <si>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</si>
  <si>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</si>
  <si>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</si>
  <si>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</si>
  <si>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</si>
  <si>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</si>
  <si>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</si>
  <si>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</si>
  <si>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</si>
  <si>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</si>
  <si>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</si>
  <si>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</si>
  <si>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</si>
  <si>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</si>
  <si>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</si>
  <si>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</si>
  <si>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</si>
  <si>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</si>
  <si>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</si>
  <si>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</si>
  <si>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</si>
  <si>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</si>
  <si>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</si>
  <si>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</si>
  <si>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</si>
  <si>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</si>
  <si>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</si>
  <si>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</si>
  <si>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</si>
  <si>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</si>
  <si>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</si>
  <si>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</si>
  <si>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</si>
  <si>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</si>
  <si>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</si>
  <si>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</si>
  <si>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</si>
  <si>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</si>
  <si>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</si>
  <si>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</si>
  <si>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</si>
  <si>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</si>
  <si>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</si>
  <si>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</si>
  <si>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</si>
  <si>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</si>
  <si>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</si>
  <si>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</si>
  <si>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</si>
  <si>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</si>
  <si>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</si>
  <si>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</si>
  <si>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</si>
  <si>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</si>
  <si>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</si>
  <si>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</si>
  <si>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</si>
  <si>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</si>
  <si>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</si>
  <si>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</si>
  <si>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</si>
  <si>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</si>
  <si>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</si>
  <si>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</si>
  <si>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</si>
  <si>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</si>
  <si>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</si>
  <si>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</si>
  <si>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</si>
  <si>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</si>
  <si>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</si>
  <si>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</si>
  <si>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</si>
  <si>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</si>
  <si>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</si>
  <si>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</si>
  <si>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</si>
  <si>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</si>
  <si>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</si>
  <si>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</si>
  <si>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</si>
  <si>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</si>
  <si>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</si>
  <si>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</si>
  <si>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</si>
  <si>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</si>
  <si>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</si>
  <si>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</si>
  <si>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</si>
  <si>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</si>
  <si>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</si>
  <si>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</si>
  <si>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</si>
  <si>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</si>
  <si>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Sonoma Clean Power Authority</t>
  </si>
  <si>
    <t>Carole Hakstian, Senior Risk Officer</t>
  </si>
  <si>
    <t>50 Santa Rosa Ave, 5th Floor Santa Rosa CA 95404</t>
  </si>
  <si>
    <t>(802) 324-7474</t>
  </si>
  <si>
    <t>chakstian@sonomacleanpower.org</t>
  </si>
  <si>
    <t>Lines</t>
  </si>
  <si>
    <t>Notes</t>
  </si>
  <si>
    <t>All</t>
  </si>
  <si>
    <t xml:space="preserve">These include Net Energy Metering costs, WREGIS admin charges, Scheduling Coordinator charges ,and all CAISO settlements including load, generation credits, hedge credits, and various fees. </t>
  </si>
  <si>
    <t>All staff compensation is reported in this line item along with general and administration expenses.</t>
  </si>
  <si>
    <t>Public Benefit Programs are entirely additional to programs provided by the IOU through SCP customer charges (e.g. if SCP Public Benefit Programs total were $0, SCP customers would still be provided the same program benefits as bundled IOU customers).</t>
  </si>
  <si>
    <t xml:space="preserve">Public Benefit expenses include the actuals from the budgetary comparison for Program Implementation and Development. These include rebates and incentives and costs required to implement the programs. </t>
  </si>
  <si>
    <t xml:space="preserve">Amounts reported are Fiscal Years. 2019 represents July 1, 2018- June 30, 2019. 2020 represents July 1, 2019- June 30, 2020 and so on. </t>
  </si>
  <si>
    <t xml:space="preserve">2019 and 2020 are actual audited financial expenses; 2021-2026 are estimates. SCP does not estimate expenses beyond 2026. </t>
  </si>
  <si>
    <t>37 &amp; 39</t>
  </si>
  <si>
    <t>47-52</t>
  </si>
  <si>
    <t xml:space="preserve">These include resource adequacy and financial hedge products. These costs do not include CAISO credits for hedged energy. </t>
  </si>
  <si>
    <t xml:space="preserve">These costs do not include generation credits from CAISO for the resources. </t>
  </si>
  <si>
    <t xml:space="preserve">These include data management, billing, and PG&amp;E metering charges. </t>
  </si>
  <si>
    <t>kW</t>
  </si>
  <si>
    <t>vehicles</t>
  </si>
  <si>
    <t xml:space="preserve">Public Benefit programs are not separated for low income customers. Low income customers are targeted and generally receive additional rebates and incentives, however they are included within the overall program budget. SCP's Public Benefit programs aren't explicitly targeted at energy efficiency. SCP's programs are primarily focused on a combination of efficiency, fuel switching, and building electrification, of which automated demand response is a core element.  </t>
  </si>
  <si>
    <t xml:space="preserve">Program rebates and incentives. </t>
  </si>
  <si>
    <t>11-16</t>
  </si>
  <si>
    <t xml:space="preserve">Net reveneue from customer electricity generation bills and uncollected amounts. </t>
  </si>
  <si>
    <t>18-23</t>
  </si>
  <si>
    <t>Includes revenues from Operating Account fund disbursements, interest income, and grants.</t>
  </si>
  <si>
    <t xml:space="preserve">Investment in captial assets. Construction of headquarters and retail space, furniture &amp; equipment, &amp; leasehold improvements. These are shown as amounts expended during the fiscal year and do not reflect the depreciation value that is listed on the income statement. </t>
  </si>
  <si>
    <t>This line item reports the total of contribution to reserves, contribution to operating account fund for rate stabilization, and excess in net position.</t>
  </si>
  <si>
    <t>Other expenses include outreach &amp; communication, customer service, contracts for external legal, accounting &amp; auditing, legislative and regulatory advocacy, consultants, and other professional fees.</t>
  </si>
  <si>
    <t>SCP does not forecast "Revenue Requirements" by customer class.  To calculate "Revenue Requirements" by customer class, SCP applied a percent load share by customer class to "Total Revenue Requirements".  SCP determines total revenue requirements for all customers based on total costs, capital outlay, and contributions to reserves and an operating account fund for rate stabilization. SCP’s governing Board approves the budget.  Rates are set to provide a consistent bill comparison percentage against PG&amp;E Bundled Rates that are approved by the CPUC.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</si>
</sst>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0.0%"/>
    <numFmt numFmtId="173" formatCode="mmmm\ dd\,\ yyyy"/>
    <numFmt numFmtId="174" formatCode="#,##0.0_);\(#,##0.0\)"/>
  </numFmts>
  <fonts count="42"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
      <sz val="8"/>
      <name val="Arial"/>
      <family val="2"/>
    </font>
    <font>
      <b/>
      <sz val="12"/>
      <color rgb="FF0000FF"/>
      <name val="Times New Roman"/>
      <family val="1"/>
    </font>
    <font>
      <sz val="12"/>
      <color rgb="FF0000FF"/>
      <name val="Times New Roman"/>
      <family val="1"/>
    </font>
    <font>
      <sz val="12"/>
      <name val="Times New Roman"/>
      <family val="1"/>
    </font>
    <font>
      <sz val="8"/>
      <name val="Arial"/>
      <family val="2"/>
    </font>
    <font>
      <sz val="8"/>
      <color rgb="FFFF0000"/>
      <name val="Arial"/>
      <family val="2"/>
    </font>
    <font>
      <sz val="11"/>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5">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xf numFmtId="43" fontId="35" fillId="0" borderId="0" applyFont="0" applyFill="0" applyBorder="0" applyAlignment="0" applyProtection="0"/>
    <xf numFmtId="9" fontId="39" fillId="0" borderId="0" applyFont="0" applyFill="0" applyBorder="0" applyAlignment="0" applyProtection="0"/>
  </cellStyleXfs>
  <cellXfs count="263">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8"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2" fillId="0" borderId="36" xfId="0" applyFont="1" applyFill="1" applyBorder="1" applyAlignment="1">
      <alignment horizontal="center"/>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30" fillId="0" borderId="15" xfId="18" applyFont="1" applyBorder="1" applyAlignment="1">
      <alignment horizontal="right" vertical="top" wrapText="1"/>
    </xf>
    <xf numFmtId="0" fontId="3" fillId="0" borderId="41" xfId="18" applyFont="1" applyBorder="1" applyAlignment="1">
      <alignment horizontal="righ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34" fillId="0" borderId="24" xfId="32" applyNumberFormat="1" applyFill="1" applyBorder="1" applyAlignment="1">
      <alignment horizontal="center"/>
    </xf>
    <xf numFmtId="0" fontId="37" fillId="0" borderId="3" xfId="0" applyFont="1" applyBorder="1" applyAlignment="1">
      <alignment horizontal="center" vertical="center"/>
    </xf>
    <xf numFmtId="0" fontId="38" fillId="0" borderId="3" xfId="0" applyFont="1" applyBorder="1" applyAlignment="1">
      <alignment horizontal="left" vertical="center" wrapText="1" indent="1"/>
    </xf>
    <xf numFmtId="43" fontId="4" fillId="0" borderId="0" xfId="18" applyNumberFormat="1"/>
    <xf numFmtId="172" fontId="2" fillId="0" borderId="0" xfId="34" applyNumberFormat="1" applyFont="1"/>
    <xf numFmtId="3" fontId="2" fillId="0" borderId="3" xfId="20" applyNumberFormat="1" applyFill="1" applyBorder="1"/>
    <xf numFmtId="3" fontId="40" fillId="12" borderId="3" xfId="20" applyNumberFormat="1" applyFont="1" applyFill="1" applyBorder="1"/>
    <xf numFmtId="3" fontId="2" fillId="0" borderId="0" xfId="20" applyNumberFormat="1"/>
    <xf numFmtId="3" fontId="2" fillId="12" borderId="3" xfId="20" applyNumberFormat="1" applyFont="1" applyFill="1" applyBorder="1"/>
    <xf numFmtId="171" fontId="7" fillId="0" borderId="3" xfId="33" applyNumberFormat="1" applyFont="1" applyBorder="1" applyAlignment="1">
      <alignment vertical="top" wrapText="1"/>
    </xf>
    <xf numFmtId="171" fontId="7" fillId="0" borderId="40" xfId="33" applyNumberFormat="1" applyFont="1" applyBorder="1" applyAlignment="1">
      <alignment vertical="top" wrapText="1"/>
    </xf>
    <xf numFmtId="171" fontId="4" fillId="0" borderId="0" xfId="18" applyNumberFormat="1"/>
    <xf numFmtId="171" fontId="7" fillId="0" borderId="40" xfId="33" applyNumberFormat="1" applyFont="1" applyFill="1" applyBorder="1" applyAlignment="1">
      <alignment vertical="top" wrapText="1"/>
    </xf>
    <xf numFmtId="171" fontId="7" fillId="0" borderId="3" xfId="33" applyNumberFormat="1" applyFont="1" applyFill="1" applyBorder="1" applyAlignment="1">
      <alignment vertical="top" wrapText="1"/>
    </xf>
    <xf numFmtId="0" fontId="7" fillId="0" borderId="3" xfId="18" applyFont="1" applyFill="1" applyBorder="1" applyAlignment="1">
      <alignment vertical="top" wrapText="1"/>
    </xf>
    <xf numFmtId="0" fontId="36" fillId="0" borderId="3" xfId="0" applyFont="1" applyBorder="1" applyAlignment="1">
      <alignment horizontal="center" vertical="center"/>
    </xf>
    <xf numFmtId="49" fontId="37" fillId="0" borderId="3" xfId="0" applyNumberFormat="1" applyFont="1" applyBorder="1" applyAlignment="1">
      <alignment horizontal="center" vertical="center"/>
    </xf>
    <xf numFmtId="171" fontId="7" fillId="0" borderId="42" xfId="33" applyNumberFormat="1" applyFont="1" applyBorder="1" applyAlignment="1">
      <alignment vertical="top" wrapText="1"/>
    </xf>
    <xf numFmtId="171" fontId="7" fillId="0" borderId="5" xfId="33" applyNumberFormat="1" applyFont="1" applyBorder="1" applyAlignment="1">
      <alignment vertical="top" wrapText="1"/>
    </xf>
    <xf numFmtId="171" fontId="7" fillId="0" borderId="45" xfId="33" applyNumberFormat="1" applyFont="1" applyBorder="1" applyAlignment="1">
      <alignment vertical="top" wrapText="1"/>
    </xf>
    <xf numFmtId="171" fontId="9" fillId="0" borderId="47" xfId="33" applyNumberFormat="1" applyFont="1" applyBorder="1" applyAlignment="1">
      <alignment vertical="top" wrapText="1"/>
    </xf>
    <xf numFmtId="37" fontId="41" fillId="0" borderId="12" xfId="18" applyNumberFormat="1" applyFont="1" applyBorder="1" applyAlignment="1">
      <alignment vertical="top" wrapText="1"/>
    </xf>
    <xf numFmtId="37" fontId="41" fillId="0" borderId="13" xfId="18" applyNumberFormat="1" applyFont="1" applyBorder="1" applyAlignment="1">
      <alignment vertical="top" wrapText="1"/>
    </xf>
    <xf numFmtId="37" fontId="41" fillId="6" borderId="10" xfId="18" applyNumberFormat="1" applyFont="1" applyFill="1" applyBorder="1" applyAlignment="1">
      <alignment vertical="top" wrapText="1"/>
    </xf>
    <xf numFmtId="37" fontId="41" fillId="6" borderId="11" xfId="18" applyNumberFormat="1" applyFont="1" applyFill="1" applyBorder="1" applyAlignment="1">
      <alignment vertical="top" wrapText="1"/>
    </xf>
    <xf numFmtId="37" fontId="41" fillId="6" borderId="14" xfId="18" applyNumberFormat="1" applyFont="1" applyFill="1" applyBorder="1" applyAlignment="1">
      <alignment vertical="top" wrapText="1"/>
    </xf>
    <xf numFmtId="37" fontId="41" fillId="6" borderId="15" xfId="18" applyNumberFormat="1" applyFont="1" applyFill="1" applyBorder="1" applyAlignment="1">
      <alignment vertical="top" wrapText="1"/>
    </xf>
    <xf numFmtId="37" fontId="41" fillId="6" borderId="12" xfId="18" applyNumberFormat="1" applyFont="1" applyFill="1" applyBorder="1" applyAlignment="1">
      <alignment vertical="top" wrapText="1"/>
    </xf>
    <xf numFmtId="37" fontId="41" fillId="6" borderId="13" xfId="18" applyNumberFormat="1" applyFont="1" applyFill="1" applyBorder="1" applyAlignment="1">
      <alignment vertical="top" wrapText="1"/>
    </xf>
    <xf numFmtId="37" fontId="41" fillId="6" borderId="16" xfId="18" applyNumberFormat="1" applyFont="1" applyFill="1" applyBorder="1" applyAlignment="1">
      <alignment vertical="top" wrapText="1"/>
    </xf>
    <xf numFmtId="37" fontId="41" fillId="8" borderId="13" xfId="18" applyNumberFormat="1" applyFont="1" applyFill="1" applyBorder="1" applyAlignment="1">
      <alignment vertical="top" wrapText="1"/>
    </xf>
    <xf numFmtId="37" fontId="7" fillId="8" borderId="11" xfId="18" applyNumberFormat="1" applyFont="1" applyFill="1" applyBorder="1" applyAlignment="1">
      <alignment vertical="top" wrapText="1"/>
    </xf>
    <xf numFmtId="37" fontId="7" fillId="8" borderId="8" xfId="18" applyNumberFormat="1" applyFont="1" applyFill="1" applyBorder="1" applyAlignment="1">
      <alignment vertical="top" wrapText="1"/>
    </xf>
    <xf numFmtId="37" fontId="7" fillId="6" borderId="10" xfId="18" applyNumberFormat="1" applyFont="1" applyFill="1" applyBorder="1" applyAlignment="1">
      <alignment vertical="top" wrapText="1"/>
    </xf>
    <xf numFmtId="37" fontId="7" fillId="6" borderId="11" xfId="18" applyNumberFormat="1" applyFont="1" applyFill="1" applyBorder="1" applyAlignment="1">
      <alignment vertical="top" wrapText="1"/>
    </xf>
    <xf numFmtId="37" fontId="7" fillId="6" borderId="14" xfId="18" applyNumberFormat="1" applyFont="1" applyFill="1" applyBorder="1" applyAlignment="1">
      <alignment vertical="top" wrapText="1"/>
    </xf>
    <xf numFmtId="37" fontId="7" fillId="6" borderId="17" xfId="18" applyNumberFormat="1" applyFont="1" applyFill="1" applyBorder="1" applyAlignment="1">
      <alignment vertical="top" wrapText="1"/>
    </xf>
    <xf numFmtId="37" fontId="7" fillId="8" borderId="13" xfId="18" applyNumberFormat="1" applyFont="1" applyFill="1" applyBorder="1" applyAlignment="1">
      <alignment vertical="top" wrapText="1"/>
    </xf>
    <xf numFmtId="37" fontId="7" fillId="0" borderId="12" xfId="18" applyNumberFormat="1" applyFont="1" applyBorder="1" applyAlignment="1">
      <alignment vertical="top" wrapText="1"/>
    </xf>
    <xf numFmtId="37" fontId="7" fillId="0" borderId="17" xfId="18" applyNumberFormat="1" applyFont="1" applyBorder="1" applyAlignment="1">
      <alignment vertical="top" wrapText="1"/>
    </xf>
    <xf numFmtId="37" fontId="7" fillId="0" borderId="13" xfId="18" applyNumberFormat="1" applyFont="1" applyBorder="1" applyAlignment="1">
      <alignment vertical="top" wrapText="1"/>
    </xf>
    <xf numFmtId="37" fontId="7" fillId="3" borderId="10" xfId="18" applyNumberFormat="1" applyFont="1" applyFill="1" applyBorder="1" applyAlignment="1">
      <alignment vertical="top" wrapText="1"/>
    </xf>
    <xf numFmtId="37" fontId="7" fillId="3" borderId="11" xfId="18" applyNumberFormat="1" applyFont="1" applyFill="1" applyBorder="1" applyAlignment="1">
      <alignment vertical="top" wrapText="1"/>
    </xf>
    <xf numFmtId="37" fontId="7" fillId="0" borderId="19" xfId="18" applyNumberFormat="1" applyFont="1" applyBorder="1" applyAlignment="1">
      <alignment vertical="top" wrapText="1"/>
    </xf>
    <xf numFmtId="37" fontId="7" fillId="0" borderId="6" xfId="18" applyNumberFormat="1" applyFont="1" applyBorder="1" applyAlignment="1">
      <alignment vertical="top" wrapText="1"/>
    </xf>
    <xf numFmtId="37" fontId="7" fillId="0" borderId="20" xfId="33" applyNumberFormat="1" applyFont="1" applyBorder="1" applyAlignment="1">
      <alignment vertical="top" wrapText="1"/>
    </xf>
    <xf numFmtId="37" fontId="7" fillId="0" borderId="20" xfId="18" applyNumberFormat="1" applyFont="1" applyBorder="1" applyAlignment="1">
      <alignment vertical="top" wrapText="1"/>
    </xf>
    <xf numFmtId="37" fontId="7" fillId="0" borderId="14" xfId="18" applyNumberFormat="1" applyFont="1" applyBorder="1" applyAlignment="1">
      <alignment vertical="top" wrapText="1"/>
    </xf>
    <xf numFmtId="37" fontId="7" fillId="0" borderId="34" xfId="18" applyNumberFormat="1" applyFont="1" applyBorder="1" applyAlignment="1">
      <alignment vertical="top" wrapText="1"/>
    </xf>
    <xf numFmtId="37" fontId="7" fillId="0" borderId="6" xfId="33" applyNumberFormat="1" applyFont="1" applyBorder="1" applyAlignment="1">
      <alignment vertical="top" wrapText="1"/>
    </xf>
    <xf numFmtId="37" fontId="7" fillId="0" borderId="31" xfId="33" applyNumberFormat="1" applyFont="1" applyFill="1" applyBorder="1" applyAlignment="1">
      <alignment vertical="top" wrapText="1"/>
    </xf>
    <xf numFmtId="37" fontId="7" fillId="0" borderId="31" xfId="18" applyNumberFormat="1" applyFont="1" applyBorder="1" applyAlignment="1">
      <alignment vertical="top" wrapText="1"/>
    </xf>
    <xf numFmtId="37" fontId="7" fillId="0" borderId="8" xfId="33" applyNumberFormat="1" applyFont="1" applyBorder="1" applyAlignment="1">
      <alignment vertical="top" wrapText="1"/>
    </xf>
    <xf numFmtId="37" fontId="7" fillId="0" borderId="8" xfId="18" applyNumberFormat="1" applyFont="1" applyFill="1" applyBorder="1" applyAlignment="1">
      <alignment vertical="top" wrapText="1"/>
    </xf>
    <xf numFmtId="37" fontId="7" fillId="0" borderId="8" xfId="18" applyNumberFormat="1" applyFont="1" applyBorder="1" applyAlignment="1">
      <alignment vertical="top" wrapText="1"/>
    </xf>
    <xf numFmtId="37" fontId="7" fillId="0" borderId="8" xfId="33" applyNumberFormat="1" applyFont="1" applyFill="1" applyBorder="1" applyAlignment="1">
      <alignment vertical="top" wrapText="1"/>
    </xf>
    <xf numFmtId="37" fontId="12" fillId="9" borderId="10" xfId="18" applyNumberFormat="1" applyFont="1" applyFill="1" applyBorder="1" applyAlignment="1">
      <alignment horizontal="center" vertical="top" wrapText="1"/>
    </xf>
    <xf numFmtId="37" fontId="12" fillId="9" borderId="11" xfId="18" applyNumberFormat="1" applyFont="1" applyFill="1" applyBorder="1" applyAlignment="1">
      <alignment horizontal="center" vertical="top" wrapText="1"/>
    </xf>
    <xf numFmtId="37" fontId="7" fillId="0" borderId="16" xfId="18" applyNumberFormat="1" applyFont="1" applyBorder="1" applyAlignment="1">
      <alignment vertical="top" wrapText="1"/>
    </xf>
    <xf numFmtId="37" fontId="7" fillId="0" borderId="15" xfId="33" applyNumberFormat="1" applyFont="1" applyBorder="1" applyAlignment="1">
      <alignment vertical="top" wrapText="1"/>
    </xf>
    <xf numFmtId="37" fontId="7" fillId="0" borderId="15" xfId="18" applyNumberFormat="1" applyFont="1" applyBorder="1" applyAlignment="1">
      <alignment vertical="top" wrapText="1"/>
    </xf>
    <xf numFmtId="37" fontId="9" fillId="0" borderId="8" xfId="18" applyNumberFormat="1" applyFont="1" applyFill="1" applyBorder="1" applyAlignment="1">
      <alignment horizontal="center" vertical="top" wrapText="1"/>
    </xf>
    <xf numFmtId="37" fontId="12" fillId="0" borderId="8" xfId="18" applyNumberFormat="1" applyFont="1" applyBorder="1" applyAlignment="1">
      <alignment horizontal="center" vertical="top" wrapText="1"/>
    </xf>
    <xf numFmtId="37" fontId="9" fillId="0" borderId="8" xfId="33" applyNumberFormat="1" applyFont="1" applyBorder="1" applyAlignment="1">
      <alignment horizontal="right" vertical="center" wrapText="1"/>
    </xf>
    <xf numFmtId="37" fontId="7" fillId="10" borderId="0" xfId="18" applyNumberFormat="1" applyFont="1" applyFill="1" applyAlignment="1">
      <alignment vertical="top" wrapText="1"/>
    </xf>
    <xf numFmtId="37" fontId="7" fillId="10" borderId="7" xfId="18" applyNumberFormat="1" applyFont="1" applyFill="1" applyBorder="1" applyAlignment="1">
      <alignment vertical="top" wrapText="1"/>
    </xf>
    <xf numFmtId="37" fontId="9" fillId="0" borderId="8" xfId="18" applyNumberFormat="1" applyFont="1" applyBorder="1" applyAlignment="1">
      <alignment horizontal="right" vertical="center" wrapText="1"/>
    </xf>
    <xf numFmtId="171" fontId="9" fillId="0" borderId="41" xfId="18" applyNumberFormat="1" applyFont="1" applyFill="1" applyBorder="1" applyAlignment="1">
      <alignment vertical="top" wrapText="1"/>
    </xf>
    <xf numFmtId="171" fontId="9" fillId="0" borderId="41" xfId="18" applyNumberFormat="1" applyFont="1" applyBorder="1" applyAlignment="1">
      <alignment vertical="top" wrapText="1"/>
    </xf>
    <xf numFmtId="0" fontId="9" fillId="0" borderId="41" xfId="18" applyFont="1" applyBorder="1" applyAlignment="1">
      <alignment vertical="top" wrapText="1"/>
    </xf>
    <xf numFmtId="171" fontId="9" fillId="0" borderId="41" xfId="33" applyNumberFormat="1" applyFont="1" applyBorder="1" applyAlignment="1">
      <alignment vertical="top" wrapText="1"/>
    </xf>
    <xf numFmtId="0" fontId="36" fillId="0" borderId="3" xfId="0" applyFont="1" applyBorder="1" applyAlignment="1">
      <alignment horizontal="left" vertical="center" wrapText="1" indent="1"/>
    </xf>
    <xf numFmtId="173" fontId="0" fillId="0" borderId="0" xfId="0"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38" fillId="0" borderId="3" xfId="0" applyFont="1" applyBorder="1" applyAlignment="1">
      <alignment horizontal="left" vertical="center" wrapText="1"/>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36" fillId="0" borderId="3" xfId="0" applyFont="1" applyBorder="1" applyAlignment="1">
      <alignment horizontal="left" vertical="center" wrapText="1"/>
    </xf>
    <xf numFmtId="174" fontId="1" fillId="13" borderId="3" xfId="28" applyNumberFormat="1" applyFill="1" applyBorder="1" applyAlignment="1"/>
  </cellXfs>
  <cellStyles count="35">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4"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hakstian@sonomacleanpower.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4" zoomScale="70" zoomScaleNormal="70" workbookViewId="0">
      <selection activeCell="A21" sqref="A21:B21"/>
    </sheetView>
  </sheetViews>
  <sheetFormatPr defaultColWidth="8.7109375" defaultRowHeight="10.199999999999999" x14ac:dyDescent="0.2"/>
  <cols>
    <col min="1" max="1" width="56.140625" style="60" bestFit="1" customWidth="1"/>
    <col min="2" max="2" width="63.7109375" style="60" customWidth="1"/>
    <col min="3" max="16384" width="8.7109375" style="60"/>
  </cols>
  <sheetData>
    <row r="1" spans="1:2" s="59" customFormat="1" ht="21" x14ac:dyDescent="0.35">
      <c r="A1" s="217" t="s">
        <v>6</v>
      </c>
      <c r="B1" s="218"/>
    </row>
    <row r="2" spans="1:2" ht="17.399999999999999" x14ac:dyDescent="0.2">
      <c r="A2" s="219"/>
      <c r="B2" s="216"/>
    </row>
    <row r="3" spans="1:2" ht="17.399999999999999" x14ac:dyDescent="0.2">
      <c r="A3" s="219" t="s">
        <v>5</v>
      </c>
      <c r="B3" s="216"/>
    </row>
    <row r="4" spans="1:2" ht="17.399999999999999" x14ac:dyDescent="0.2">
      <c r="A4" s="219" t="s">
        <v>56</v>
      </c>
      <c r="B4" s="220"/>
    </row>
    <row r="5" spans="1:2" ht="17.399999999999999" x14ac:dyDescent="0.2">
      <c r="A5" s="219" t="s">
        <v>57</v>
      </c>
      <c r="B5" s="220"/>
    </row>
    <row r="6" spans="1:2" ht="17.399999999999999" x14ac:dyDescent="0.2">
      <c r="A6" s="61"/>
      <c r="B6" s="62"/>
    </row>
    <row r="7" spans="1:2" ht="185.25" customHeight="1" x14ac:dyDescent="0.2">
      <c r="A7" s="215" t="s">
        <v>58</v>
      </c>
      <c r="B7" s="216"/>
    </row>
    <row r="8" spans="1:2" ht="18.75" customHeight="1" x14ac:dyDescent="0.2">
      <c r="A8" s="63"/>
      <c r="B8" s="62"/>
    </row>
    <row r="9" spans="1:2" ht="15.6" x14ac:dyDescent="0.2">
      <c r="A9" s="64" t="s">
        <v>50</v>
      </c>
      <c r="B9" s="62"/>
    </row>
    <row r="10" spans="1:2" ht="84" customHeight="1" x14ac:dyDescent="0.2">
      <c r="A10" s="215" t="s">
        <v>59</v>
      </c>
      <c r="B10" s="216"/>
    </row>
    <row r="11" spans="1:2" ht="16.5" customHeight="1" x14ac:dyDescent="0.2">
      <c r="A11" s="63"/>
      <c r="B11" s="62"/>
    </row>
    <row r="12" spans="1:2" ht="17.25" customHeight="1" x14ac:dyDescent="0.2">
      <c r="A12" s="221" t="s">
        <v>60</v>
      </c>
      <c r="B12" s="222"/>
    </row>
    <row r="13" spans="1:2" ht="127.5" customHeight="1" x14ac:dyDescent="0.2">
      <c r="A13" s="215" t="s">
        <v>61</v>
      </c>
      <c r="B13" s="216"/>
    </row>
    <row r="14" spans="1:2" ht="17.25" customHeight="1" x14ac:dyDescent="0.2">
      <c r="A14" s="63"/>
      <c r="B14" s="62"/>
    </row>
    <row r="15" spans="1:2" ht="15.6" x14ac:dyDescent="0.2">
      <c r="A15" s="64" t="s">
        <v>51</v>
      </c>
      <c r="B15" s="62"/>
    </row>
    <row r="16" spans="1:2" ht="46.5" customHeight="1" x14ac:dyDescent="0.2">
      <c r="A16" s="223" t="s">
        <v>62</v>
      </c>
      <c r="B16" s="224"/>
    </row>
    <row r="17" spans="1:2" ht="15.75" customHeight="1" x14ac:dyDescent="0.2">
      <c r="A17" s="65"/>
      <c r="B17" s="66"/>
    </row>
    <row r="18" spans="1:2" ht="24.75" customHeight="1" x14ac:dyDescent="0.2">
      <c r="A18" s="67" t="s">
        <v>42</v>
      </c>
      <c r="B18" s="62"/>
    </row>
    <row r="19" spans="1:2" s="70" customFormat="1" ht="23.25" customHeight="1" x14ac:dyDescent="0.2">
      <c r="A19" s="68" t="s">
        <v>63</v>
      </c>
      <c r="B19" s="69">
        <v>44377</v>
      </c>
    </row>
    <row r="20" spans="1:2" s="71" customFormat="1" ht="23.25" customHeight="1" x14ac:dyDescent="0.2">
      <c r="A20" s="68"/>
      <c r="B20" s="69"/>
    </row>
    <row r="21" spans="1:2" ht="33.75" customHeight="1" thickBot="1" x14ac:dyDescent="0.3">
      <c r="A21" s="225" t="s">
        <v>64</v>
      </c>
      <c r="B21" s="22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election activeCell="B24" sqref="B24"/>
    </sheetView>
  </sheetViews>
  <sheetFormatPr defaultColWidth="8.7109375" defaultRowHeight="10.199999999999999" x14ac:dyDescent="0.2"/>
  <cols>
    <col min="1" max="1" width="45.42578125" style="24" customWidth="1"/>
    <col min="2" max="2" width="108.140625" style="24" customWidth="1"/>
    <col min="3" max="16384" width="8.7109375" style="24"/>
  </cols>
  <sheetData>
    <row r="1" spans="1:3" ht="17.399999999999999" x14ac:dyDescent="0.3">
      <c r="A1" s="38" t="s">
        <v>1</v>
      </c>
      <c r="B1" s="39"/>
      <c r="C1" s="30"/>
    </row>
    <row r="2" spans="1:3" ht="17.25" customHeight="1" x14ac:dyDescent="0.25">
      <c r="A2" s="53" t="s">
        <v>52</v>
      </c>
      <c r="B2" s="28" t="s">
        <v>129</v>
      </c>
      <c r="C2" s="27"/>
    </row>
    <row r="3" spans="1:3" ht="13.2" x14ac:dyDescent="0.25">
      <c r="A3" s="54" t="s">
        <v>3</v>
      </c>
      <c r="B3" s="214">
        <v>44377</v>
      </c>
      <c r="C3" s="27"/>
    </row>
    <row r="4" spans="1:3" ht="15" customHeight="1" x14ac:dyDescent="0.25">
      <c r="A4" s="54" t="s">
        <v>4</v>
      </c>
      <c r="B4" s="29" t="s">
        <v>130</v>
      </c>
      <c r="C4" s="27"/>
    </row>
    <row r="5" spans="1:3" ht="13.2" x14ac:dyDescent="0.25">
      <c r="A5" s="31"/>
      <c r="B5" s="29" t="s">
        <v>131</v>
      </c>
      <c r="C5" s="27"/>
    </row>
    <row r="6" spans="1:3" ht="13.2" x14ac:dyDescent="0.25">
      <c r="A6" s="31"/>
      <c r="B6" s="29" t="s">
        <v>132</v>
      </c>
      <c r="C6" s="27"/>
    </row>
    <row r="7" spans="1:3" ht="13.8" thickBot="1" x14ac:dyDescent="0.3">
      <c r="A7" s="32"/>
      <c r="B7" s="142" t="s">
        <v>133</v>
      </c>
      <c r="C7" s="33"/>
    </row>
    <row r="8" spans="1:3" ht="13.2" x14ac:dyDescent="0.25">
      <c r="A8" s="25"/>
      <c r="B8" s="26"/>
    </row>
    <row r="10" spans="1:3" x14ac:dyDescent="0.2">
      <c r="C10" s="51"/>
    </row>
    <row r="11" spans="1:3" s="27" customFormat="1" x14ac:dyDescent="0.2">
      <c r="C11" s="23" t="s">
        <v>43</v>
      </c>
    </row>
    <row r="12" spans="1:3" s="27" customFormat="1" x14ac:dyDescent="0.2">
      <c r="A12" s="36" t="s">
        <v>103</v>
      </c>
      <c r="B12" s="36" t="s">
        <v>106</v>
      </c>
      <c r="C12" s="35" t="s">
        <v>41</v>
      </c>
    </row>
    <row r="13" spans="1:3" s="27" customFormat="1" x14ac:dyDescent="0.2">
      <c r="A13" s="36" t="s">
        <v>104</v>
      </c>
      <c r="B13" s="34" t="s">
        <v>105</v>
      </c>
      <c r="C13" s="35" t="s">
        <v>41</v>
      </c>
    </row>
    <row r="14" spans="1:3" s="27" customFormat="1" x14ac:dyDescent="0.2">
      <c r="A14" s="36" t="s">
        <v>107</v>
      </c>
      <c r="B14" s="34" t="str">
        <f>'Form 3'!B4:T4</f>
        <v>INCREMENTAL DEMAND MODIFIER IMPACTS</v>
      </c>
      <c r="C14" s="35" t="s">
        <v>126</v>
      </c>
    </row>
    <row r="15" spans="1:3" s="27" customFormat="1" x14ac:dyDescent="0.2">
      <c r="A15" s="34" t="s">
        <v>0</v>
      </c>
      <c r="B15" s="34" t="s">
        <v>39</v>
      </c>
      <c r="C15" s="35" t="s">
        <v>41</v>
      </c>
    </row>
    <row r="16" spans="1:3" s="27" customFormat="1" x14ac:dyDescent="0.2">
      <c r="A16" s="36" t="s">
        <v>54</v>
      </c>
      <c r="B16" s="36" t="s">
        <v>40</v>
      </c>
      <c r="C16" s="37" t="s">
        <v>41</v>
      </c>
    </row>
    <row r="17" spans="1:3" s="27" customFormat="1" x14ac:dyDescent="0.2">
      <c r="A17" s="36" t="s">
        <v>127</v>
      </c>
      <c r="B17" s="36" t="s">
        <v>128</v>
      </c>
      <c r="C17" s="35" t="s">
        <v>41</v>
      </c>
    </row>
    <row r="18" spans="1:3" s="27" customFormat="1" x14ac:dyDescent="0.2"/>
    <row r="19" spans="1:3" s="27" customFormat="1" x14ac:dyDescent="0.2"/>
    <row r="20" spans="1:3" s="27" customFormat="1" x14ac:dyDescent="0.2">
      <c r="A20" s="24"/>
      <c r="B20" s="24"/>
      <c r="C20" s="24"/>
    </row>
    <row r="21" spans="1:3" s="27" customFormat="1" x14ac:dyDescent="0.2">
      <c r="A21" s="24"/>
      <c r="B21" s="24"/>
      <c r="C21" s="24"/>
    </row>
    <row r="22" spans="1:3" s="27" customFormat="1" x14ac:dyDescent="0.2">
      <c r="A22" s="24"/>
      <c r="B22" s="24"/>
      <c r="C22" s="24"/>
    </row>
    <row r="23" spans="1:3" s="27" customFormat="1" x14ac:dyDescent="0.2">
      <c r="A23" s="24"/>
      <c r="B23" s="24"/>
      <c r="C23" s="24"/>
    </row>
    <row r="24" spans="1:3" s="27" customFormat="1" x14ac:dyDescent="0.2">
      <c r="A24" s="24"/>
      <c r="B24" s="24"/>
      <c r="C24" s="24"/>
    </row>
    <row r="25" spans="1:3" s="27" customFormat="1" x14ac:dyDescent="0.2">
      <c r="A25" s="24"/>
      <c r="B25" s="24"/>
      <c r="C25" s="24"/>
    </row>
    <row r="26" spans="1:3" s="27" customFormat="1" x14ac:dyDescent="0.2">
      <c r="A26" s="24"/>
      <c r="B26" s="24"/>
      <c r="C26" s="24"/>
    </row>
    <row r="27" spans="1:3" s="27" customFormat="1" x14ac:dyDescent="0.2">
      <c r="A27" s="24"/>
      <c r="B27" s="24"/>
      <c r="C27" s="24"/>
    </row>
    <row r="28" spans="1:3" s="27" customFormat="1" x14ac:dyDescent="0.2">
      <c r="A28" s="24"/>
      <c r="B28" s="24"/>
      <c r="C28" s="24"/>
    </row>
    <row r="29" spans="1:3" s="27" customFormat="1" x14ac:dyDescent="0.2">
      <c r="A29" s="24"/>
      <c r="B29" s="24"/>
      <c r="C29" s="24"/>
    </row>
    <row r="30" spans="1:3" s="27" customFormat="1" x14ac:dyDescent="0.2">
      <c r="A30" s="24"/>
      <c r="B30" s="24"/>
      <c r="C30" s="24"/>
    </row>
    <row r="31" spans="1:3" s="27" customFormat="1" x14ac:dyDescent="0.2">
      <c r="A31" s="24"/>
      <c r="B31" s="24"/>
      <c r="C31" s="24"/>
    </row>
    <row r="32" spans="1:3" s="27" customFormat="1" x14ac:dyDescent="0.2">
      <c r="A32" s="24"/>
      <c r="B32" s="24"/>
      <c r="C32" s="24"/>
    </row>
    <row r="33" spans="1:3" s="27" customFormat="1" x14ac:dyDescent="0.2">
      <c r="A33" s="24"/>
      <c r="B33" s="24"/>
      <c r="C33" s="24"/>
    </row>
    <row r="34" spans="1:3" s="27" customFormat="1" x14ac:dyDescent="0.2">
      <c r="A34" s="24"/>
      <c r="B34" s="24"/>
      <c r="C34" s="24"/>
    </row>
    <row r="35" spans="1:3" s="27" customFormat="1" x14ac:dyDescent="0.2">
      <c r="A35" s="24"/>
      <c r="B35" s="24"/>
      <c r="C35" s="24"/>
    </row>
    <row r="36" spans="1:3" s="27" customFormat="1" x14ac:dyDescent="0.2">
      <c r="A36" s="24"/>
      <c r="B36" s="24"/>
      <c r="C36" s="24"/>
    </row>
    <row r="37" spans="1:3" s="27" customFormat="1" x14ac:dyDescent="0.2">
      <c r="A37" s="24"/>
      <c r="B37" s="24"/>
      <c r="C37" s="24"/>
    </row>
    <row r="38" spans="1:3" s="27" customFormat="1" x14ac:dyDescent="0.2">
      <c r="A38" s="24"/>
      <c r="B38" s="24"/>
      <c r="C38" s="24"/>
    </row>
    <row r="39" spans="1:3" s="27" customFormat="1" x14ac:dyDescent="0.2">
      <c r="A39" s="24"/>
      <c r="B39" s="24"/>
      <c r="C39" s="24"/>
    </row>
    <row r="40" spans="1:3" s="27" customFormat="1" x14ac:dyDescent="0.2">
      <c r="A40" s="24"/>
      <c r="B40" s="24"/>
      <c r="C40" s="24"/>
    </row>
    <row r="41" spans="1:3" s="27" customFormat="1" x14ac:dyDescent="0.2">
      <c r="A41" s="24"/>
      <c r="B41" s="24"/>
      <c r="C41" s="24"/>
    </row>
    <row r="42" spans="1:3" s="27" customFormat="1" x14ac:dyDescent="0.2">
      <c r="A42" s="24"/>
      <c r="B42" s="24"/>
      <c r="C42" s="24"/>
    </row>
    <row r="43" spans="1:3" s="27" customFormat="1" x14ac:dyDescent="0.2">
      <c r="A43" s="24"/>
      <c r="B43" s="24"/>
      <c r="C43" s="24"/>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E75DCE2C-79AF-4DCC-A408-A716E2EE3FA2}"/>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22"/>
  <sheetViews>
    <sheetView showGridLines="0" tabSelected="1" zoomScaleNormal="100" workbookViewId="0">
      <selection activeCell="H14" sqref="H14"/>
    </sheetView>
  </sheetViews>
  <sheetFormatPr defaultColWidth="8.7109375" defaultRowHeight="10.199999999999999" x14ac:dyDescent="0.2"/>
  <cols>
    <col min="1" max="1" width="1.7109375" style="60" customWidth="1"/>
    <col min="2" max="2" width="6" style="60" bestFit="1" customWidth="1"/>
    <col min="3" max="10" width="15.85546875" style="60" customWidth="1"/>
    <col min="11" max="11" width="13" style="60" customWidth="1"/>
    <col min="12" max="12" width="9.42578125" style="60" bestFit="1" customWidth="1"/>
    <col min="13" max="16384" width="8.7109375" style="60"/>
  </cols>
  <sheetData>
    <row r="1" spans="2:13" s="72" customFormat="1" ht="15.6" x14ac:dyDescent="0.3">
      <c r="B1" s="227" t="s">
        <v>65</v>
      </c>
      <c r="C1" s="227"/>
      <c r="D1" s="227"/>
      <c r="E1" s="227"/>
      <c r="F1" s="227"/>
      <c r="G1" s="227"/>
      <c r="H1" s="227"/>
      <c r="I1" s="227"/>
      <c r="J1" s="227"/>
    </row>
    <row r="2" spans="2:13" s="73" customFormat="1" ht="15.6" x14ac:dyDescent="0.3">
      <c r="B2" s="228" t="str">
        <f>'FormsList&amp;FilerInfo'!B2</f>
        <v>Sonoma Clean Power Authority</v>
      </c>
      <c r="C2" s="229"/>
      <c r="D2" s="229"/>
      <c r="E2" s="229"/>
      <c r="F2" s="229"/>
      <c r="G2" s="229"/>
      <c r="H2" s="229"/>
      <c r="I2" s="229"/>
      <c r="J2" s="229"/>
    </row>
    <row r="3" spans="2:13" s="73" customFormat="1" ht="13.2" x14ac:dyDescent="0.25">
      <c r="B3" s="230"/>
      <c r="C3" s="230"/>
      <c r="D3" s="230"/>
      <c r="E3" s="230"/>
      <c r="F3" s="230"/>
      <c r="G3" s="230"/>
      <c r="H3" s="230"/>
      <c r="I3" s="230"/>
      <c r="J3" s="230"/>
    </row>
    <row r="4" spans="2:13" s="72" customFormat="1" ht="20.100000000000001" customHeight="1" x14ac:dyDescent="0.25">
      <c r="B4" s="231" t="s">
        <v>106</v>
      </c>
      <c r="C4" s="231"/>
      <c r="D4" s="231"/>
      <c r="E4" s="231"/>
      <c r="F4" s="231"/>
      <c r="G4" s="231"/>
      <c r="H4" s="231"/>
      <c r="I4" s="231"/>
      <c r="J4" s="231"/>
    </row>
    <row r="5" spans="2:13" s="73" customFormat="1" ht="13.2" x14ac:dyDescent="0.25">
      <c r="B5" s="232" t="s">
        <v>66</v>
      </c>
      <c r="C5" s="232"/>
      <c r="D5" s="232"/>
      <c r="E5" s="232"/>
      <c r="F5" s="232"/>
      <c r="G5" s="232"/>
      <c r="H5" s="232"/>
      <c r="I5" s="232"/>
      <c r="J5" s="232"/>
    </row>
    <row r="6" spans="2:13" s="72" customFormat="1" ht="15.6" x14ac:dyDescent="0.25">
      <c r="B6" s="74"/>
      <c r="C6" s="74"/>
      <c r="D6" s="74"/>
      <c r="E6" s="74"/>
      <c r="F6" s="74"/>
      <c r="G6" s="74"/>
      <c r="H6" s="74"/>
      <c r="I6" s="74"/>
      <c r="J6" s="74"/>
    </row>
    <row r="7" spans="2:13" ht="18.75" customHeight="1" x14ac:dyDescent="0.25">
      <c r="E7" s="75" t="s">
        <v>67</v>
      </c>
    </row>
    <row r="8" spans="2:13" ht="20.399999999999999" x14ac:dyDescent="0.2">
      <c r="B8" s="76" t="s">
        <v>2</v>
      </c>
      <c r="C8" s="77" t="s">
        <v>68</v>
      </c>
      <c r="D8" s="77" t="s">
        <v>69</v>
      </c>
      <c r="E8" s="77" t="s">
        <v>70</v>
      </c>
      <c r="F8" s="77" t="s">
        <v>71</v>
      </c>
      <c r="G8" s="77" t="s">
        <v>72</v>
      </c>
      <c r="H8" s="78" t="s">
        <v>73</v>
      </c>
      <c r="I8" s="78" t="s">
        <v>74</v>
      </c>
      <c r="J8" s="79" t="s">
        <v>75</v>
      </c>
    </row>
    <row r="9" spans="2:13" x14ac:dyDescent="0.2">
      <c r="B9" s="80">
        <v>2019</v>
      </c>
      <c r="C9" s="150">
        <v>1141.8073007977639</v>
      </c>
      <c r="D9" s="150">
        <v>768.57799999999997</v>
      </c>
      <c r="E9" s="150">
        <v>437.803</v>
      </c>
      <c r="F9" s="150"/>
      <c r="G9" s="150"/>
      <c r="H9" s="150">
        <v>12.232777094927314</v>
      </c>
      <c r="I9" s="148"/>
      <c r="J9" s="150">
        <f t="shared" ref="J9:J22" si="0">SUM(C9:I9)</f>
        <v>2360.4210778926913</v>
      </c>
    </row>
    <row r="10" spans="2:13" x14ac:dyDescent="0.2">
      <c r="B10" s="80">
        <v>2020</v>
      </c>
      <c r="C10" s="150">
        <v>1202.117</v>
      </c>
      <c r="D10" s="150">
        <v>714.279</v>
      </c>
      <c r="E10" s="150">
        <v>414.60899999999998</v>
      </c>
      <c r="F10" s="148"/>
      <c r="G10" s="148"/>
      <c r="H10" s="150">
        <v>12.092225112339293</v>
      </c>
      <c r="I10" s="148"/>
      <c r="J10" s="150">
        <f t="shared" si="0"/>
        <v>2343.0972251123394</v>
      </c>
    </row>
    <row r="11" spans="2:13" x14ac:dyDescent="0.2">
      <c r="B11" s="80">
        <v>2021</v>
      </c>
      <c r="C11" s="82">
        <v>1163.085619797595</v>
      </c>
      <c r="D11" s="82">
        <v>678.93101654471923</v>
      </c>
      <c r="E11" s="82">
        <v>409.51254548826955</v>
      </c>
      <c r="F11" s="82"/>
      <c r="G11" s="82"/>
      <c r="H11" s="82">
        <v>11.197488169416316</v>
      </c>
      <c r="I11" s="82"/>
      <c r="J11" s="82">
        <f t="shared" si="0"/>
        <v>2262.72667</v>
      </c>
      <c r="K11" s="146"/>
      <c r="L11" s="146"/>
      <c r="M11" s="146"/>
    </row>
    <row r="12" spans="2:13" x14ac:dyDescent="0.2">
      <c r="B12" s="80">
        <v>2022</v>
      </c>
      <c r="C12" s="82">
        <v>1179.862580775555</v>
      </c>
      <c r="D12" s="82">
        <v>672.58774903330175</v>
      </c>
      <c r="E12" s="82">
        <v>394.40701491305958</v>
      </c>
      <c r="F12" s="82"/>
      <c r="G12" s="82"/>
      <c r="H12" s="82">
        <v>11.213575278084024</v>
      </c>
      <c r="I12" s="82"/>
      <c r="J12" s="82">
        <f t="shared" si="0"/>
        <v>2258.0709200000001</v>
      </c>
      <c r="K12" s="146"/>
      <c r="L12" s="146"/>
      <c r="M12" s="146"/>
    </row>
    <row r="13" spans="2:13" x14ac:dyDescent="0.2">
      <c r="B13" s="80">
        <v>2023</v>
      </c>
      <c r="C13" s="82">
        <v>1167.1180466540352</v>
      </c>
      <c r="D13" s="82">
        <v>672.69235270290926</v>
      </c>
      <c r="E13" s="82">
        <v>387.86565402189058</v>
      </c>
      <c r="F13" s="82"/>
      <c r="G13" s="82"/>
      <c r="H13" s="82">
        <v>11.213566621164224</v>
      </c>
      <c r="I13" s="82"/>
      <c r="J13" s="82">
        <f t="shared" si="0"/>
        <v>2238.889619999999</v>
      </c>
      <c r="K13" s="146"/>
      <c r="L13" s="146"/>
      <c r="M13" s="146"/>
    </row>
    <row r="14" spans="2:13" x14ac:dyDescent="0.2">
      <c r="B14" s="80">
        <v>2024</v>
      </c>
      <c r="C14" s="82">
        <v>1175.19262911654</v>
      </c>
      <c r="D14" s="82">
        <v>670.6668152295415</v>
      </c>
      <c r="E14" s="82">
        <v>380.10668641512302</v>
      </c>
      <c r="F14" s="82"/>
      <c r="G14" s="82"/>
      <c r="H14" s="82">
        <v>11.2117192387954</v>
      </c>
      <c r="I14" s="82"/>
      <c r="J14" s="82">
        <f t="shared" si="0"/>
        <v>2237.17785</v>
      </c>
      <c r="K14" s="146"/>
      <c r="L14" s="146"/>
      <c r="M14" s="146"/>
    </row>
    <row r="15" spans="2:13" x14ac:dyDescent="0.2">
      <c r="B15" s="80">
        <v>2025</v>
      </c>
      <c r="C15" s="82">
        <v>1182.0203394520754</v>
      </c>
      <c r="D15" s="82">
        <v>659.99133395871229</v>
      </c>
      <c r="E15" s="82">
        <v>369.78327755580494</v>
      </c>
      <c r="F15" s="82"/>
      <c r="G15" s="82"/>
      <c r="H15" s="82">
        <v>11.210349033407647</v>
      </c>
      <c r="I15" s="82"/>
      <c r="J15" s="82">
        <f t="shared" si="0"/>
        <v>2223.0053000000003</v>
      </c>
      <c r="K15" s="146"/>
      <c r="L15" s="146"/>
      <c r="M15" s="146"/>
    </row>
    <row r="16" spans="2:13" x14ac:dyDescent="0.2">
      <c r="B16" s="80">
        <v>2026</v>
      </c>
      <c r="C16" s="82">
        <v>1171.1307440279575</v>
      </c>
      <c r="D16" s="82">
        <v>658.62467738605858</v>
      </c>
      <c r="E16" s="82">
        <v>364.47062069033501</v>
      </c>
      <c r="F16" s="82"/>
      <c r="G16" s="82"/>
      <c r="H16" s="82">
        <v>11.210967895648547</v>
      </c>
      <c r="I16" s="82"/>
      <c r="J16" s="82">
        <f t="shared" si="0"/>
        <v>2205.4370099999996</v>
      </c>
      <c r="K16" s="146"/>
      <c r="L16" s="146"/>
      <c r="M16" s="146"/>
    </row>
    <row r="17" spans="2:13" x14ac:dyDescent="0.2">
      <c r="B17" s="80">
        <v>2027</v>
      </c>
      <c r="C17" s="147">
        <v>1165.2750903078177</v>
      </c>
      <c r="D17" s="147">
        <v>655.33155399912835</v>
      </c>
      <c r="E17" s="147">
        <v>362.64826758688332</v>
      </c>
      <c r="F17" s="147"/>
      <c r="G17" s="147"/>
      <c r="H17" s="147">
        <v>11.154913056170244</v>
      </c>
      <c r="I17" s="82"/>
      <c r="J17" s="82">
        <f t="shared" si="0"/>
        <v>2194.4098249499998</v>
      </c>
      <c r="K17" s="146"/>
      <c r="L17" s="146"/>
      <c r="M17" s="146"/>
    </row>
    <row r="18" spans="2:13" x14ac:dyDescent="0.2">
      <c r="B18" s="80">
        <v>2028</v>
      </c>
      <c r="C18" s="147">
        <v>1159.4487148562787</v>
      </c>
      <c r="D18" s="147">
        <v>652.05489622913274</v>
      </c>
      <c r="E18" s="147">
        <v>360.83502624894896</v>
      </c>
      <c r="F18" s="147"/>
      <c r="G18" s="147"/>
      <c r="H18" s="147">
        <v>11.099138490889345</v>
      </c>
      <c r="I18" s="82"/>
      <c r="J18" s="82">
        <f t="shared" si="0"/>
        <v>2183.4377758252499</v>
      </c>
      <c r="K18" s="146"/>
      <c r="L18" s="146"/>
      <c r="M18" s="146"/>
    </row>
    <row r="19" spans="2:13" x14ac:dyDescent="0.2">
      <c r="B19" s="80">
        <v>2029</v>
      </c>
      <c r="C19" s="147">
        <v>1153.6514712819974</v>
      </c>
      <c r="D19" s="147">
        <v>648.79462174798709</v>
      </c>
      <c r="E19" s="147">
        <v>359.03085111770423</v>
      </c>
      <c r="F19" s="147"/>
      <c r="G19" s="147"/>
      <c r="H19" s="147">
        <v>11.04364279843503</v>
      </c>
      <c r="I19" s="82"/>
      <c r="J19" s="82">
        <f t="shared" si="0"/>
        <v>2172.5205869461238</v>
      </c>
      <c r="K19" s="146"/>
      <c r="L19" s="146"/>
      <c r="M19" s="146"/>
    </row>
    <row r="20" spans="2:13" x14ac:dyDescent="0.2">
      <c r="B20" s="80">
        <v>2030</v>
      </c>
      <c r="C20" s="147">
        <v>1147.8832139255874</v>
      </c>
      <c r="D20" s="147">
        <v>645.55064863924713</v>
      </c>
      <c r="E20" s="147">
        <v>357.23569686211567</v>
      </c>
      <c r="F20" s="147"/>
      <c r="G20" s="147"/>
      <c r="H20" s="147">
        <v>10.988424584442782</v>
      </c>
      <c r="I20" s="82"/>
      <c r="J20" s="82">
        <f t="shared" si="0"/>
        <v>2161.6579840113932</v>
      </c>
      <c r="K20" s="146"/>
      <c r="L20" s="146"/>
      <c r="M20" s="146"/>
    </row>
    <row r="21" spans="2:13" x14ac:dyDescent="0.2">
      <c r="B21" s="80">
        <v>2031</v>
      </c>
      <c r="C21" s="147">
        <v>1142.1437978559593</v>
      </c>
      <c r="D21" s="147">
        <v>642.32289539605085</v>
      </c>
      <c r="E21" s="147">
        <v>355.44951837780508</v>
      </c>
      <c r="F21" s="147"/>
      <c r="G21" s="147"/>
      <c r="H21" s="147">
        <v>10.933482461520725</v>
      </c>
      <c r="I21" s="82"/>
      <c r="J21" s="82">
        <f t="shared" si="0"/>
        <v>2150.849694091336</v>
      </c>
      <c r="K21" s="146"/>
      <c r="L21" s="146"/>
      <c r="M21" s="146"/>
    </row>
    <row r="22" spans="2:13" x14ac:dyDescent="0.2">
      <c r="B22" s="80">
        <v>2032</v>
      </c>
      <c r="C22" s="147">
        <v>1136.4330788666796</v>
      </c>
      <c r="D22" s="147">
        <v>639.11128091907062</v>
      </c>
      <c r="E22" s="147">
        <v>353.67227078591606</v>
      </c>
      <c r="F22" s="147"/>
      <c r="G22" s="147"/>
      <c r="H22" s="147">
        <v>10.87881504921279</v>
      </c>
      <c r="I22" s="82"/>
      <c r="J22" s="82">
        <f t="shared" si="0"/>
        <v>2140.0954456208792</v>
      </c>
      <c r="K22" s="146"/>
      <c r="L22" s="146"/>
      <c r="M22" s="146"/>
    </row>
  </sheetData>
  <mergeCells count="5">
    <mergeCell ref="B1:J1"/>
    <mergeCell ref="B2:J2"/>
    <mergeCell ref="B3:J3"/>
    <mergeCell ref="B4:J4"/>
    <mergeCell ref="B5:J5"/>
  </mergeCells>
  <printOptions horizontalCentered="1" gridLinesSet="0"/>
  <pageMargins left="0.25" right="0.25" top="0.75" bottom="0.75" header="0.5" footer="0.5"/>
  <pageSetup orientation="landscape" r:id="rId1"/>
  <headerFooter alignWithMargins="0">
    <oddFooter>&amp;R&amp;A</oddFooter>
  </headerFooter>
  <ignoredErrors>
    <ignoredError sqref="J9:J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M22"/>
  <sheetViews>
    <sheetView showGridLines="0" zoomScaleNormal="100" workbookViewId="0">
      <selection activeCell="G35" sqref="G35"/>
    </sheetView>
  </sheetViews>
  <sheetFormatPr defaultColWidth="8.7109375" defaultRowHeight="10.199999999999999" x14ac:dyDescent="0.2"/>
  <cols>
    <col min="1" max="1" width="1.7109375" style="60" customWidth="1"/>
    <col min="2" max="2" width="10.140625" style="60" customWidth="1"/>
    <col min="3" max="11" width="15.85546875" style="60" customWidth="1"/>
    <col min="12" max="16384" width="8.7109375" style="60"/>
  </cols>
  <sheetData>
    <row r="1" spans="2:13" s="72" customFormat="1" ht="15.6" x14ac:dyDescent="0.3">
      <c r="B1" s="227" t="s">
        <v>76</v>
      </c>
      <c r="C1" s="227"/>
      <c r="D1" s="227"/>
      <c r="E1" s="227"/>
      <c r="F1" s="227"/>
      <c r="G1" s="227"/>
      <c r="H1" s="227"/>
      <c r="I1" s="227"/>
      <c r="J1" s="227"/>
      <c r="K1" s="227"/>
    </row>
    <row r="2" spans="2:13" ht="15.6" x14ac:dyDescent="0.3">
      <c r="B2" s="228" t="str">
        <f>'FormsList&amp;FilerInfo'!B2</f>
        <v>Sonoma Clean Power Authority</v>
      </c>
      <c r="C2" s="228"/>
      <c r="D2" s="228"/>
      <c r="E2" s="228"/>
      <c r="F2" s="228"/>
      <c r="G2" s="228"/>
      <c r="H2" s="228"/>
      <c r="I2" s="228"/>
      <c r="J2" s="228"/>
      <c r="K2" s="228"/>
    </row>
    <row r="3" spans="2:13" ht="13.2" x14ac:dyDescent="0.25">
      <c r="B3" s="83"/>
      <c r="C3" s="84"/>
      <c r="D3" s="84"/>
      <c r="E3" s="84"/>
      <c r="F3" s="84"/>
      <c r="G3" s="84"/>
      <c r="H3" s="84"/>
      <c r="I3" s="84"/>
      <c r="J3" s="84"/>
      <c r="K3" s="84"/>
    </row>
    <row r="4" spans="2:13" s="72" customFormat="1" ht="20.100000000000001" customHeight="1" x14ac:dyDescent="0.25">
      <c r="B4" s="233" t="s">
        <v>105</v>
      </c>
      <c r="C4" s="233"/>
      <c r="D4" s="233"/>
      <c r="E4" s="233"/>
      <c r="F4" s="233"/>
      <c r="G4" s="233"/>
      <c r="H4" s="233"/>
      <c r="I4" s="233"/>
      <c r="J4" s="233"/>
      <c r="K4" s="233"/>
    </row>
    <row r="5" spans="2:13" ht="13.2" x14ac:dyDescent="0.25">
      <c r="B5" s="230" t="s">
        <v>77</v>
      </c>
      <c r="C5" s="230"/>
      <c r="D5" s="230"/>
      <c r="E5" s="230"/>
      <c r="F5" s="230"/>
      <c r="G5" s="230"/>
      <c r="H5" s="230"/>
      <c r="I5" s="230"/>
      <c r="J5" s="230"/>
      <c r="K5" s="230"/>
    </row>
    <row r="6" spans="2:13" ht="20.100000000000001" customHeight="1" x14ac:dyDescent="0.3">
      <c r="B6" s="85"/>
      <c r="C6" s="85"/>
      <c r="D6" s="85"/>
      <c r="E6" s="85"/>
      <c r="F6" s="85"/>
      <c r="G6" s="85"/>
      <c r="H6" s="85"/>
      <c r="I6" s="85"/>
      <c r="J6" s="85"/>
      <c r="K6" s="85"/>
    </row>
    <row r="7" spans="2:13" ht="13.2" x14ac:dyDescent="0.25">
      <c r="B7" s="234" t="s">
        <v>78</v>
      </c>
      <c r="C7" s="234"/>
      <c r="D7" s="234"/>
      <c r="E7" s="234"/>
      <c r="F7" s="234"/>
      <c r="G7" s="234"/>
      <c r="H7" s="234"/>
      <c r="I7" s="234"/>
      <c r="J7" s="234"/>
      <c r="K7" s="234"/>
    </row>
    <row r="8" spans="2:13" ht="39" customHeight="1" x14ac:dyDescent="0.2">
      <c r="B8" s="86" t="s">
        <v>2</v>
      </c>
      <c r="C8" s="86" t="s">
        <v>68</v>
      </c>
      <c r="D8" s="86" t="s">
        <v>69</v>
      </c>
      <c r="E8" s="78" t="s">
        <v>70</v>
      </c>
      <c r="F8" s="78" t="s">
        <v>79</v>
      </c>
      <c r="G8" s="78" t="s">
        <v>72</v>
      </c>
      <c r="H8" s="78" t="s">
        <v>74</v>
      </c>
      <c r="I8" s="78" t="s">
        <v>80</v>
      </c>
      <c r="J8" s="78" t="s">
        <v>81</v>
      </c>
      <c r="K8" s="87" t="s">
        <v>82</v>
      </c>
    </row>
    <row r="9" spans="2:13" x14ac:dyDescent="0.2">
      <c r="B9" s="80">
        <v>2019</v>
      </c>
      <c r="C9" s="88">
        <v>256.30622170300001</v>
      </c>
      <c r="D9" s="88">
        <v>148.399801959</v>
      </c>
      <c r="E9" s="88">
        <v>70.470695751000008</v>
      </c>
      <c r="F9" s="88"/>
      <c r="G9" s="88"/>
      <c r="H9" s="88"/>
      <c r="I9" s="88">
        <v>0.24490065899999999</v>
      </c>
      <c r="J9" s="88">
        <v>58.547182801160119</v>
      </c>
      <c r="K9" s="81">
        <f t="shared" ref="K9:K22" si="0">SUM(C9:J9)</f>
        <v>533.96880287316014</v>
      </c>
    </row>
    <row r="10" spans="2:13" x14ac:dyDescent="0.2">
      <c r="B10" s="80">
        <v>2020</v>
      </c>
      <c r="C10" s="88">
        <v>341.54251642399998</v>
      </c>
      <c r="D10" s="88">
        <v>117.192900997</v>
      </c>
      <c r="E10" s="88">
        <v>58.376894508999996</v>
      </c>
      <c r="F10" s="88"/>
      <c r="G10" s="88"/>
      <c r="H10" s="88"/>
      <c r="I10" s="88">
        <v>0.224526904</v>
      </c>
      <c r="J10" s="88">
        <v>62.701528245020057</v>
      </c>
      <c r="K10" s="81">
        <f t="shared" si="0"/>
        <v>580.03836707901996</v>
      </c>
    </row>
    <row r="11" spans="2:13" x14ac:dyDescent="0.2">
      <c r="B11" s="80">
        <v>2021</v>
      </c>
      <c r="C11" s="89">
        <v>255.0282</v>
      </c>
      <c r="D11" s="89">
        <v>102.2483</v>
      </c>
      <c r="E11" s="89">
        <v>53.82255</v>
      </c>
      <c r="F11" s="89"/>
      <c r="G11" s="89"/>
      <c r="H11" s="89"/>
      <c r="I11" s="89">
        <v>0.25310909999999998</v>
      </c>
      <c r="J11" s="89">
        <v>43.279094772999997</v>
      </c>
      <c r="K11" s="82">
        <f>SUM(C11:J11)</f>
        <v>454.63125387299999</v>
      </c>
      <c r="M11" s="149"/>
    </row>
    <row r="12" spans="2:13" x14ac:dyDescent="0.2">
      <c r="B12" s="80">
        <v>2022</v>
      </c>
      <c r="C12" s="82">
        <v>259.74740000000003</v>
      </c>
      <c r="D12" s="82">
        <v>100.84595</v>
      </c>
      <c r="E12" s="82">
        <v>51.829140000000002</v>
      </c>
      <c r="F12" s="82"/>
      <c r="G12" s="82"/>
      <c r="H12" s="82"/>
      <c r="I12" s="82">
        <v>0.2532432</v>
      </c>
      <c r="J12" s="82">
        <v>43.467851996</v>
      </c>
      <c r="K12" s="82">
        <f t="shared" si="0"/>
        <v>456.143585196</v>
      </c>
      <c r="M12" s="149"/>
    </row>
    <row r="13" spans="2:13" x14ac:dyDescent="0.2">
      <c r="B13" s="80">
        <v>2023</v>
      </c>
      <c r="C13" s="89">
        <v>257.5068</v>
      </c>
      <c r="D13" s="89">
        <v>104.36281</v>
      </c>
      <c r="E13" s="89">
        <v>53.481430000000003</v>
      </c>
      <c r="F13" s="89"/>
      <c r="G13" s="89"/>
      <c r="H13" s="89"/>
      <c r="I13" s="89">
        <v>1.0051699999999999</v>
      </c>
      <c r="J13" s="89">
        <v>45.705066299999999</v>
      </c>
      <c r="K13" s="82">
        <f t="shared" si="0"/>
        <v>462.06127629999997</v>
      </c>
      <c r="M13" s="149"/>
    </row>
    <row r="14" spans="2:13" x14ac:dyDescent="0.2">
      <c r="B14" s="80">
        <v>2024</v>
      </c>
      <c r="C14" s="82">
        <v>296.97570000000002</v>
      </c>
      <c r="D14" s="82">
        <v>82.429630000000003</v>
      </c>
      <c r="E14" s="82">
        <v>46.119109999999999</v>
      </c>
      <c r="F14" s="82"/>
      <c r="G14" s="82"/>
      <c r="H14" s="82"/>
      <c r="I14" s="82">
        <v>2.0547423999999999</v>
      </c>
      <c r="J14" s="82">
        <v>44.366635471999999</v>
      </c>
      <c r="K14" s="82">
        <f t="shared" si="0"/>
        <v>471.94581787200002</v>
      </c>
      <c r="M14" s="149"/>
    </row>
    <row r="15" spans="2:13" x14ac:dyDescent="0.2">
      <c r="B15" s="80">
        <v>2025</v>
      </c>
      <c r="C15" s="89">
        <v>284.42689999999999</v>
      </c>
      <c r="D15" s="89">
        <v>82.567210000000003</v>
      </c>
      <c r="E15" s="89">
        <v>45.750639999999997</v>
      </c>
      <c r="F15" s="89"/>
      <c r="G15" s="89"/>
      <c r="H15" s="89"/>
      <c r="I15" s="89">
        <v>2.0566908000000002</v>
      </c>
      <c r="J15" s="89">
        <v>42.619263223999994</v>
      </c>
      <c r="K15" s="82">
        <f t="shared" si="0"/>
        <v>457.42070402399997</v>
      </c>
      <c r="M15" s="149"/>
    </row>
    <row r="16" spans="2:13" x14ac:dyDescent="0.2">
      <c r="B16" s="80">
        <v>2026</v>
      </c>
      <c r="C16" s="82">
        <v>267.14299999999997</v>
      </c>
      <c r="D16" s="82">
        <v>102.68886000000001</v>
      </c>
      <c r="E16" s="82">
        <v>46.96152</v>
      </c>
      <c r="F16" s="82"/>
      <c r="G16" s="82"/>
      <c r="H16" s="82"/>
      <c r="I16" s="82">
        <v>0.82610810000000001</v>
      </c>
      <c r="J16" s="82">
        <v>45.886474643</v>
      </c>
      <c r="K16" s="82">
        <f t="shared" si="0"/>
        <v>463.505962743</v>
      </c>
      <c r="M16" s="149"/>
    </row>
    <row r="17" spans="2:13" x14ac:dyDescent="0.2">
      <c r="B17" s="80">
        <v>2027</v>
      </c>
      <c r="C17" s="89">
        <v>268.06069054065563</v>
      </c>
      <c r="D17" s="89">
        <v>103.04161712054112</v>
      </c>
      <c r="E17" s="89">
        <v>47.122842372956846</v>
      </c>
      <c r="F17" s="89"/>
      <c r="G17" s="89"/>
      <c r="H17" s="89"/>
      <c r="I17" s="89">
        <v>0.82894594935008226</v>
      </c>
      <c r="J17" s="89">
        <v>46.044104016496277</v>
      </c>
      <c r="K17" s="82">
        <f t="shared" si="0"/>
        <v>465.09819999999991</v>
      </c>
      <c r="M17" s="149"/>
    </row>
    <row r="18" spans="2:13" x14ac:dyDescent="0.2">
      <c r="B18" s="80">
        <v>2028</v>
      </c>
      <c r="C18" s="89">
        <v>269.01726342803795</v>
      </c>
      <c r="D18" s="89">
        <v>103.40932048283099</v>
      </c>
      <c r="E18" s="89">
        <v>47.290999939437214</v>
      </c>
      <c r="F18" s="89"/>
      <c r="G18" s="89"/>
      <c r="H18" s="89"/>
      <c r="I18" s="89">
        <v>0.83190403775407173</v>
      </c>
      <c r="J18" s="89">
        <v>46.208412111939737</v>
      </c>
      <c r="K18" s="82">
        <f t="shared" si="0"/>
        <v>466.75789999999995</v>
      </c>
      <c r="M18" s="149"/>
    </row>
    <row r="19" spans="2:13" x14ac:dyDescent="0.2">
      <c r="B19" s="80">
        <v>2029</v>
      </c>
      <c r="C19" s="89">
        <v>269.97383631542027</v>
      </c>
      <c r="D19" s="89">
        <v>103.77702384512084</v>
      </c>
      <c r="E19" s="89">
        <v>47.459157505917574</v>
      </c>
      <c r="F19" s="89"/>
      <c r="G19" s="89"/>
      <c r="H19" s="89"/>
      <c r="I19" s="89">
        <v>0.8348621261580611</v>
      </c>
      <c r="J19" s="89">
        <v>46.372720207383189</v>
      </c>
      <c r="K19" s="82">
        <f t="shared" si="0"/>
        <v>468.41759999999988</v>
      </c>
      <c r="M19" s="149"/>
    </row>
    <row r="20" spans="2:13" x14ac:dyDescent="0.2">
      <c r="B20" s="80">
        <v>2030</v>
      </c>
      <c r="C20" s="89">
        <v>270.93040920280265</v>
      </c>
      <c r="D20" s="89">
        <v>104.1447272074107</v>
      </c>
      <c r="E20" s="89">
        <v>47.627315072397934</v>
      </c>
      <c r="F20" s="89"/>
      <c r="G20" s="89"/>
      <c r="H20" s="89"/>
      <c r="I20" s="89">
        <v>0.83782021456205036</v>
      </c>
      <c r="J20" s="89">
        <v>46.537028302826648</v>
      </c>
      <c r="K20" s="82">
        <f t="shared" si="0"/>
        <v>470.07729999999998</v>
      </c>
      <c r="M20" s="149"/>
    </row>
    <row r="21" spans="2:13" x14ac:dyDescent="0.2">
      <c r="B21" s="80">
        <v>2031</v>
      </c>
      <c r="C21" s="89">
        <v>271.88698209018497</v>
      </c>
      <c r="D21" s="89">
        <v>104.51243056970056</v>
      </c>
      <c r="E21" s="89">
        <v>47.795472638878294</v>
      </c>
      <c r="F21" s="89"/>
      <c r="G21" s="89"/>
      <c r="H21" s="89"/>
      <c r="I21" s="89">
        <v>0.84077830296603973</v>
      </c>
      <c r="J21" s="89">
        <v>46.701336398270101</v>
      </c>
      <c r="K21" s="82">
        <f t="shared" si="0"/>
        <v>471.73699999999991</v>
      </c>
      <c r="M21" s="149"/>
    </row>
    <row r="22" spans="2:13" x14ac:dyDescent="0.2">
      <c r="B22" s="80">
        <v>2032</v>
      </c>
      <c r="C22" s="82">
        <v>272.84355497756729</v>
      </c>
      <c r="D22" s="82">
        <v>104.88013393199043</v>
      </c>
      <c r="E22" s="82">
        <v>47.963630205358662</v>
      </c>
      <c r="F22" s="82"/>
      <c r="G22" s="82"/>
      <c r="H22" s="82"/>
      <c r="I22" s="82">
        <v>0.8437363913700292</v>
      </c>
      <c r="J22" s="82">
        <v>46.86564449371356</v>
      </c>
      <c r="K22" s="82">
        <f t="shared" si="0"/>
        <v>473.39669999999995</v>
      </c>
      <c r="M22" s="149"/>
    </row>
  </sheetData>
  <mergeCells count="5">
    <mergeCell ref="B1:K1"/>
    <mergeCell ref="B2:K2"/>
    <mergeCell ref="B4:K4"/>
    <mergeCell ref="B5:K5"/>
    <mergeCell ref="B7:K7"/>
  </mergeCells>
  <printOptions horizontalCentered="1" gridLinesSet="0"/>
  <pageMargins left="0.25" right="0.25" top="0.5" bottom="0.5" header="0.5" footer="0.5"/>
  <pageSetup orientation="landscape" r:id="rId1"/>
  <headerFooter alignWithMargins="0">
    <oddFooter>&amp;R&amp;A</oddFooter>
  </headerFooter>
  <ignoredErrors>
    <ignoredError sqref="K9:K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0" zoomScaleNormal="80" workbookViewId="0">
      <selection activeCell="I32" sqref="I32"/>
    </sheetView>
  </sheetViews>
  <sheetFormatPr defaultColWidth="9.28515625" defaultRowHeight="16.5" customHeight="1" x14ac:dyDescent="0.3"/>
  <cols>
    <col min="1" max="1" width="5" style="123" customWidth="1"/>
    <col min="2" max="2" width="26" style="126" customWidth="1"/>
    <col min="3" max="3" width="21" style="126" customWidth="1"/>
    <col min="4" max="5" width="15.42578125" style="123" customWidth="1"/>
    <col min="6" max="20" width="15.85546875" style="123" customWidth="1"/>
    <col min="21" max="16384" width="9.28515625" style="123"/>
  </cols>
  <sheetData>
    <row r="1" spans="2:20" ht="16.5" customHeight="1" x14ac:dyDescent="0.3">
      <c r="B1" s="235" t="s">
        <v>108</v>
      </c>
      <c r="C1" s="235"/>
      <c r="D1" s="235"/>
      <c r="E1" s="235"/>
      <c r="F1" s="235"/>
      <c r="G1" s="235"/>
      <c r="H1" s="235"/>
      <c r="I1" s="235"/>
      <c r="J1" s="235"/>
      <c r="K1" s="235"/>
      <c r="L1" s="235"/>
      <c r="M1" s="235"/>
      <c r="N1" s="235"/>
      <c r="O1" s="235"/>
      <c r="P1" s="235"/>
      <c r="Q1" s="235"/>
      <c r="R1" s="235"/>
      <c r="S1" s="235"/>
      <c r="T1" s="235"/>
    </row>
    <row r="2" spans="2:20" ht="16.5" customHeight="1" x14ac:dyDescent="0.3">
      <c r="B2" s="236" t="str">
        <f>'FormsList&amp;FilerInfo'!B2</f>
        <v>Sonoma Clean Power Authority</v>
      </c>
      <c r="C2" s="236"/>
      <c r="D2" s="236"/>
      <c r="E2" s="236"/>
      <c r="F2" s="236"/>
      <c r="G2" s="236"/>
      <c r="H2" s="236"/>
      <c r="I2" s="236"/>
      <c r="J2" s="236"/>
      <c r="K2" s="236"/>
      <c r="L2" s="236"/>
      <c r="M2" s="236"/>
      <c r="N2" s="236"/>
      <c r="O2" s="236"/>
      <c r="P2" s="236"/>
      <c r="Q2" s="236"/>
      <c r="R2" s="236"/>
      <c r="S2" s="236"/>
      <c r="T2" s="236"/>
    </row>
    <row r="3" spans="2:20" ht="16.5" customHeight="1" x14ac:dyDescent="0.3">
      <c r="B3" s="124"/>
      <c r="C3" s="124"/>
      <c r="D3" s="124"/>
      <c r="E3" s="124"/>
      <c r="F3" s="124"/>
      <c r="G3" s="124"/>
      <c r="H3" s="124"/>
      <c r="I3" s="124"/>
      <c r="J3" s="124"/>
      <c r="K3" s="124"/>
      <c r="L3" s="125"/>
    </row>
    <row r="4" spans="2:20" ht="16.5" customHeight="1" x14ac:dyDescent="0.3">
      <c r="B4" s="237" t="s">
        <v>109</v>
      </c>
      <c r="C4" s="237"/>
      <c r="D4" s="237"/>
      <c r="E4" s="237"/>
      <c r="F4" s="237"/>
      <c r="G4" s="237"/>
      <c r="H4" s="237"/>
      <c r="I4" s="237"/>
      <c r="J4" s="237"/>
      <c r="K4" s="237"/>
      <c r="L4" s="237"/>
      <c r="M4" s="237"/>
      <c r="N4" s="237"/>
      <c r="O4" s="237"/>
      <c r="P4" s="237"/>
      <c r="Q4" s="237"/>
      <c r="R4" s="237"/>
      <c r="S4" s="237"/>
      <c r="T4" s="237"/>
    </row>
    <row r="6" spans="2:20" ht="33.75" customHeight="1" x14ac:dyDescent="0.3">
      <c r="D6" s="127"/>
      <c r="E6" s="238" t="s">
        <v>110</v>
      </c>
      <c r="F6" s="239"/>
      <c r="G6" s="239"/>
      <c r="H6" s="239"/>
      <c r="I6" s="239"/>
      <c r="J6" s="240"/>
      <c r="K6" s="241" t="s">
        <v>111</v>
      </c>
      <c r="L6" s="241"/>
      <c r="M6" s="241"/>
      <c r="N6" s="241"/>
      <c r="O6" s="241"/>
      <c r="P6" s="241" t="s">
        <v>112</v>
      </c>
      <c r="Q6" s="241"/>
      <c r="R6" s="241"/>
      <c r="S6" s="241"/>
      <c r="T6" s="241"/>
    </row>
    <row r="7" spans="2:20" ht="16.5" customHeight="1" x14ac:dyDescent="0.3">
      <c r="B7" s="128" t="s">
        <v>113</v>
      </c>
      <c r="C7" s="129" t="s">
        <v>114</v>
      </c>
      <c r="D7" s="130" t="s">
        <v>115</v>
      </c>
      <c r="E7" s="131" t="s">
        <v>116</v>
      </c>
      <c r="F7" s="132" t="s">
        <v>117</v>
      </c>
      <c r="G7" s="133" t="s">
        <v>118</v>
      </c>
      <c r="H7" s="133" t="s">
        <v>119</v>
      </c>
      <c r="I7" s="133" t="s">
        <v>85</v>
      </c>
      <c r="J7" s="133" t="s">
        <v>75</v>
      </c>
      <c r="K7" s="133" t="s">
        <v>117</v>
      </c>
      <c r="L7" s="133" t="s">
        <v>118</v>
      </c>
      <c r="M7" s="133" t="s">
        <v>119</v>
      </c>
      <c r="N7" s="133" t="s">
        <v>85</v>
      </c>
      <c r="O7" s="133" t="s">
        <v>75</v>
      </c>
      <c r="P7" s="133" t="s">
        <v>117</v>
      </c>
      <c r="Q7" s="133" t="s">
        <v>118</v>
      </c>
      <c r="R7" s="133" t="s">
        <v>119</v>
      </c>
      <c r="S7" s="133" t="s">
        <v>85</v>
      </c>
      <c r="T7" s="133" t="s">
        <v>75</v>
      </c>
    </row>
    <row r="8" spans="2:20" ht="16.5" customHeight="1" x14ac:dyDescent="0.3">
      <c r="B8" s="134"/>
      <c r="C8" s="134" t="s">
        <v>120</v>
      </c>
      <c r="D8" s="135">
        <v>2021</v>
      </c>
      <c r="E8" s="135" t="s">
        <v>148</v>
      </c>
      <c r="F8" s="262">
        <v>6191.8860000000004</v>
      </c>
      <c r="G8" s="262">
        <v>3227.6689999999999</v>
      </c>
      <c r="H8" s="262">
        <v>1131.0989999999999</v>
      </c>
      <c r="I8" s="262"/>
      <c r="J8" s="262">
        <v>10550.654</v>
      </c>
      <c r="K8" s="137">
        <v>-6924.83</v>
      </c>
      <c r="L8" s="137">
        <v>-3584.556</v>
      </c>
      <c r="M8" s="137">
        <v>-1492.3389999999999</v>
      </c>
      <c r="N8" s="137"/>
      <c r="O8" s="137">
        <v>-12001.725</v>
      </c>
      <c r="P8" s="138">
        <v>-1.0106790000000001</v>
      </c>
      <c r="Q8" s="138">
        <v>-0.56793819999999995</v>
      </c>
      <c r="R8" s="138">
        <v>-0.23579710000000001</v>
      </c>
      <c r="S8" s="138"/>
      <c r="T8" s="139">
        <v>-1.8144143000000001</v>
      </c>
    </row>
    <row r="9" spans="2:20" ht="16.5" customHeight="1" x14ac:dyDescent="0.3">
      <c r="B9" s="134"/>
      <c r="C9" s="134" t="s">
        <v>120</v>
      </c>
      <c r="D9" s="140">
        <v>2022</v>
      </c>
      <c r="E9" s="140" t="s">
        <v>148</v>
      </c>
      <c r="F9" s="262">
        <v>18436.04</v>
      </c>
      <c r="G9" s="262">
        <v>10259.684999999999</v>
      </c>
      <c r="H9" s="262">
        <v>3160.0590000000002</v>
      </c>
      <c r="I9" s="262"/>
      <c r="J9" s="262">
        <v>31855.784</v>
      </c>
      <c r="K9" s="137">
        <v>-20487.689999999999</v>
      </c>
      <c r="L9" s="137">
        <v>-11388.715</v>
      </c>
      <c r="M9" s="137">
        <v>-4240.4219999999996</v>
      </c>
      <c r="N9" s="137"/>
      <c r="O9" s="137">
        <v>-36116.826999999997</v>
      </c>
      <c r="P9" s="138">
        <v>-2.4980850000000001</v>
      </c>
      <c r="Q9" s="138">
        <v>-1.4860492999999999</v>
      </c>
      <c r="R9" s="138">
        <v>-0.5958504</v>
      </c>
      <c r="S9" s="138"/>
      <c r="T9" s="139">
        <v>-4.5799846999999998</v>
      </c>
    </row>
    <row r="10" spans="2:20" ht="16.5" customHeight="1" x14ac:dyDescent="0.3">
      <c r="B10" s="134"/>
      <c r="C10" s="134" t="s">
        <v>120</v>
      </c>
      <c r="D10" s="140">
        <v>2023</v>
      </c>
      <c r="E10" s="140" t="s">
        <v>148</v>
      </c>
      <c r="F10" s="262">
        <v>30208.204000000002</v>
      </c>
      <c r="G10" s="262">
        <v>17084.079000000002</v>
      </c>
      <c r="H10" s="262">
        <v>5211.0439999999999</v>
      </c>
      <c r="I10" s="262"/>
      <c r="J10" s="262">
        <v>52503.327000000005</v>
      </c>
      <c r="K10" s="137">
        <v>-33075</v>
      </c>
      <c r="L10" s="137">
        <v>-18691.095000000001</v>
      </c>
      <c r="M10" s="137">
        <v>-6886.3850000000002</v>
      </c>
      <c r="N10" s="137"/>
      <c r="O10" s="137">
        <v>-58652.480000000003</v>
      </c>
      <c r="P10" s="138">
        <v>0</v>
      </c>
      <c r="Q10" s="138">
        <v>0</v>
      </c>
      <c r="R10" s="138">
        <v>0</v>
      </c>
      <c r="S10" s="138"/>
      <c r="T10" s="139">
        <v>0</v>
      </c>
    </row>
    <row r="11" spans="2:20" ht="16.5" customHeight="1" x14ac:dyDescent="0.3">
      <c r="B11" s="134"/>
      <c r="C11" s="134" t="s">
        <v>120</v>
      </c>
      <c r="D11" s="140">
        <v>2024</v>
      </c>
      <c r="E11" s="140" t="s">
        <v>148</v>
      </c>
      <c r="F11" s="262">
        <v>41550.779000000002</v>
      </c>
      <c r="G11" s="262">
        <v>23659.437000000002</v>
      </c>
      <c r="H11" s="262">
        <v>7187.1840000000002</v>
      </c>
      <c r="I11" s="262"/>
      <c r="J11" s="262">
        <v>72397.399999999994</v>
      </c>
      <c r="K11" s="137">
        <v>-45745.25</v>
      </c>
      <c r="L11" s="137">
        <v>-26022.679</v>
      </c>
      <c r="M11" s="137">
        <v>-9547.9269999999997</v>
      </c>
      <c r="N11" s="137"/>
      <c r="O11" s="137">
        <v>-81315.856</v>
      </c>
      <c r="P11" s="138">
        <v>0</v>
      </c>
      <c r="Q11" s="138">
        <v>0</v>
      </c>
      <c r="R11" s="138">
        <v>0</v>
      </c>
      <c r="S11" s="138"/>
      <c r="T11" s="139">
        <v>0</v>
      </c>
    </row>
    <row r="12" spans="2:20" ht="16.5" customHeight="1" x14ac:dyDescent="0.3">
      <c r="B12" s="134"/>
      <c r="C12" s="134" t="s">
        <v>120</v>
      </c>
      <c r="D12" s="140">
        <v>2025</v>
      </c>
      <c r="E12" s="140" t="s">
        <v>148</v>
      </c>
      <c r="F12" s="262">
        <v>52416.748</v>
      </c>
      <c r="G12" s="262">
        <v>29958.504000000001</v>
      </c>
      <c r="H12" s="262">
        <v>9080.2890000000007</v>
      </c>
      <c r="I12" s="262"/>
      <c r="J12" s="262">
        <v>91455.541000000012</v>
      </c>
      <c r="K12" s="137">
        <v>-60037.72</v>
      </c>
      <c r="L12" s="137">
        <v>-34240.733</v>
      </c>
      <c r="M12" s="137">
        <v>-12553.019</v>
      </c>
      <c r="N12" s="137"/>
      <c r="O12" s="137">
        <v>-106831.47200000001</v>
      </c>
      <c r="P12" s="138">
        <v>0</v>
      </c>
      <c r="Q12" s="138">
        <v>0</v>
      </c>
      <c r="R12" s="138">
        <v>0</v>
      </c>
      <c r="S12" s="138"/>
      <c r="T12" s="139">
        <v>0</v>
      </c>
    </row>
    <row r="13" spans="2:20" ht="16.5" customHeight="1" x14ac:dyDescent="0.3">
      <c r="B13" s="134"/>
      <c r="C13" s="134" t="s">
        <v>120</v>
      </c>
      <c r="D13" s="140">
        <v>2026</v>
      </c>
      <c r="E13" s="140" t="s">
        <v>148</v>
      </c>
      <c r="F13" s="262">
        <v>62822.743999999999</v>
      </c>
      <c r="G13" s="262">
        <v>35990.921999999999</v>
      </c>
      <c r="H13" s="262">
        <v>10893.255999999999</v>
      </c>
      <c r="I13" s="262"/>
      <c r="J13" s="262">
        <v>109706.92199999999</v>
      </c>
      <c r="K13" s="137">
        <v>-70209.679999999993</v>
      </c>
      <c r="L13" s="137">
        <v>-40166.483999999997</v>
      </c>
      <c r="M13" s="137">
        <v>-14694.22</v>
      </c>
      <c r="N13" s="137"/>
      <c r="O13" s="137">
        <v>-125070.38399999999</v>
      </c>
      <c r="P13" s="138">
        <v>0</v>
      </c>
      <c r="Q13" s="138">
        <v>0</v>
      </c>
      <c r="R13" s="138">
        <v>0</v>
      </c>
      <c r="S13" s="138"/>
      <c r="T13" s="139">
        <v>0</v>
      </c>
    </row>
    <row r="14" spans="2:20" ht="16.5" customHeight="1" x14ac:dyDescent="0.3">
      <c r="B14" s="134"/>
      <c r="C14" s="134" t="s">
        <v>120</v>
      </c>
      <c r="D14" s="140">
        <v>2027</v>
      </c>
      <c r="E14" s="140"/>
      <c r="F14" s="136"/>
      <c r="G14" s="136"/>
      <c r="H14" s="136"/>
      <c r="I14" s="136"/>
      <c r="J14" s="136"/>
      <c r="K14" s="137"/>
      <c r="L14" s="137"/>
      <c r="M14" s="137"/>
      <c r="N14" s="137"/>
      <c r="O14" s="137"/>
      <c r="P14" s="138"/>
      <c r="Q14" s="138"/>
      <c r="R14" s="138"/>
      <c r="S14" s="138"/>
      <c r="T14" s="139"/>
    </row>
    <row r="15" spans="2:20" ht="16.5" customHeight="1" x14ac:dyDescent="0.3">
      <c r="B15" s="134"/>
      <c r="C15" s="134" t="s">
        <v>120</v>
      </c>
      <c r="D15" s="140">
        <v>2028</v>
      </c>
      <c r="E15" s="140"/>
      <c r="F15" s="136"/>
      <c r="G15" s="136"/>
      <c r="H15" s="136"/>
      <c r="I15" s="136"/>
      <c r="J15" s="136"/>
      <c r="K15" s="137"/>
      <c r="L15" s="137"/>
      <c r="M15" s="137"/>
      <c r="N15" s="137"/>
      <c r="O15" s="137"/>
      <c r="P15" s="138"/>
      <c r="Q15" s="138"/>
      <c r="R15" s="138"/>
      <c r="S15" s="138"/>
      <c r="T15" s="139"/>
    </row>
    <row r="16" spans="2:20" ht="16.5" customHeight="1" x14ac:dyDescent="0.3">
      <c r="B16" s="134"/>
      <c r="C16" s="134" t="s">
        <v>120</v>
      </c>
      <c r="D16" s="140">
        <v>2029</v>
      </c>
      <c r="E16" s="140"/>
      <c r="F16" s="136"/>
      <c r="G16" s="136"/>
      <c r="H16" s="136"/>
      <c r="I16" s="136"/>
      <c r="J16" s="136"/>
      <c r="K16" s="137"/>
      <c r="L16" s="137"/>
      <c r="M16" s="137"/>
      <c r="N16" s="137"/>
      <c r="O16" s="137"/>
      <c r="P16" s="138"/>
      <c r="Q16" s="138"/>
      <c r="R16" s="138"/>
      <c r="S16" s="138"/>
      <c r="T16" s="139"/>
    </row>
    <row r="17" spans="2:20" ht="16.5" customHeight="1" x14ac:dyDescent="0.3">
      <c r="B17" s="134"/>
      <c r="C17" s="134" t="s">
        <v>120</v>
      </c>
      <c r="D17" s="140">
        <v>2030</v>
      </c>
      <c r="E17" s="140"/>
      <c r="F17" s="136"/>
      <c r="G17" s="136"/>
      <c r="H17" s="136"/>
      <c r="I17" s="136"/>
      <c r="J17" s="136"/>
      <c r="K17" s="137"/>
      <c r="L17" s="137"/>
      <c r="M17" s="137"/>
      <c r="N17" s="137"/>
      <c r="O17" s="137"/>
      <c r="P17" s="138"/>
      <c r="Q17" s="138"/>
      <c r="R17" s="138"/>
      <c r="S17" s="138"/>
      <c r="T17" s="139"/>
    </row>
    <row r="18" spans="2:20" ht="16.5" customHeight="1" x14ac:dyDescent="0.3">
      <c r="B18" s="134"/>
      <c r="C18" s="134" t="s">
        <v>120</v>
      </c>
      <c r="D18" s="140">
        <v>2031</v>
      </c>
      <c r="E18" s="140"/>
      <c r="F18" s="136"/>
      <c r="G18" s="136"/>
      <c r="H18" s="136"/>
      <c r="I18" s="136"/>
      <c r="J18" s="136"/>
      <c r="K18" s="137"/>
      <c r="L18" s="137"/>
      <c r="M18" s="137"/>
      <c r="N18" s="137"/>
      <c r="O18" s="137"/>
      <c r="P18" s="138"/>
      <c r="Q18" s="138"/>
      <c r="R18" s="138"/>
      <c r="S18" s="138"/>
      <c r="T18" s="139"/>
    </row>
    <row r="19" spans="2:20" ht="16.5" customHeight="1" x14ac:dyDescent="0.3">
      <c r="B19" s="134"/>
      <c r="C19" s="134" t="s">
        <v>120</v>
      </c>
      <c r="D19" s="140">
        <v>2032</v>
      </c>
      <c r="E19" s="140"/>
      <c r="F19" s="136"/>
      <c r="G19" s="136"/>
      <c r="H19" s="136"/>
      <c r="I19" s="136"/>
      <c r="J19" s="136"/>
      <c r="K19" s="137"/>
      <c r="L19" s="137"/>
      <c r="M19" s="137"/>
      <c r="N19" s="137"/>
      <c r="O19" s="137"/>
      <c r="P19" s="138"/>
      <c r="Q19" s="138"/>
      <c r="R19" s="138"/>
      <c r="S19" s="138"/>
      <c r="T19" s="139"/>
    </row>
    <row r="20" spans="2:20" ht="16.5" customHeight="1" x14ac:dyDescent="0.3">
      <c r="B20" s="134"/>
      <c r="C20" s="134" t="s">
        <v>53</v>
      </c>
      <c r="D20" s="140">
        <v>2021</v>
      </c>
      <c r="E20" s="140"/>
      <c r="F20" s="136"/>
      <c r="G20" s="136"/>
      <c r="H20" s="136"/>
      <c r="I20" s="136"/>
      <c r="J20" s="136"/>
      <c r="K20" s="137"/>
      <c r="L20" s="137"/>
      <c r="M20" s="137"/>
      <c r="N20" s="137"/>
      <c r="O20" s="137"/>
      <c r="P20" s="138"/>
      <c r="Q20" s="138"/>
      <c r="R20" s="138"/>
      <c r="S20" s="138"/>
      <c r="T20" s="139"/>
    </row>
    <row r="21" spans="2:20" ht="16.5" customHeight="1" x14ac:dyDescent="0.3">
      <c r="B21" s="134"/>
      <c r="C21" s="134" t="s">
        <v>53</v>
      </c>
      <c r="D21" s="140">
        <v>2022</v>
      </c>
      <c r="E21" s="140"/>
      <c r="F21" s="136"/>
      <c r="G21" s="136"/>
      <c r="H21" s="136"/>
      <c r="I21" s="136"/>
      <c r="J21" s="136"/>
      <c r="K21" s="137"/>
      <c r="L21" s="137"/>
      <c r="M21" s="137"/>
      <c r="N21" s="137"/>
      <c r="O21" s="137"/>
      <c r="P21" s="138"/>
      <c r="Q21" s="138"/>
      <c r="R21" s="138"/>
      <c r="S21" s="138"/>
      <c r="T21" s="139"/>
    </row>
    <row r="22" spans="2:20" ht="16.5" customHeight="1" x14ac:dyDescent="0.3">
      <c r="B22" s="134"/>
      <c r="C22" s="134" t="s">
        <v>53</v>
      </c>
      <c r="D22" s="140">
        <v>2023</v>
      </c>
      <c r="E22" s="140"/>
      <c r="F22" s="136"/>
      <c r="G22" s="136"/>
      <c r="H22" s="136"/>
      <c r="I22" s="136"/>
      <c r="J22" s="136"/>
      <c r="K22" s="137"/>
      <c r="L22" s="137"/>
      <c r="M22" s="137"/>
      <c r="N22" s="137"/>
      <c r="O22" s="137"/>
      <c r="P22" s="138"/>
      <c r="Q22" s="138"/>
      <c r="R22" s="138"/>
      <c r="S22" s="138"/>
      <c r="T22" s="139"/>
    </row>
    <row r="23" spans="2:20" ht="16.5" customHeight="1" x14ac:dyDescent="0.3">
      <c r="B23" s="134"/>
      <c r="C23" s="134" t="s">
        <v>53</v>
      </c>
      <c r="D23" s="140">
        <v>2024</v>
      </c>
      <c r="E23" s="140"/>
      <c r="F23" s="136"/>
      <c r="G23" s="136"/>
      <c r="H23" s="136"/>
      <c r="I23" s="136"/>
      <c r="J23" s="136"/>
      <c r="K23" s="137"/>
      <c r="L23" s="137"/>
      <c r="M23" s="137"/>
      <c r="N23" s="137"/>
      <c r="O23" s="137"/>
      <c r="P23" s="138"/>
      <c r="Q23" s="138"/>
      <c r="R23" s="138"/>
      <c r="S23" s="138"/>
      <c r="T23" s="139"/>
    </row>
    <row r="24" spans="2:20" ht="16.5" customHeight="1" x14ac:dyDescent="0.3">
      <c r="B24" s="134"/>
      <c r="C24" s="134" t="s">
        <v>53</v>
      </c>
      <c r="D24" s="140">
        <v>2025</v>
      </c>
      <c r="E24" s="140"/>
      <c r="F24" s="136"/>
      <c r="G24" s="136"/>
      <c r="H24" s="136"/>
      <c r="I24" s="136"/>
      <c r="J24" s="136"/>
      <c r="K24" s="137"/>
      <c r="L24" s="137"/>
      <c r="M24" s="137"/>
      <c r="N24" s="137"/>
      <c r="O24" s="137"/>
      <c r="P24" s="138"/>
      <c r="Q24" s="138"/>
      <c r="R24" s="138"/>
      <c r="S24" s="138"/>
      <c r="T24" s="139"/>
    </row>
    <row r="25" spans="2:20" ht="16.5" customHeight="1" x14ac:dyDescent="0.3">
      <c r="B25" s="134"/>
      <c r="C25" s="134" t="s">
        <v>53</v>
      </c>
      <c r="D25" s="140">
        <v>2026</v>
      </c>
      <c r="E25" s="140"/>
      <c r="F25" s="137"/>
      <c r="G25" s="137"/>
      <c r="H25" s="137"/>
      <c r="I25" s="137"/>
      <c r="J25" s="137"/>
      <c r="K25" s="137"/>
      <c r="L25" s="137"/>
      <c r="M25" s="137"/>
      <c r="N25" s="137"/>
      <c r="O25" s="137"/>
      <c r="P25" s="138"/>
      <c r="Q25" s="138"/>
      <c r="R25" s="138"/>
      <c r="S25" s="138"/>
      <c r="T25" s="139"/>
    </row>
    <row r="26" spans="2:20" ht="16.5" customHeight="1" x14ac:dyDescent="0.3">
      <c r="B26" s="134"/>
      <c r="C26" s="134" t="s">
        <v>53</v>
      </c>
      <c r="D26" s="140">
        <v>2027</v>
      </c>
      <c r="E26" s="140"/>
      <c r="F26" s="137"/>
      <c r="G26" s="137"/>
      <c r="H26" s="137"/>
      <c r="I26" s="137"/>
      <c r="J26" s="137"/>
      <c r="K26" s="137"/>
      <c r="L26" s="137"/>
      <c r="M26" s="137"/>
      <c r="N26" s="137"/>
      <c r="O26" s="137"/>
      <c r="P26" s="138"/>
      <c r="Q26" s="138"/>
      <c r="R26" s="138"/>
      <c r="S26" s="138"/>
      <c r="T26" s="139"/>
    </row>
    <row r="27" spans="2:20" ht="16.5" customHeight="1" x14ac:dyDescent="0.3">
      <c r="B27" s="134"/>
      <c r="C27" s="134" t="s">
        <v>53</v>
      </c>
      <c r="D27" s="140">
        <v>2028</v>
      </c>
      <c r="E27" s="140"/>
      <c r="F27" s="137"/>
      <c r="G27" s="137"/>
      <c r="H27" s="137"/>
      <c r="I27" s="137"/>
      <c r="J27" s="137"/>
      <c r="K27" s="137"/>
      <c r="L27" s="137"/>
      <c r="M27" s="137"/>
      <c r="N27" s="137"/>
      <c r="O27" s="137"/>
      <c r="P27" s="138"/>
      <c r="Q27" s="138"/>
      <c r="R27" s="138"/>
      <c r="S27" s="138"/>
      <c r="T27" s="139"/>
    </row>
    <row r="28" spans="2:20" ht="16.5" customHeight="1" x14ac:dyDescent="0.3">
      <c r="B28" s="134"/>
      <c r="C28" s="134" t="s">
        <v>53</v>
      </c>
      <c r="D28" s="140">
        <v>2029</v>
      </c>
      <c r="E28" s="140"/>
      <c r="F28" s="137"/>
      <c r="G28" s="137"/>
      <c r="H28" s="137"/>
      <c r="I28" s="137"/>
      <c r="J28" s="137"/>
      <c r="K28" s="137"/>
      <c r="L28" s="137"/>
      <c r="M28" s="137"/>
      <c r="N28" s="137"/>
      <c r="O28" s="137"/>
      <c r="P28" s="138"/>
      <c r="Q28" s="138"/>
      <c r="R28" s="138"/>
      <c r="S28" s="138"/>
      <c r="T28" s="139"/>
    </row>
    <row r="29" spans="2:20" ht="16.5" customHeight="1" x14ac:dyDescent="0.3">
      <c r="B29" s="134"/>
      <c r="C29" s="134" t="s">
        <v>53</v>
      </c>
      <c r="D29" s="140">
        <v>2030</v>
      </c>
      <c r="E29" s="140"/>
      <c r="F29" s="137"/>
      <c r="G29" s="137"/>
      <c r="H29" s="137"/>
      <c r="I29" s="137"/>
      <c r="J29" s="137"/>
      <c r="K29" s="137"/>
      <c r="L29" s="137"/>
      <c r="M29" s="137"/>
      <c r="N29" s="137"/>
      <c r="O29" s="137"/>
      <c r="P29" s="138"/>
      <c r="Q29" s="138"/>
      <c r="R29" s="138"/>
      <c r="S29" s="138"/>
      <c r="T29" s="139"/>
    </row>
    <row r="30" spans="2:20" ht="16.5" customHeight="1" x14ac:dyDescent="0.3">
      <c r="B30" s="134"/>
      <c r="C30" s="134" t="s">
        <v>53</v>
      </c>
      <c r="D30" s="140">
        <v>2031</v>
      </c>
      <c r="E30" s="140"/>
      <c r="F30" s="137"/>
      <c r="G30" s="137"/>
      <c r="H30" s="137"/>
      <c r="I30" s="137"/>
      <c r="J30" s="137"/>
      <c r="K30" s="137"/>
      <c r="L30" s="137"/>
      <c r="M30" s="137"/>
      <c r="N30" s="137"/>
      <c r="O30" s="137"/>
      <c r="P30" s="138"/>
      <c r="Q30" s="138"/>
      <c r="R30" s="138"/>
      <c r="S30" s="138"/>
      <c r="T30" s="139"/>
    </row>
    <row r="31" spans="2:20" ht="16.5" customHeight="1" x14ac:dyDescent="0.3">
      <c r="B31" s="134"/>
      <c r="C31" s="134" t="s">
        <v>53</v>
      </c>
      <c r="D31" s="140">
        <v>2032</v>
      </c>
      <c r="E31" s="140"/>
      <c r="F31" s="137"/>
      <c r="G31" s="137"/>
      <c r="H31" s="137"/>
      <c r="I31" s="137"/>
      <c r="J31" s="137"/>
      <c r="K31" s="137"/>
      <c r="L31" s="137"/>
      <c r="M31" s="137"/>
      <c r="N31" s="137"/>
      <c r="O31" s="137"/>
      <c r="P31" s="138"/>
      <c r="Q31" s="138"/>
      <c r="R31" s="138"/>
      <c r="S31" s="138"/>
      <c r="T31" s="139"/>
    </row>
    <row r="32" spans="2:20" ht="16.5" customHeight="1" x14ac:dyDescent="0.3">
      <c r="B32" s="134"/>
      <c r="C32" s="134" t="s">
        <v>121</v>
      </c>
      <c r="D32" s="140">
        <v>2021</v>
      </c>
      <c r="E32" s="140"/>
      <c r="F32" s="136"/>
      <c r="G32" s="136"/>
      <c r="H32" s="136"/>
      <c r="I32" s="136"/>
      <c r="J32" s="136"/>
      <c r="K32" s="137"/>
      <c r="L32" s="137"/>
      <c r="M32" s="137"/>
      <c r="N32" s="137"/>
      <c r="O32" s="137"/>
      <c r="P32" s="138"/>
      <c r="Q32" s="138"/>
      <c r="R32" s="138"/>
      <c r="S32" s="138"/>
      <c r="T32" s="139"/>
    </row>
    <row r="33" spans="2:20" ht="16.5" customHeight="1" x14ac:dyDescent="0.3">
      <c r="B33" s="134"/>
      <c r="C33" s="134" t="s">
        <v>121</v>
      </c>
      <c r="D33" s="140">
        <v>2022</v>
      </c>
      <c r="E33" s="140"/>
      <c r="F33" s="136"/>
      <c r="G33" s="136"/>
      <c r="H33" s="136"/>
      <c r="I33" s="136"/>
      <c r="J33" s="136"/>
      <c r="K33" s="137"/>
      <c r="L33" s="137"/>
      <c r="M33" s="137"/>
      <c r="N33" s="137"/>
      <c r="O33" s="137"/>
      <c r="P33" s="138"/>
      <c r="Q33" s="138"/>
      <c r="R33" s="138"/>
      <c r="S33" s="138"/>
      <c r="T33" s="139"/>
    </row>
    <row r="34" spans="2:20" ht="16.5" customHeight="1" x14ac:dyDescent="0.3">
      <c r="B34" s="134"/>
      <c r="C34" s="134" t="s">
        <v>121</v>
      </c>
      <c r="D34" s="140">
        <v>2023</v>
      </c>
      <c r="E34" s="140"/>
      <c r="F34" s="136"/>
      <c r="G34" s="136"/>
      <c r="H34" s="136"/>
      <c r="I34" s="136"/>
      <c r="J34" s="136"/>
      <c r="K34" s="137"/>
      <c r="L34" s="137"/>
      <c r="M34" s="137"/>
      <c r="N34" s="137"/>
      <c r="O34" s="137"/>
      <c r="P34" s="138"/>
      <c r="Q34" s="138"/>
      <c r="R34" s="138"/>
      <c r="S34" s="138"/>
      <c r="T34" s="139"/>
    </row>
    <row r="35" spans="2:20" ht="16.5" customHeight="1" x14ac:dyDescent="0.3">
      <c r="B35" s="134"/>
      <c r="C35" s="134" t="s">
        <v>121</v>
      </c>
      <c r="D35" s="140">
        <v>2024</v>
      </c>
      <c r="E35" s="140"/>
      <c r="F35" s="136"/>
      <c r="G35" s="136"/>
      <c r="H35" s="136"/>
      <c r="I35" s="136"/>
      <c r="J35" s="136"/>
      <c r="K35" s="137"/>
      <c r="L35" s="137"/>
      <c r="M35" s="137"/>
      <c r="N35" s="137"/>
      <c r="O35" s="137"/>
      <c r="P35" s="138"/>
      <c r="Q35" s="138"/>
      <c r="R35" s="138"/>
      <c r="S35" s="138"/>
      <c r="T35" s="139"/>
    </row>
    <row r="36" spans="2:20" ht="16.5" customHeight="1" x14ac:dyDescent="0.3">
      <c r="B36" s="134"/>
      <c r="C36" s="134" t="s">
        <v>121</v>
      </c>
      <c r="D36" s="140">
        <v>2025</v>
      </c>
      <c r="E36" s="140"/>
      <c r="F36" s="136"/>
      <c r="G36" s="136"/>
      <c r="H36" s="136"/>
      <c r="I36" s="136"/>
      <c r="J36" s="136"/>
      <c r="K36" s="137"/>
      <c r="L36" s="137"/>
      <c r="M36" s="137"/>
      <c r="N36" s="137"/>
      <c r="O36" s="137"/>
      <c r="P36" s="138"/>
      <c r="Q36" s="138"/>
      <c r="R36" s="138"/>
      <c r="S36" s="138"/>
      <c r="T36" s="139"/>
    </row>
    <row r="37" spans="2:20" ht="16.5" customHeight="1" x14ac:dyDescent="0.3">
      <c r="B37" s="134"/>
      <c r="C37" s="134" t="s">
        <v>121</v>
      </c>
      <c r="D37" s="140">
        <v>2026</v>
      </c>
      <c r="E37" s="140"/>
      <c r="F37" s="136"/>
      <c r="G37" s="136"/>
      <c r="H37" s="136"/>
      <c r="I37" s="136"/>
      <c r="J37" s="136"/>
      <c r="K37" s="137"/>
      <c r="L37" s="137"/>
      <c r="M37" s="137"/>
      <c r="N37" s="137"/>
      <c r="O37" s="137"/>
      <c r="P37" s="138"/>
      <c r="Q37" s="138"/>
      <c r="R37" s="138"/>
      <c r="S37" s="138"/>
      <c r="T37" s="139"/>
    </row>
    <row r="38" spans="2:20" ht="16.5" customHeight="1" x14ac:dyDescent="0.3">
      <c r="B38" s="134"/>
      <c r="C38" s="134" t="s">
        <v>121</v>
      </c>
      <c r="D38" s="140">
        <v>2027</v>
      </c>
      <c r="E38" s="140"/>
      <c r="F38" s="136"/>
      <c r="G38" s="136"/>
      <c r="H38" s="136"/>
      <c r="I38" s="136"/>
      <c r="J38" s="136"/>
      <c r="K38" s="137"/>
      <c r="L38" s="137"/>
      <c r="M38" s="137"/>
      <c r="N38" s="137"/>
      <c r="O38" s="137"/>
      <c r="P38" s="138"/>
      <c r="Q38" s="138"/>
      <c r="R38" s="138"/>
      <c r="S38" s="138"/>
      <c r="T38" s="139"/>
    </row>
    <row r="39" spans="2:20" ht="16.5" customHeight="1" x14ac:dyDescent="0.3">
      <c r="B39" s="134"/>
      <c r="C39" s="134" t="s">
        <v>121</v>
      </c>
      <c r="D39" s="140">
        <v>2028</v>
      </c>
      <c r="E39" s="140"/>
      <c r="F39" s="136"/>
      <c r="G39" s="136"/>
      <c r="H39" s="136"/>
      <c r="I39" s="136"/>
      <c r="J39" s="136"/>
      <c r="K39" s="137"/>
      <c r="L39" s="137"/>
      <c r="M39" s="137"/>
      <c r="N39" s="137"/>
      <c r="O39" s="137"/>
      <c r="P39" s="138"/>
      <c r="Q39" s="138"/>
      <c r="R39" s="138"/>
      <c r="S39" s="138"/>
      <c r="T39" s="139"/>
    </row>
    <row r="40" spans="2:20" ht="16.5" customHeight="1" x14ac:dyDescent="0.3">
      <c r="B40" s="134"/>
      <c r="C40" s="134" t="s">
        <v>121</v>
      </c>
      <c r="D40" s="140">
        <v>2029</v>
      </c>
      <c r="E40" s="140"/>
      <c r="F40" s="136"/>
      <c r="G40" s="136"/>
      <c r="H40" s="136"/>
      <c r="I40" s="136"/>
      <c r="J40" s="136"/>
      <c r="K40" s="137"/>
      <c r="L40" s="137"/>
      <c r="M40" s="137"/>
      <c r="N40" s="137"/>
      <c r="O40" s="137"/>
      <c r="P40" s="138"/>
      <c r="Q40" s="138"/>
      <c r="R40" s="138"/>
      <c r="S40" s="138"/>
      <c r="T40" s="139"/>
    </row>
    <row r="41" spans="2:20" ht="16.5" customHeight="1" x14ac:dyDescent="0.3">
      <c r="B41" s="134"/>
      <c r="C41" s="134" t="s">
        <v>121</v>
      </c>
      <c r="D41" s="140">
        <v>2030</v>
      </c>
      <c r="E41" s="140"/>
      <c r="F41" s="136"/>
      <c r="G41" s="136"/>
      <c r="H41" s="136"/>
      <c r="I41" s="136"/>
      <c r="J41" s="136"/>
      <c r="K41" s="137"/>
      <c r="L41" s="137"/>
      <c r="M41" s="137"/>
      <c r="N41" s="137"/>
      <c r="O41" s="137"/>
      <c r="P41" s="138"/>
      <c r="Q41" s="138"/>
      <c r="R41" s="138"/>
      <c r="S41" s="138"/>
      <c r="T41" s="139"/>
    </row>
    <row r="42" spans="2:20" ht="16.5" customHeight="1" x14ac:dyDescent="0.3">
      <c r="B42" s="134"/>
      <c r="C42" s="134" t="s">
        <v>121</v>
      </c>
      <c r="D42" s="140">
        <v>2031</v>
      </c>
      <c r="E42" s="140"/>
      <c r="F42" s="136"/>
      <c r="G42" s="136"/>
      <c r="H42" s="136"/>
      <c r="I42" s="136"/>
      <c r="J42" s="136"/>
      <c r="K42" s="137"/>
      <c r="L42" s="137"/>
      <c r="M42" s="137"/>
      <c r="N42" s="137"/>
      <c r="O42" s="137"/>
      <c r="P42" s="138"/>
      <c r="Q42" s="138"/>
      <c r="R42" s="138"/>
      <c r="S42" s="138"/>
      <c r="T42" s="139"/>
    </row>
    <row r="43" spans="2:20" ht="16.5" customHeight="1" x14ac:dyDescent="0.3">
      <c r="B43" s="134"/>
      <c r="C43" s="134" t="s">
        <v>121</v>
      </c>
      <c r="D43" s="140">
        <v>2032</v>
      </c>
      <c r="E43" s="140"/>
      <c r="F43" s="136"/>
      <c r="G43" s="136"/>
      <c r="H43" s="136"/>
      <c r="I43" s="136"/>
      <c r="J43" s="136"/>
      <c r="K43" s="137"/>
      <c r="L43" s="137"/>
      <c r="M43" s="137"/>
      <c r="N43" s="137"/>
      <c r="O43" s="137"/>
      <c r="P43" s="138"/>
      <c r="Q43" s="138"/>
      <c r="R43" s="138"/>
      <c r="S43" s="138"/>
      <c r="T43" s="139"/>
    </row>
    <row r="44" spans="2:20" ht="16.5" customHeight="1" x14ac:dyDescent="0.3">
      <c r="B44" s="134"/>
      <c r="C44" s="134" t="s">
        <v>122</v>
      </c>
      <c r="D44" s="140">
        <v>2021</v>
      </c>
      <c r="E44" s="140" t="s">
        <v>149</v>
      </c>
      <c r="F44" s="136">
        <v>1014.4246323529411</v>
      </c>
      <c r="G44" s="136">
        <v>788.53492647058818</v>
      </c>
      <c r="H44" s="136"/>
      <c r="I44" s="136"/>
      <c r="J44" s="136">
        <v>1802.9595588235293</v>
      </c>
      <c r="K44" s="137">
        <v>2759.2350000000001</v>
      </c>
      <c r="L44" s="137">
        <v>2144.8150000000001</v>
      </c>
      <c r="M44" s="137"/>
      <c r="N44" s="137"/>
      <c r="O44" s="137">
        <v>4904.05</v>
      </c>
      <c r="P44" s="138">
        <v>0.35402640000000002</v>
      </c>
      <c r="Q44" s="138">
        <v>0.26887270000000002</v>
      </c>
      <c r="R44" s="138"/>
      <c r="S44" s="138"/>
      <c r="T44" s="139">
        <v>0.62289910000000004</v>
      </c>
    </row>
    <row r="45" spans="2:20" ht="16.5" customHeight="1" x14ac:dyDescent="0.3">
      <c r="B45" s="134"/>
      <c r="C45" s="134" t="s">
        <v>122</v>
      </c>
      <c r="D45" s="140">
        <v>2022</v>
      </c>
      <c r="E45" s="140" t="s">
        <v>149</v>
      </c>
      <c r="F45" s="136">
        <v>4887.3647058823526</v>
      </c>
      <c r="G45" s="136">
        <v>4335.353308823529</v>
      </c>
      <c r="H45" s="136"/>
      <c r="I45" s="136"/>
      <c r="J45" s="136">
        <v>9222.7180147058825</v>
      </c>
      <c r="K45" s="137">
        <v>13293.632</v>
      </c>
      <c r="L45" s="137">
        <v>11792.161</v>
      </c>
      <c r="M45" s="137"/>
      <c r="N45" s="137"/>
      <c r="O45" s="137">
        <v>25085.792999999998</v>
      </c>
      <c r="P45" s="138">
        <v>1.2503241</v>
      </c>
      <c r="Q45" s="138">
        <v>1.1168317000000001</v>
      </c>
      <c r="R45" s="138"/>
      <c r="S45" s="138"/>
      <c r="T45" s="139">
        <v>2.3671557999999999</v>
      </c>
    </row>
    <row r="46" spans="2:20" ht="16.5" customHeight="1" x14ac:dyDescent="0.3">
      <c r="B46" s="134"/>
      <c r="C46" s="134" t="s">
        <v>122</v>
      </c>
      <c r="D46" s="140">
        <v>2023</v>
      </c>
      <c r="E46" s="140" t="s">
        <v>149</v>
      </c>
      <c r="F46" s="136">
        <v>7718.7952205882348</v>
      </c>
      <c r="G46" s="136">
        <v>7014.0382352941178</v>
      </c>
      <c r="H46" s="136"/>
      <c r="I46" s="136"/>
      <c r="J46" s="136">
        <v>14732.833455882352</v>
      </c>
      <c r="K46" s="137">
        <v>20995.123</v>
      </c>
      <c r="L46" s="137">
        <v>19078.184000000001</v>
      </c>
      <c r="M46" s="137"/>
      <c r="N46" s="137"/>
      <c r="O46" s="137">
        <v>40073.307000000001</v>
      </c>
      <c r="P46" s="138">
        <v>2.4785613999999998</v>
      </c>
      <c r="Q46" s="138">
        <v>2.2568934999999999</v>
      </c>
      <c r="R46" s="138"/>
      <c r="S46" s="138"/>
      <c r="T46" s="139">
        <v>4.7354548999999997</v>
      </c>
    </row>
    <row r="47" spans="2:20" ht="16.5" customHeight="1" x14ac:dyDescent="0.3">
      <c r="B47" s="134"/>
      <c r="C47" s="134" t="s">
        <v>122</v>
      </c>
      <c r="D47" s="140">
        <v>2024</v>
      </c>
      <c r="E47" s="140" t="s">
        <v>149</v>
      </c>
      <c r="F47" s="136">
        <v>9827.9794117647052</v>
      </c>
      <c r="G47" s="136">
        <v>9009.4768382352922</v>
      </c>
      <c r="H47" s="136"/>
      <c r="I47" s="136"/>
      <c r="J47" s="136">
        <v>18837.456249999996</v>
      </c>
      <c r="K47" s="137">
        <v>26732.103999999999</v>
      </c>
      <c r="L47" s="137">
        <v>24505.776999999998</v>
      </c>
      <c r="M47" s="137"/>
      <c r="N47" s="137"/>
      <c r="O47" s="137">
        <v>51237.880999999994</v>
      </c>
      <c r="P47" s="138">
        <v>2.4685874999999999</v>
      </c>
      <c r="Q47" s="138">
        <v>2.2690394999999999</v>
      </c>
      <c r="R47" s="138"/>
      <c r="S47" s="138"/>
      <c r="T47" s="139">
        <v>4.7376269999999998</v>
      </c>
    </row>
    <row r="48" spans="2:20" ht="16.5" customHeight="1" x14ac:dyDescent="0.3">
      <c r="B48" s="134"/>
      <c r="C48" s="134" t="s">
        <v>122</v>
      </c>
      <c r="D48" s="140">
        <v>2025</v>
      </c>
      <c r="E48" s="140" t="s">
        <v>149</v>
      </c>
      <c r="F48" s="136">
        <v>11506.195588235292</v>
      </c>
      <c r="G48" s="136">
        <v>10597.169485294116</v>
      </c>
      <c r="H48" s="136"/>
      <c r="I48" s="136"/>
      <c r="J48" s="136">
        <v>22103.365073529407</v>
      </c>
      <c r="K48" s="137">
        <v>31296.851999999999</v>
      </c>
      <c r="L48" s="137">
        <v>28824.300999999999</v>
      </c>
      <c r="M48" s="137"/>
      <c r="N48" s="137"/>
      <c r="O48" s="137">
        <v>60121.152999999998</v>
      </c>
      <c r="P48" s="138">
        <v>2.8139447</v>
      </c>
      <c r="Q48" s="138">
        <v>2.5957056999999999</v>
      </c>
      <c r="R48" s="138"/>
      <c r="S48" s="138"/>
      <c r="T48" s="139">
        <v>5.4096504000000003</v>
      </c>
    </row>
    <row r="49" spans="2:20" ht="16.5" customHeight="1" x14ac:dyDescent="0.3">
      <c r="B49" s="134"/>
      <c r="C49" s="134" t="s">
        <v>122</v>
      </c>
      <c r="D49" s="140">
        <v>2026</v>
      </c>
      <c r="E49" s="140" t="s">
        <v>149</v>
      </c>
      <c r="F49" s="137">
        <v>12902.43051470588</v>
      </c>
      <c r="G49" s="137">
        <v>11918.06544117647</v>
      </c>
      <c r="H49" s="137"/>
      <c r="I49" s="137"/>
      <c r="J49" s="137">
        <v>24820.49595588235</v>
      </c>
      <c r="K49" s="137">
        <v>35094.610999999997</v>
      </c>
      <c r="L49" s="137">
        <v>32417.137999999999</v>
      </c>
      <c r="M49" s="137"/>
      <c r="N49" s="137"/>
      <c r="O49" s="137">
        <v>67511.748999999996</v>
      </c>
      <c r="P49" s="138">
        <v>3.9994405</v>
      </c>
      <c r="Q49" s="138">
        <v>3.6957464999999998</v>
      </c>
      <c r="R49" s="138"/>
      <c r="S49" s="138"/>
      <c r="T49" s="139">
        <v>7.6951869999999998</v>
      </c>
    </row>
    <row r="50" spans="2:20" ht="16.5" customHeight="1" x14ac:dyDescent="0.3">
      <c r="B50" s="134"/>
      <c r="C50" s="134" t="s">
        <v>122</v>
      </c>
      <c r="D50" s="140">
        <v>2027</v>
      </c>
      <c r="E50" s="140"/>
      <c r="F50" s="137"/>
      <c r="G50" s="137"/>
      <c r="H50" s="137"/>
      <c r="I50" s="137"/>
      <c r="J50" s="137"/>
      <c r="K50" s="137"/>
      <c r="L50" s="137"/>
      <c r="M50" s="137"/>
      <c r="N50" s="137"/>
      <c r="O50" s="137"/>
      <c r="P50" s="138"/>
      <c r="Q50" s="138"/>
      <c r="R50" s="138"/>
      <c r="S50" s="138"/>
      <c r="T50" s="139"/>
    </row>
    <row r="51" spans="2:20" ht="16.5" customHeight="1" x14ac:dyDescent="0.3">
      <c r="B51" s="134"/>
      <c r="C51" s="134" t="s">
        <v>122</v>
      </c>
      <c r="D51" s="140">
        <v>2028</v>
      </c>
      <c r="E51" s="140"/>
      <c r="F51" s="137"/>
      <c r="G51" s="137"/>
      <c r="H51" s="137"/>
      <c r="I51" s="137"/>
      <c r="J51" s="137"/>
      <c r="K51" s="137"/>
      <c r="L51" s="137"/>
      <c r="M51" s="137"/>
      <c r="N51" s="137"/>
      <c r="O51" s="137"/>
      <c r="P51" s="138"/>
      <c r="Q51" s="138"/>
      <c r="R51" s="138"/>
      <c r="S51" s="138"/>
      <c r="T51" s="139"/>
    </row>
    <row r="52" spans="2:20" ht="16.5" customHeight="1" x14ac:dyDescent="0.3">
      <c r="B52" s="134"/>
      <c r="C52" s="134" t="s">
        <v>122</v>
      </c>
      <c r="D52" s="140">
        <v>2029</v>
      </c>
      <c r="E52" s="140"/>
      <c r="F52" s="137"/>
      <c r="G52" s="137"/>
      <c r="H52" s="137"/>
      <c r="I52" s="137"/>
      <c r="J52" s="137"/>
      <c r="K52" s="137"/>
      <c r="L52" s="137"/>
      <c r="M52" s="137"/>
      <c r="N52" s="137"/>
      <c r="O52" s="137"/>
      <c r="P52" s="138"/>
      <c r="Q52" s="138"/>
      <c r="R52" s="138"/>
      <c r="S52" s="138"/>
      <c r="T52" s="139"/>
    </row>
    <row r="53" spans="2:20" ht="16.5" customHeight="1" x14ac:dyDescent="0.3">
      <c r="B53" s="134"/>
      <c r="C53" s="134" t="s">
        <v>122</v>
      </c>
      <c r="D53" s="140">
        <v>2030</v>
      </c>
      <c r="E53" s="140"/>
      <c r="F53" s="137"/>
      <c r="G53" s="137"/>
      <c r="H53" s="137"/>
      <c r="I53" s="137"/>
      <c r="J53" s="137"/>
      <c r="K53" s="137"/>
      <c r="L53" s="137"/>
      <c r="M53" s="137"/>
      <c r="N53" s="137"/>
      <c r="O53" s="137"/>
      <c r="P53" s="138"/>
      <c r="Q53" s="138"/>
      <c r="R53" s="138"/>
      <c r="S53" s="138"/>
      <c r="T53" s="139"/>
    </row>
    <row r="54" spans="2:20" ht="16.5" customHeight="1" x14ac:dyDescent="0.3">
      <c r="B54" s="134"/>
      <c r="C54" s="134" t="s">
        <v>122</v>
      </c>
      <c r="D54" s="140">
        <v>2031</v>
      </c>
      <c r="E54" s="140"/>
      <c r="F54" s="137"/>
      <c r="G54" s="137"/>
      <c r="H54" s="137"/>
      <c r="I54" s="137"/>
      <c r="J54" s="137"/>
      <c r="K54" s="137"/>
      <c r="L54" s="137"/>
      <c r="M54" s="137"/>
      <c r="N54" s="137"/>
      <c r="O54" s="137"/>
      <c r="P54" s="138"/>
      <c r="Q54" s="138"/>
      <c r="R54" s="138"/>
      <c r="S54" s="138"/>
      <c r="T54" s="139"/>
    </row>
    <row r="55" spans="2:20" ht="16.5" customHeight="1" x14ac:dyDescent="0.3">
      <c r="B55" s="134"/>
      <c r="C55" s="134" t="s">
        <v>122</v>
      </c>
      <c r="D55" s="140">
        <v>2032</v>
      </c>
      <c r="E55" s="140"/>
      <c r="F55" s="137"/>
      <c r="G55" s="137"/>
      <c r="H55" s="137"/>
      <c r="I55" s="137"/>
      <c r="J55" s="137"/>
      <c r="K55" s="137"/>
      <c r="L55" s="137"/>
      <c r="M55" s="137"/>
      <c r="N55" s="137"/>
      <c r="O55" s="137"/>
      <c r="P55" s="138"/>
      <c r="Q55" s="138"/>
      <c r="R55" s="138"/>
      <c r="S55" s="138"/>
      <c r="T55" s="139"/>
    </row>
    <row r="56" spans="2:20" ht="16.5" customHeight="1" x14ac:dyDescent="0.3">
      <c r="B56" s="134"/>
      <c r="C56" s="134" t="s">
        <v>123</v>
      </c>
      <c r="D56" s="140">
        <v>2021</v>
      </c>
      <c r="E56" s="140"/>
      <c r="F56" s="136"/>
      <c r="G56" s="136"/>
      <c r="H56" s="136"/>
      <c r="I56" s="136"/>
      <c r="J56" s="136"/>
      <c r="K56" s="137"/>
      <c r="L56" s="137"/>
      <c r="M56" s="137"/>
      <c r="N56" s="137"/>
      <c r="O56" s="137"/>
      <c r="P56" s="138"/>
      <c r="Q56" s="138"/>
      <c r="R56" s="138"/>
      <c r="S56" s="138"/>
      <c r="T56" s="139"/>
    </row>
    <row r="57" spans="2:20" ht="16.5" customHeight="1" x14ac:dyDescent="0.3">
      <c r="B57" s="134"/>
      <c r="C57" s="134" t="s">
        <v>123</v>
      </c>
      <c r="D57" s="140">
        <v>2022</v>
      </c>
      <c r="E57" s="140"/>
      <c r="F57" s="136"/>
      <c r="G57" s="136"/>
      <c r="H57" s="136"/>
      <c r="I57" s="136"/>
      <c r="J57" s="136"/>
      <c r="K57" s="137"/>
      <c r="L57" s="137"/>
      <c r="M57" s="137"/>
      <c r="N57" s="137"/>
      <c r="O57" s="137"/>
      <c r="P57" s="138"/>
      <c r="Q57" s="138"/>
      <c r="R57" s="138"/>
      <c r="S57" s="138"/>
      <c r="T57" s="139"/>
    </row>
    <row r="58" spans="2:20" ht="16.5" customHeight="1" x14ac:dyDescent="0.3">
      <c r="B58" s="134"/>
      <c r="C58" s="134" t="s">
        <v>123</v>
      </c>
      <c r="D58" s="140">
        <v>2023</v>
      </c>
      <c r="E58" s="140"/>
      <c r="F58" s="136"/>
      <c r="G58" s="136"/>
      <c r="H58" s="136"/>
      <c r="I58" s="136"/>
      <c r="J58" s="136"/>
      <c r="K58" s="137"/>
      <c r="L58" s="137"/>
      <c r="M58" s="137"/>
      <c r="N58" s="137"/>
      <c r="O58" s="137"/>
      <c r="P58" s="138"/>
      <c r="Q58" s="138"/>
      <c r="R58" s="138"/>
      <c r="S58" s="138"/>
      <c r="T58" s="139"/>
    </row>
    <row r="59" spans="2:20" ht="16.5" customHeight="1" x14ac:dyDescent="0.3">
      <c r="B59" s="134"/>
      <c r="C59" s="134" t="s">
        <v>123</v>
      </c>
      <c r="D59" s="140">
        <v>2024</v>
      </c>
      <c r="E59" s="140"/>
      <c r="F59" s="136"/>
      <c r="G59" s="136"/>
      <c r="H59" s="136"/>
      <c r="I59" s="136"/>
      <c r="J59" s="136"/>
      <c r="K59" s="137"/>
      <c r="L59" s="137"/>
      <c r="M59" s="137"/>
      <c r="N59" s="137"/>
      <c r="O59" s="137"/>
      <c r="P59" s="138"/>
      <c r="Q59" s="138"/>
      <c r="R59" s="138"/>
      <c r="S59" s="138"/>
      <c r="T59" s="139"/>
    </row>
    <row r="60" spans="2:20" ht="16.5" customHeight="1" x14ac:dyDescent="0.3">
      <c r="B60" s="134"/>
      <c r="C60" s="134" t="s">
        <v>123</v>
      </c>
      <c r="D60" s="140">
        <v>2025</v>
      </c>
      <c r="E60" s="140"/>
      <c r="F60" s="136"/>
      <c r="G60" s="136"/>
      <c r="H60" s="136"/>
      <c r="I60" s="136"/>
      <c r="J60" s="136"/>
      <c r="K60" s="137"/>
      <c r="L60" s="137"/>
      <c r="M60" s="137"/>
      <c r="N60" s="137"/>
      <c r="O60" s="137"/>
      <c r="P60" s="138"/>
      <c r="Q60" s="138"/>
      <c r="R60" s="138"/>
      <c r="S60" s="138"/>
      <c r="T60" s="139"/>
    </row>
    <row r="61" spans="2:20" ht="16.5" customHeight="1" x14ac:dyDescent="0.3">
      <c r="B61" s="134"/>
      <c r="C61" s="134" t="s">
        <v>123</v>
      </c>
      <c r="D61" s="140">
        <v>2026</v>
      </c>
      <c r="E61" s="140"/>
      <c r="F61" s="137"/>
      <c r="G61" s="137"/>
      <c r="H61" s="137"/>
      <c r="I61" s="137"/>
      <c r="J61" s="137"/>
      <c r="K61" s="137"/>
      <c r="L61" s="137"/>
      <c r="M61" s="137"/>
      <c r="N61" s="137"/>
      <c r="O61" s="137"/>
      <c r="P61" s="138"/>
      <c r="Q61" s="138"/>
      <c r="R61" s="138"/>
      <c r="S61" s="138"/>
      <c r="T61" s="139"/>
    </row>
    <row r="62" spans="2:20" ht="16.5" customHeight="1" x14ac:dyDescent="0.3">
      <c r="B62" s="134"/>
      <c r="C62" s="134" t="s">
        <v>123</v>
      </c>
      <c r="D62" s="140">
        <v>2027</v>
      </c>
      <c r="E62" s="140"/>
      <c r="F62" s="137"/>
      <c r="G62" s="137"/>
      <c r="H62" s="137"/>
      <c r="I62" s="137"/>
      <c r="J62" s="137"/>
      <c r="K62" s="137"/>
      <c r="L62" s="137"/>
      <c r="M62" s="137"/>
      <c r="N62" s="137"/>
      <c r="O62" s="137"/>
      <c r="P62" s="138"/>
      <c r="Q62" s="138"/>
      <c r="R62" s="138"/>
      <c r="S62" s="138"/>
      <c r="T62" s="139"/>
    </row>
    <row r="63" spans="2:20" ht="16.5" customHeight="1" x14ac:dyDescent="0.3">
      <c r="B63" s="134"/>
      <c r="C63" s="134" t="s">
        <v>123</v>
      </c>
      <c r="D63" s="140">
        <v>2028</v>
      </c>
      <c r="E63" s="140"/>
      <c r="F63" s="137"/>
      <c r="G63" s="137"/>
      <c r="H63" s="137"/>
      <c r="I63" s="137"/>
      <c r="J63" s="137"/>
      <c r="K63" s="137"/>
      <c r="L63" s="137"/>
      <c r="M63" s="137"/>
      <c r="N63" s="137"/>
      <c r="O63" s="137"/>
      <c r="P63" s="138"/>
      <c r="Q63" s="138"/>
      <c r="R63" s="138"/>
      <c r="S63" s="138"/>
      <c r="T63" s="139"/>
    </row>
    <row r="64" spans="2:20" ht="16.5" customHeight="1" x14ac:dyDescent="0.3">
      <c r="B64" s="134"/>
      <c r="C64" s="134" t="s">
        <v>123</v>
      </c>
      <c r="D64" s="140">
        <v>2029</v>
      </c>
      <c r="E64" s="140"/>
      <c r="F64" s="137"/>
      <c r="G64" s="137"/>
      <c r="H64" s="137"/>
      <c r="I64" s="137"/>
      <c r="J64" s="137"/>
      <c r="K64" s="137"/>
      <c r="L64" s="137"/>
      <c r="M64" s="137"/>
      <c r="N64" s="137"/>
      <c r="O64" s="137"/>
      <c r="P64" s="138"/>
      <c r="Q64" s="138"/>
      <c r="R64" s="138"/>
      <c r="S64" s="138"/>
      <c r="T64" s="139"/>
    </row>
    <row r="65" spans="2:20" ht="16.5" customHeight="1" x14ac:dyDescent="0.3">
      <c r="B65" s="134"/>
      <c r="C65" s="134" t="s">
        <v>123</v>
      </c>
      <c r="D65" s="140">
        <v>2030</v>
      </c>
      <c r="E65" s="140"/>
      <c r="F65" s="137"/>
      <c r="G65" s="137"/>
      <c r="H65" s="137"/>
      <c r="I65" s="137"/>
      <c r="J65" s="137"/>
      <c r="K65" s="137"/>
      <c r="L65" s="137"/>
      <c r="M65" s="137"/>
      <c r="N65" s="137"/>
      <c r="O65" s="137"/>
      <c r="P65" s="138"/>
      <c r="Q65" s="138"/>
      <c r="R65" s="138"/>
      <c r="S65" s="138"/>
      <c r="T65" s="139"/>
    </row>
    <row r="66" spans="2:20" ht="16.5" customHeight="1" x14ac:dyDescent="0.3">
      <c r="B66" s="134"/>
      <c r="C66" s="134" t="s">
        <v>123</v>
      </c>
      <c r="D66" s="140">
        <v>2031</v>
      </c>
      <c r="E66" s="140"/>
      <c r="F66" s="137"/>
      <c r="G66" s="137"/>
      <c r="H66" s="137"/>
      <c r="I66" s="137"/>
      <c r="J66" s="137"/>
      <c r="K66" s="137"/>
      <c r="L66" s="137"/>
      <c r="M66" s="137"/>
      <c r="N66" s="137"/>
      <c r="O66" s="137"/>
      <c r="P66" s="138"/>
      <c r="Q66" s="138"/>
      <c r="R66" s="138"/>
      <c r="S66" s="138"/>
      <c r="T66" s="139"/>
    </row>
    <row r="67" spans="2:20" ht="16.5" customHeight="1" x14ac:dyDescent="0.3">
      <c r="B67" s="134"/>
      <c r="C67" s="134" t="s">
        <v>123</v>
      </c>
      <c r="D67" s="140">
        <v>2032</v>
      </c>
      <c r="E67" s="140"/>
      <c r="F67" s="137"/>
      <c r="G67" s="137"/>
      <c r="H67" s="137"/>
      <c r="I67" s="137"/>
      <c r="J67" s="137"/>
      <c r="K67" s="137"/>
      <c r="L67" s="137"/>
      <c r="M67" s="137"/>
      <c r="N67" s="137"/>
      <c r="O67" s="137"/>
      <c r="P67" s="138"/>
      <c r="Q67" s="138"/>
      <c r="R67" s="138"/>
      <c r="S67" s="138"/>
      <c r="T67" s="139"/>
    </row>
    <row r="68" spans="2:20" ht="16.5" customHeight="1" x14ac:dyDescent="0.3">
      <c r="B68" s="134"/>
      <c r="C68" s="134" t="s">
        <v>124</v>
      </c>
      <c r="D68" s="140">
        <v>2021</v>
      </c>
      <c r="E68" s="140"/>
      <c r="F68" s="136"/>
      <c r="G68" s="136"/>
      <c r="H68" s="136"/>
      <c r="I68" s="136"/>
      <c r="J68" s="136"/>
      <c r="K68" s="137"/>
      <c r="L68" s="137"/>
      <c r="M68" s="137"/>
      <c r="N68" s="137"/>
      <c r="O68" s="137"/>
      <c r="P68" s="138"/>
      <c r="Q68" s="138"/>
      <c r="R68" s="138"/>
      <c r="S68" s="138"/>
      <c r="T68" s="139"/>
    </row>
    <row r="69" spans="2:20" ht="16.5" customHeight="1" x14ac:dyDescent="0.3">
      <c r="B69" s="134"/>
      <c r="C69" s="134" t="s">
        <v>124</v>
      </c>
      <c r="D69" s="140">
        <v>2022</v>
      </c>
      <c r="E69" s="140"/>
      <c r="F69" s="136"/>
      <c r="G69" s="136"/>
      <c r="H69" s="136"/>
      <c r="I69" s="136"/>
      <c r="J69" s="136"/>
      <c r="K69" s="137"/>
      <c r="L69" s="137"/>
      <c r="M69" s="137"/>
      <c r="N69" s="137"/>
      <c r="O69" s="137"/>
      <c r="P69" s="138"/>
      <c r="Q69" s="138"/>
      <c r="R69" s="138"/>
      <c r="S69" s="138"/>
      <c r="T69" s="139"/>
    </row>
    <row r="70" spans="2:20" ht="16.5" customHeight="1" x14ac:dyDescent="0.3">
      <c r="B70" s="134"/>
      <c r="C70" s="134" t="s">
        <v>124</v>
      </c>
      <c r="D70" s="140">
        <v>2023</v>
      </c>
      <c r="E70" s="140"/>
      <c r="F70" s="136"/>
      <c r="G70" s="136"/>
      <c r="H70" s="136"/>
      <c r="I70" s="136"/>
      <c r="J70" s="136"/>
      <c r="K70" s="137"/>
      <c r="L70" s="137"/>
      <c r="M70" s="137"/>
      <c r="N70" s="137"/>
      <c r="O70" s="137"/>
      <c r="P70" s="138"/>
      <c r="Q70" s="138"/>
      <c r="R70" s="138"/>
      <c r="S70" s="138"/>
      <c r="T70" s="139"/>
    </row>
    <row r="71" spans="2:20" ht="16.5" customHeight="1" x14ac:dyDescent="0.3">
      <c r="B71" s="134"/>
      <c r="C71" s="134" t="s">
        <v>124</v>
      </c>
      <c r="D71" s="140">
        <v>2024</v>
      </c>
      <c r="E71" s="140"/>
      <c r="F71" s="136"/>
      <c r="G71" s="136"/>
      <c r="H71" s="136"/>
      <c r="I71" s="136"/>
      <c r="J71" s="136"/>
      <c r="K71" s="137"/>
      <c r="L71" s="137"/>
      <c r="M71" s="137"/>
      <c r="N71" s="137"/>
      <c r="O71" s="137"/>
      <c r="P71" s="138"/>
      <c r="Q71" s="138"/>
      <c r="R71" s="138"/>
      <c r="S71" s="138"/>
      <c r="T71" s="139"/>
    </row>
    <row r="72" spans="2:20" ht="16.5" customHeight="1" x14ac:dyDescent="0.3">
      <c r="B72" s="134"/>
      <c r="C72" s="134" t="s">
        <v>124</v>
      </c>
      <c r="D72" s="140">
        <v>2025</v>
      </c>
      <c r="E72" s="140"/>
      <c r="F72" s="136"/>
      <c r="G72" s="136"/>
      <c r="H72" s="136"/>
      <c r="I72" s="136"/>
      <c r="J72" s="136"/>
      <c r="K72" s="137"/>
      <c r="L72" s="137"/>
      <c r="M72" s="137"/>
      <c r="N72" s="137"/>
      <c r="O72" s="137"/>
      <c r="P72" s="138"/>
      <c r="Q72" s="138"/>
      <c r="R72" s="138"/>
      <c r="S72" s="138"/>
      <c r="T72" s="139"/>
    </row>
    <row r="73" spans="2:20" ht="16.5" customHeight="1" x14ac:dyDescent="0.3">
      <c r="B73" s="134"/>
      <c r="C73" s="134" t="s">
        <v>124</v>
      </c>
      <c r="D73" s="140">
        <v>2026</v>
      </c>
      <c r="E73" s="140"/>
      <c r="F73" s="137"/>
      <c r="G73" s="137"/>
      <c r="H73" s="137"/>
      <c r="I73" s="137"/>
      <c r="J73" s="137"/>
      <c r="K73" s="137"/>
      <c r="L73" s="137"/>
      <c r="M73" s="137"/>
      <c r="N73" s="137"/>
      <c r="O73" s="137"/>
      <c r="P73" s="138"/>
      <c r="Q73" s="138"/>
      <c r="R73" s="138"/>
      <c r="S73" s="138"/>
      <c r="T73" s="139"/>
    </row>
    <row r="74" spans="2:20" ht="16.5" customHeight="1" x14ac:dyDescent="0.3">
      <c r="B74" s="134"/>
      <c r="C74" s="134" t="s">
        <v>124</v>
      </c>
      <c r="D74" s="140">
        <v>2027</v>
      </c>
      <c r="E74" s="140"/>
      <c r="F74" s="137"/>
      <c r="G74" s="137"/>
      <c r="H74" s="137"/>
      <c r="I74" s="137"/>
      <c r="J74" s="137"/>
      <c r="K74" s="137"/>
      <c r="L74" s="137"/>
      <c r="M74" s="137"/>
      <c r="N74" s="137"/>
      <c r="O74" s="137"/>
      <c r="P74" s="138"/>
      <c r="Q74" s="138"/>
      <c r="R74" s="138"/>
      <c r="S74" s="138"/>
      <c r="T74" s="139"/>
    </row>
    <row r="75" spans="2:20" ht="16.5" customHeight="1" x14ac:dyDescent="0.3">
      <c r="B75" s="134"/>
      <c r="C75" s="134" t="s">
        <v>124</v>
      </c>
      <c r="D75" s="140">
        <v>2028</v>
      </c>
      <c r="E75" s="140"/>
      <c r="F75" s="137"/>
      <c r="G75" s="137"/>
      <c r="H75" s="137"/>
      <c r="I75" s="137"/>
      <c r="J75" s="137"/>
      <c r="K75" s="137"/>
      <c r="L75" s="137"/>
      <c r="M75" s="137"/>
      <c r="N75" s="137"/>
      <c r="O75" s="137"/>
      <c r="P75" s="138"/>
      <c r="Q75" s="138"/>
      <c r="R75" s="138"/>
      <c r="S75" s="138"/>
      <c r="T75" s="139"/>
    </row>
    <row r="76" spans="2:20" ht="16.5" customHeight="1" x14ac:dyDescent="0.3">
      <c r="B76" s="134"/>
      <c r="C76" s="134" t="s">
        <v>124</v>
      </c>
      <c r="D76" s="140">
        <v>2029</v>
      </c>
      <c r="E76" s="140"/>
      <c r="F76" s="137"/>
      <c r="G76" s="137"/>
      <c r="H76" s="137"/>
      <c r="I76" s="137"/>
      <c r="J76" s="137"/>
      <c r="K76" s="137"/>
      <c r="L76" s="137"/>
      <c r="M76" s="137"/>
      <c r="N76" s="137"/>
      <c r="O76" s="137"/>
      <c r="P76" s="138"/>
      <c r="Q76" s="138"/>
      <c r="R76" s="138"/>
      <c r="S76" s="138"/>
      <c r="T76" s="139"/>
    </row>
    <row r="77" spans="2:20" ht="16.5" customHeight="1" x14ac:dyDescent="0.3">
      <c r="B77" s="134"/>
      <c r="C77" s="134" t="s">
        <v>124</v>
      </c>
      <c r="D77" s="140">
        <v>2030</v>
      </c>
      <c r="E77" s="140"/>
      <c r="F77" s="137"/>
      <c r="G77" s="137"/>
      <c r="H77" s="137"/>
      <c r="I77" s="137"/>
      <c r="J77" s="137"/>
      <c r="K77" s="137"/>
      <c r="L77" s="137"/>
      <c r="M77" s="137"/>
      <c r="N77" s="137"/>
      <c r="O77" s="137"/>
      <c r="P77" s="138"/>
      <c r="Q77" s="138"/>
      <c r="R77" s="138"/>
      <c r="S77" s="138"/>
      <c r="T77" s="139"/>
    </row>
    <row r="78" spans="2:20" ht="16.5" customHeight="1" x14ac:dyDescent="0.3">
      <c r="B78" s="134"/>
      <c r="C78" s="134" t="s">
        <v>124</v>
      </c>
      <c r="D78" s="140">
        <v>2031</v>
      </c>
      <c r="E78" s="140"/>
      <c r="F78" s="137"/>
      <c r="G78" s="137"/>
      <c r="H78" s="137"/>
      <c r="I78" s="137"/>
      <c r="J78" s="137"/>
      <c r="K78" s="137"/>
      <c r="L78" s="137"/>
      <c r="M78" s="137"/>
      <c r="N78" s="137"/>
      <c r="O78" s="137"/>
      <c r="P78" s="138"/>
      <c r="Q78" s="138"/>
      <c r="R78" s="138"/>
      <c r="S78" s="138"/>
      <c r="T78" s="139"/>
    </row>
    <row r="79" spans="2:20" ht="16.5" customHeight="1" x14ac:dyDescent="0.3">
      <c r="B79" s="134"/>
      <c r="C79" s="134" t="s">
        <v>124</v>
      </c>
      <c r="D79" s="140">
        <v>2032</v>
      </c>
      <c r="E79" s="140"/>
      <c r="F79" s="137"/>
      <c r="G79" s="137"/>
      <c r="H79" s="137"/>
      <c r="I79" s="137"/>
      <c r="J79" s="137"/>
      <c r="K79" s="137"/>
      <c r="L79" s="137"/>
      <c r="M79" s="137"/>
      <c r="N79" s="137"/>
      <c r="O79" s="137"/>
      <c r="P79" s="138"/>
      <c r="Q79" s="138"/>
      <c r="R79" s="138"/>
      <c r="S79" s="138"/>
      <c r="T79" s="139"/>
    </row>
    <row r="80" spans="2:20" ht="16.5" customHeight="1" x14ac:dyDescent="0.3">
      <c r="B80" s="141" t="s">
        <v>125</v>
      </c>
      <c r="C80" s="134"/>
      <c r="D80" s="140">
        <v>2021</v>
      </c>
      <c r="E80" s="140"/>
      <c r="F80" s="136"/>
      <c r="G80" s="136"/>
      <c r="H80" s="136"/>
      <c r="I80" s="136"/>
      <c r="J80" s="136"/>
      <c r="K80" s="137"/>
      <c r="L80" s="137"/>
      <c r="M80" s="137"/>
      <c r="N80" s="137"/>
      <c r="O80" s="137"/>
      <c r="P80" s="138"/>
      <c r="Q80" s="138"/>
      <c r="R80" s="138"/>
      <c r="S80" s="138"/>
      <c r="T80" s="139"/>
    </row>
    <row r="81" spans="2:20" ht="16.5" customHeight="1" x14ac:dyDescent="0.3">
      <c r="B81" s="141" t="s">
        <v>125</v>
      </c>
      <c r="C81" s="134"/>
      <c r="D81" s="140">
        <v>2022</v>
      </c>
      <c r="E81" s="140"/>
      <c r="F81" s="136"/>
      <c r="G81" s="136"/>
      <c r="H81" s="136"/>
      <c r="I81" s="136"/>
      <c r="J81" s="136"/>
      <c r="K81" s="137"/>
      <c r="L81" s="137"/>
      <c r="M81" s="137"/>
      <c r="N81" s="137"/>
      <c r="O81" s="137"/>
      <c r="P81" s="138"/>
      <c r="Q81" s="138"/>
      <c r="R81" s="138"/>
      <c r="S81" s="138"/>
      <c r="T81" s="139"/>
    </row>
    <row r="82" spans="2:20" ht="16.5" customHeight="1" x14ac:dyDescent="0.3">
      <c r="B82" s="141" t="s">
        <v>125</v>
      </c>
      <c r="C82" s="134"/>
      <c r="D82" s="140">
        <v>2023</v>
      </c>
      <c r="E82" s="140"/>
      <c r="F82" s="136"/>
      <c r="G82" s="136"/>
      <c r="H82" s="136"/>
      <c r="I82" s="136"/>
      <c r="J82" s="136"/>
      <c r="K82" s="137"/>
      <c r="L82" s="137"/>
      <c r="M82" s="137"/>
      <c r="N82" s="137"/>
      <c r="O82" s="137"/>
      <c r="P82" s="138"/>
      <c r="Q82" s="138"/>
      <c r="R82" s="138"/>
      <c r="S82" s="138"/>
      <c r="T82" s="139"/>
    </row>
    <row r="83" spans="2:20" ht="16.5" customHeight="1" x14ac:dyDescent="0.3">
      <c r="B83" s="141" t="s">
        <v>125</v>
      </c>
      <c r="C83" s="134"/>
      <c r="D83" s="140">
        <v>2024</v>
      </c>
      <c r="E83" s="140"/>
      <c r="F83" s="136"/>
      <c r="G83" s="136"/>
      <c r="H83" s="136"/>
      <c r="I83" s="136"/>
      <c r="J83" s="136"/>
      <c r="K83" s="137"/>
      <c r="L83" s="137"/>
      <c r="M83" s="137"/>
      <c r="N83" s="137"/>
      <c r="O83" s="137"/>
      <c r="P83" s="138"/>
      <c r="Q83" s="138"/>
      <c r="R83" s="138"/>
      <c r="S83" s="138"/>
      <c r="T83" s="139"/>
    </row>
    <row r="84" spans="2:20" ht="16.5" customHeight="1" x14ac:dyDescent="0.3">
      <c r="B84" s="141" t="s">
        <v>125</v>
      </c>
      <c r="C84" s="134"/>
      <c r="D84" s="140">
        <v>2025</v>
      </c>
      <c r="E84" s="140"/>
      <c r="F84" s="136"/>
      <c r="G84" s="136"/>
      <c r="H84" s="136"/>
      <c r="I84" s="136"/>
      <c r="J84" s="136"/>
      <c r="K84" s="137"/>
      <c r="L84" s="137"/>
      <c r="M84" s="137"/>
      <c r="N84" s="137"/>
      <c r="O84" s="137"/>
      <c r="P84" s="138"/>
      <c r="Q84" s="138"/>
      <c r="R84" s="138"/>
      <c r="S84" s="138"/>
      <c r="T84" s="139"/>
    </row>
    <row r="85" spans="2:20" ht="16.5" customHeight="1" x14ac:dyDescent="0.3">
      <c r="B85" s="141" t="s">
        <v>125</v>
      </c>
      <c r="C85" s="134"/>
      <c r="D85" s="140">
        <v>2026</v>
      </c>
      <c r="E85" s="140"/>
      <c r="F85" s="137"/>
      <c r="G85" s="137"/>
      <c r="H85" s="137"/>
      <c r="I85" s="137"/>
      <c r="J85" s="137"/>
      <c r="K85" s="137"/>
      <c r="L85" s="137"/>
      <c r="M85" s="137"/>
      <c r="N85" s="137"/>
      <c r="O85" s="137"/>
      <c r="P85" s="138"/>
      <c r="Q85" s="138"/>
      <c r="R85" s="138"/>
      <c r="S85" s="138"/>
      <c r="T85" s="139"/>
    </row>
    <row r="86" spans="2:20" ht="16.5" customHeight="1" x14ac:dyDescent="0.3">
      <c r="B86" s="141" t="s">
        <v>125</v>
      </c>
      <c r="C86" s="134"/>
      <c r="D86" s="140">
        <v>2027</v>
      </c>
      <c r="E86" s="140"/>
      <c r="F86" s="137"/>
      <c r="G86" s="137"/>
      <c r="H86" s="137"/>
      <c r="I86" s="137"/>
      <c r="J86" s="137"/>
      <c r="K86" s="137"/>
      <c r="L86" s="137"/>
      <c r="M86" s="137"/>
      <c r="N86" s="137"/>
      <c r="O86" s="137"/>
      <c r="P86" s="138"/>
      <c r="Q86" s="138"/>
      <c r="R86" s="138"/>
      <c r="S86" s="138"/>
      <c r="T86" s="139"/>
    </row>
    <row r="87" spans="2:20" ht="16.5" customHeight="1" x14ac:dyDescent="0.3">
      <c r="B87" s="141" t="s">
        <v>125</v>
      </c>
      <c r="C87" s="134"/>
      <c r="D87" s="140">
        <v>2028</v>
      </c>
      <c r="E87" s="140"/>
      <c r="F87" s="137"/>
      <c r="G87" s="137"/>
      <c r="H87" s="137"/>
      <c r="I87" s="137"/>
      <c r="J87" s="137"/>
      <c r="K87" s="137"/>
      <c r="L87" s="137"/>
      <c r="M87" s="137"/>
      <c r="N87" s="137"/>
      <c r="O87" s="137"/>
      <c r="P87" s="138"/>
      <c r="Q87" s="138"/>
      <c r="R87" s="138"/>
      <c r="S87" s="138"/>
      <c r="T87" s="139"/>
    </row>
    <row r="88" spans="2:20" ht="16.5" customHeight="1" x14ac:dyDescent="0.3">
      <c r="B88" s="141" t="s">
        <v>125</v>
      </c>
      <c r="C88" s="134"/>
      <c r="D88" s="140">
        <v>2029</v>
      </c>
      <c r="E88" s="140"/>
      <c r="F88" s="137"/>
      <c r="G88" s="137"/>
      <c r="H88" s="137"/>
      <c r="I88" s="137"/>
      <c r="J88" s="137"/>
      <c r="K88" s="137"/>
      <c r="L88" s="137"/>
      <c r="M88" s="137"/>
      <c r="N88" s="137"/>
      <c r="O88" s="137"/>
      <c r="P88" s="138"/>
      <c r="Q88" s="138"/>
      <c r="R88" s="138"/>
      <c r="S88" s="138"/>
      <c r="T88" s="139"/>
    </row>
    <row r="89" spans="2:20" ht="16.5" customHeight="1" x14ac:dyDescent="0.3">
      <c r="B89" s="141" t="s">
        <v>125</v>
      </c>
      <c r="C89" s="134"/>
      <c r="D89" s="140">
        <v>2030</v>
      </c>
      <c r="E89" s="140"/>
      <c r="F89" s="137"/>
      <c r="G89" s="137"/>
      <c r="H89" s="137"/>
      <c r="I89" s="137"/>
      <c r="J89" s="137"/>
      <c r="K89" s="137"/>
      <c r="L89" s="137"/>
      <c r="M89" s="137"/>
      <c r="N89" s="137"/>
      <c r="O89" s="137"/>
      <c r="P89" s="138"/>
      <c r="Q89" s="138"/>
      <c r="R89" s="138"/>
      <c r="S89" s="138"/>
      <c r="T89" s="139"/>
    </row>
    <row r="90" spans="2:20" ht="16.5" customHeight="1" x14ac:dyDescent="0.3">
      <c r="B90" s="141" t="s">
        <v>125</v>
      </c>
      <c r="C90" s="134"/>
      <c r="D90" s="140">
        <v>2031</v>
      </c>
      <c r="E90" s="140"/>
      <c r="F90" s="137"/>
      <c r="G90" s="137"/>
      <c r="H90" s="137"/>
      <c r="I90" s="137"/>
      <c r="J90" s="137"/>
      <c r="K90" s="137"/>
      <c r="L90" s="137"/>
      <c r="M90" s="137"/>
      <c r="N90" s="137"/>
      <c r="O90" s="137"/>
      <c r="P90" s="138"/>
      <c r="Q90" s="138"/>
      <c r="R90" s="138"/>
      <c r="S90" s="138"/>
      <c r="T90" s="139"/>
    </row>
    <row r="91" spans="2:20" ht="16.5" customHeight="1" x14ac:dyDescent="0.3">
      <c r="B91" s="141" t="s">
        <v>125</v>
      </c>
      <c r="C91" s="134"/>
      <c r="D91" s="140">
        <v>2032</v>
      </c>
      <c r="E91" s="140"/>
      <c r="F91" s="137"/>
      <c r="G91" s="137"/>
      <c r="H91" s="137"/>
      <c r="I91" s="137"/>
      <c r="J91" s="137"/>
      <c r="K91" s="137"/>
      <c r="L91" s="137"/>
      <c r="M91" s="137"/>
      <c r="N91" s="137"/>
      <c r="O91" s="137"/>
      <c r="P91" s="138"/>
      <c r="Q91" s="138"/>
      <c r="R91" s="138"/>
      <c r="S91" s="138"/>
      <c r="T91" s="139"/>
    </row>
  </sheetData>
  <mergeCells count="6">
    <mergeCell ref="B1:T1"/>
    <mergeCell ref="B2:T2"/>
    <mergeCell ref="B4:T4"/>
    <mergeCell ref="E6:J6"/>
    <mergeCell ref="K6:O6"/>
    <mergeCell ref="P6:T6"/>
  </mergeCells>
  <pageMargins left="0.7" right="0.7" top="0.75" bottom="0.75" header="0.3" footer="0.3"/>
  <pageSetup scale="41"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42" t="s">
        <v>49</v>
      </c>
      <c r="B1" s="242"/>
      <c r="C1" s="242"/>
      <c r="D1" s="242"/>
      <c r="E1" s="242"/>
      <c r="F1" s="242"/>
      <c r="G1" s="242"/>
      <c r="H1" s="242"/>
      <c r="I1" s="242"/>
      <c r="J1" s="242"/>
      <c r="K1" s="242"/>
      <c r="L1" s="242"/>
      <c r="M1" s="242"/>
      <c r="N1" s="242"/>
      <c r="O1" s="242"/>
      <c r="P1" s="242"/>
      <c r="Q1" s="242"/>
      <c r="R1" s="24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9"/>
  <sheetViews>
    <sheetView topLeftCell="A28" zoomScale="80" zoomScaleNormal="80" workbookViewId="0">
      <selection activeCell="B81" sqref="B81"/>
    </sheetView>
  </sheetViews>
  <sheetFormatPr defaultColWidth="9.28515625" defaultRowHeight="13.2" x14ac:dyDescent="0.25"/>
  <cols>
    <col min="1" max="1" width="11.7109375" style="1" customWidth="1"/>
    <col min="2" max="2" width="117.5703125" style="1" customWidth="1"/>
    <col min="3" max="3" width="17.42578125" style="1" customWidth="1"/>
    <col min="4" max="4" width="15" style="1" customWidth="1"/>
    <col min="5" max="5" width="14.7109375" style="1" customWidth="1"/>
    <col min="6" max="10" width="15.140625" style="1" bestFit="1" customWidth="1"/>
    <col min="11" max="11" width="12.42578125" style="1" customWidth="1"/>
    <col min="12" max="16" width="12.140625" style="1" customWidth="1"/>
    <col min="17" max="16384" width="9.28515625" style="1"/>
  </cols>
  <sheetData>
    <row r="1" spans="1:17" ht="15.6" x14ac:dyDescent="0.3">
      <c r="B1" s="247" t="s">
        <v>89</v>
      </c>
      <c r="C1" s="247"/>
      <c r="D1" s="247"/>
      <c r="E1" s="247"/>
      <c r="F1" s="247"/>
      <c r="G1" s="247"/>
      <c r="H1" s="247"/>
      <c r="I1" s="247"/>
      <c r="J1" s="247"/>
      <c r="K1" s="247"/>
      <c r="L1" s="247"/>
      <c r="M1" s="247"/>
      <c r="N1" s="247"/>
      <c r="O1" s="247"/>
      <c r="P1" s="247"/>
    </row>
    <row r="2" spans="1:17" ht="15.6" x14ac:dyDescent="0.3">
      <c r="B2" s="248" t="str">
        <f>+'FormsList&amp;FilerInfo'!B2</f>
        <v>Sonoma Clean Power Authority</v>
      </c>
      <c r="C2" s="249"/>
      <c r="D2" s="249"/>
      <c r="E2" s="249"/>
      <c r="F2" s="249"/>
      <c r="G2" s="249"/>
      <c r="H2" s="249"/>
      <c r="I2" s="249"/>
      <c r="J2" s="249"/>
      <c r="K2" s="249"/>
      <c r="L2" s="249"/>
      <c r="M2" s="249"/>
      <c r="N2" s="249"/>
      <c r="O2" s="249"/>
      <c r="P2" s="249"/>
    </row>
    <row r="3" spans="1:17" ht="15.6" x14ac:dyDescent="0.3">
      <c r="B3" s="57"/>
      <c r="C3" s="55"/>
      <c r="D3" s="55"/>
      <c r="E3" s="55"/>
      <c r="F3" s="55"/>
      <c r="G3" s="55"/>
      <c r="H3" s="55"/>
      <c r="I3" s="55"/>
      <c r="J3" s="55"/>
      <c r="K3" s="55"/>
      <c r="L3" s="55"/>
      <c r="M3" s="55"/>
      <c r="N3" s="55"/>
      <c r="O3" s="55"/>
      <c r="P3" s="55"/>
    </row>
    <row r="4" spans="1:17" ht="17.399999999999999" x14ac:dyDescent="0.3">
      <c r="B4" s="250" t="s">
        <v>7</v>
      </c>
      <c r="C4" s="250"/>
      <c r="D4" s="250"/>
      <c r="E4" s="250"/>
      <c r="F4" s="250"/>
      <c r="G4" s="250"/>
      <c r="H4" s="250"/>
      <c r="I4" s="250"/>
      <c r="J4" s="250"/>
      <c r="K4" s="250"/>
      <c r="L4" s="250"/>
      <c r="M4" s="250"/>
      <c r="N4" s="250"/>
      <c r="O4" s="250"/>
      <c r="P4" s="250"/>
    </row>
    <row r="5" spans="1:17" x14ac:dyDescent="0.25">
      <c r="B5" s="251" t="s">
        <v>55</v>
      </c>
      <c r="C5" s="251"/>
      <c r="D5" s="251"/>
      <c r="E5" s="251"/>
      <c r="F5" s="251"/>
      <c r="G5" s="251"/>
      <c r="H5" s="251"/>
      <c r="I5" s="251"/>
      <c r="J5" s="251"/>
      <c r="K5" s="251"/>
      <c r="L5" s="251"/>
      <c r="M5" s="251"/>
      <c r="N5" s="251"/>
      <c r="O5" s="251"/>
      <c r="P5" s="251"/>
      <c r="Q5" s="58"/>
    </row>
    <row r="6" spans="1:17" ht="13.8" thickBot="1" x14ac:dyDescent="0.3">
      <c r="B6" s="56"/>
      <c r="C6" s="56"/>
      <c r="D6" s="56"/>
      <c r="E6" s="56"/>
      <c r="F6" s="56"/>
      <c r="G6" s="56"/>
      <c r="H6" s="56"/>
      <c r="I6" s="56"/>
      <c r="J6" s="56"/>
      <c r="K6" s="56"/>
      <c r="L6" s="56"/>
      <c r="M6" s="56"/>
      <c r="N6" s="56"/>
      <c r="O6" s="56"/>
      <c r="P6" s="56"/>
    </row>
    <row r="7" spans="1:17" ht="21" customHeight="1" thickBot="1" x14ac:dyDescent="0.3">
      <c r="A7" s="58"/>
      <c r="B7" s="90"/>
      <c r="C7" s="52">
        <v>2019</v>
      </c>
      <c r="D7" s="52">
        <v>2020</v>
      </c>
      <c r="E7" s="52">
        <v>2021</v>
      </c>
      <c r="F7" s="52">
        <v>2022</v>
      </c>
      <c r="G7" s="52">
        <v>2023</v>
      </c>
      <c r="H7" s="52">
        <v>2024</v>
      </c>
      <c r="I7" s="52">
        <v>2025</v>
      </c>
      <c r="J7" s="52">
        <v>2026</v>
      </c>
      <c r="K7" s="52">
        <v>2027</v>
      </c>
      <c r="L7" s="52">
        <v>2028</v>
      </c>
      <c r="M7" s="52">
        <v>2029</v>
      </c>
      <c r="N7" s="52">
        <v>2030</v>
      </c>
      <c r="O7" s="52">
        <v>2031</v>
      </c>
      <c r="P7" s="52">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43" t="s">
        <v>11</v>
      </c>
      <c r="C11" s="244"/>
      <c r="D11" s="244"/>
      <c r="E11" s="244"/>
      <c r="F11" s="244"/>
      <c r="G11" s="244"/>
      <c r="H11" s="244"/>
      <c r="I11" s="244"/>
      <c r="J11" s="244"/>
      <c r="K11" s="244"/>
      <c r="L11" s="244"/>
      <c r="M11" s="244"/>
      <c r="N11" s="244"/>
      <c r="O11" s="245"/>
      <c r="P11" s="246"/>
    </row>
    <row r="12" spans="1:17" ht="15.6" x14ac:dyDescent="0.25">
      <c r="B12" s="11" t="s">
        <v>12</v>
      </c>
      <c r="C12" s="163"/>
      <c r="D12" s="163"/>
      <c r="E12" s="163"/>
      <c r="F12" s="163"/>
      <c r="G12" s="163"/>
      <c r="H12" s="163"/>
      <c r="I12" s="163"/>
      <c r="J12" s="163"/>
      <c r="K12" s="163"/>
      <c r="L12" s="163"/>
      <c r="M12" s="163"/>
      <c r="N12" s="163"/>
      <c r="O12" s="163"/>
      <c r="P12" s="163"/>
    </row>
    <row r="13" spans="1:17" ht="16.2" thickBot="1" x14ac:dyDescent="0.3">
      <c r="B13" s="12" t="s">
        <v>13</v>
      </c>
      <c r="C13" s="164"/>
      <c r="D13" s="164"/>
      <c r="E13" s="164"/>
      <c r="F13" s="164"/>
      <c r="G13" s="164"/>
      <c r="H13" s="164"/>
      <c r="I13" s="164"/>
      <c r="J13" s="164"/>
      <c r="K13" s="164"/>
      <c r="L13" s="164"/>
      <c r="M13" s="164"/>
      <c r="N13" s="164"/>
      <c r="O13" s="164"/>
      <c r="P13" s="164"/>
    </row>
    <row r="14" spans="1:17" ht="16.2" thickBot="1" x14ac:dyDescent="0.3">
      <c r="B14" s="5" t="s">
        <v>14</v>
      </c>
      <c r="C14" s="165"/>
      <c r="D14" s="165"/>
      <c r="E14" s="165"/>
      <c r="F14" s="165"/>
      <c r="G14" s="165"/>
      <c r="H14" s="165"/>
      <c r="I14" s="165"/>
      <c r="J14" s="165"/>
      <c r="K14" s="165"/>
      <c r="L14" s="165"/>
      <c r="M14" s="165"/>
      <c r="N14" s="165"/>
      <c r="O14" s="165"/>
      <c r="P14" s="166"/>
    </row>
    <row r="15" spans="1:17" ht="15.6" x14ac:dyDescent="0.25">
      <c r="B15" s="13" t="s">
        <v>12</v>
      </c>
      <c r="C15" s="167"/>
      <c r="D15" s="167"/>
      <c r="E15" s="167"/>
      <c r="F15" s="167"/>
      <c r="G15" s="167"/>
      <c r="H15" s="167"/>
      <c r="I15" s="167"/>
      <c r="J15" s="167"/>
      <c r="K15" s="167"/>
      <c r="L15" s="167"/>
      <c r="M15" s="167"/>
      <c r="N15" s="167"/>
      <c r="O15" s="167"/>
      <c r="P15" s="167"/>
    </row>
    <row r="16" spans="1:17" ht="16.2" thickBot="1" x14ac:dyDescent="0.3">
      <c r="B16" s="14" t="s">
        <v>13</v>
      </c>
      <c r="C16" s="168"/>
      <c r="D16" s="168"/>
      <c r="E16" s="168"/>
      <c r="F16" s="168"/>
      <c r="G16" s="168"/>
      <c r="H16" s="168"/>
      <c r="I16" s="168"/>
      <c r="J16" s="168"/>
      <c r="K16" s="168"/>
      <c r="L16" s="168"/>
      <c r="M16" s="168"/>
      <c r="N16" s="168"/>
      <c r="O16" s="168"/>
      <c r="P16" s="168"/>
    </row>
    <row r="17" spans="2:16" ht="16.2" thickBot="1" x14ac:dyDescent="0.3">
      <c r="B17" s="5" t="s">
        <v>15</v>
      </c>
      <c r="C17" s="165"/>
      <c r="D17" s="165"/>
      <c r="E17" s="165"/>
      <c r="F17" s="165"/>
      <c r="G17" s="165"/>
      <c r="H17" s="165"/>
      <c r="I17" s="165"/>
      <c r="J17" s="165"/>
      <c r="K17" s="165"/>
      <c r="L17" s="165"/>
      <c r="M17" s="165"/>
      <c r="N17" s="165"/>
      <c r="O17" s="165"/>
      <c r="P17" s="166"/>
    </row>
    <row r="18" spans="2:16" ht="15.6" x14ac:dyDescent="0.25">
      <c r="B18" s="13" t="s">
        <v>12</v>
      </c>
      <c r="C18" s="169"/>
      <c r="D18" s="169"/>
      <c r="E18" s="169"/>
      <c r="F18" s="169"/>
      <c r="G18" s="169"/>
      <c r="H18" s="169"/>
      <c r="I18" s="169"/>
      <c r="J18" s="169"/>
      <c r="K18" s="169"/>
      <c r="L18" s="169"/>
      <c r="M18" s="169"/>
      <c r="N18" s="169"/>
      <c r="O18" s="169"/>
      <c r="P18" s="169"/>
    </row>
    <row r="19" spans="2:16" ht="16.2" thickBot="1" x14ac:dyDescent="0.3">
      <c r="B19" s="14" t="s">
        <v>13</v>
      </c>
      <c r="C19" s="170"/>
      <c r="D19" s="170"/>
      <c r="E19" s="170"/>
      <c r="F19" s="170"/>
      <c r="G19" s="170"/>
      <c r="H19" s="170"/>
      <c r="I19" s="170"/>
      <c r="J19" s="170"/>
      <c r="K19" s="170"/>
      <c r="L19" s="170"/>
      <c r="M19" s="170"/>
      <c r="N19" s="170"/>
      <c r="O19" s="170"/>
      <c r="P19" s="170"/>
    </row>
    <row r="20" spans="2:16" ht="16.2" thickBot="1" x14ac:dyDescent="0.3">
      <c r="B20" s="5" t="s">
        <v>16</v>
      </c>
      <c r="C20" s="165"/>
      <c r="D20" s="165"/>
      <c r="E20" s="165"/>
      <c r="F20" s="165"/>
      <c r="G20" s="165"/>
      <c r="H20" s="165"/>
      <c r="I20" s="165"/>
      <c r="J20" s="165"/>
      <c r="K20" s="165"/>
      <c r="L20" s="165"/>
      <c r="M20" s="165"/>
      <c r="N20" s="165"/>
      <c r="O20" s="165"/>
      <c r="P20" s="166"/>
    </row>
    <row r="21" spans="2:16" ht="15.6" x14ac:dyDescent="0.25">
      <c r="B21" s="13" t="s">
        <v>12</v>
      </c>
      <c r="C21" s="167"/>
      <c r="D21" s="167"/>
      <c r="E21" s="167"/>
      <c r="F21" s="167"/>
      <c r="G21" s="167"/>
      <c r="H21" s="167"/>
      <c r="I21" s="167"/>
      <c r="J21" s="167"/>
      <c r="K21" s="167"/>
      <c r="L21" s="167"/>
      <c r="M21" s="167"/>
      <c r="N21" s="167"/>
      <c r="O21" s="167"/>
      <c r="P21" s="167"/>
    </row>
    <row r="22" spans="2:16" ht="15.6" x14ac:dyDescent="0.25">
      <c r="B22" s="14" t="s">
        <v>13</v>
      </c>
      <c r="C22" s="171"/>
      <c r="D22" s="171"/>
      <c r="E22" s="171"/>
      <c r="F22" s="171"/>
      <c r="G22" s="171"/>
      <c r="H22" s="171"/>
      <c r="I22" s="171"/>
      <c r="J22" s="171"/>
      <c r="K22" s="171"/>
      <c r="L22" s="171"/>
      <c r="M22" s="171"/>
      <c r="N22" s="171"/>
      <c r="O22" s="171"/>
      <c r="P22" s="171"/>
    </row>
    <row r="23" spans="2:16" ht="16.2" thickBot="1" x14ac:dyDescent="0.3">
      <c r="B23" s="22" t="s">
        <v>45</v>
      </c>
      <c r="C23" s="172"/>
      <c r="D23" s="172"/>
      <c r="E23" s="172"/>
      <c r="F23" s="172"/>
      <c r="G23" s="172"/>
      <c r="H23" s="172"/>
      <c r="I23" s="172"/>
      <c r="J23" s="172"/>
      <c r="K23" s="172"/>
      <c r="L23" s="172"/>
      <c r="M23" s="172"/>
      <c r="N23" s="172"/>
      <c r="O23" s="172"/>
      <c r="P23" s="172"/>
    </row>
    <row r="24" spans="2:16" ht="16.2" thickBot="1" x14ac:dyDescent="0.3">
      <c r="B24" s="22" t="s">
        <v>48</v>
      </c>
      <c r="C24" s="173"/>
      <c r="D24" s="174"/>
      <c r="E24" s="174"/>
      <c r="F24" s="174"/>
      <c r="G24" s="174"/>
      <c r="H24" s="174"/>
      <c r="I24" s="174"/>
      <c r="J24" s="174"/>
      <c r="K24" s="174"/>
      <c r="L24" s="174"/>
      <c r="M24" s="174"/>
      <c r="N24" s="174"/>
      <c r="O24" s="174"/>
      <c r="P24" s="174"/>
    </row>
    <row r="25" spans="2:16" ht="16.2" thickBot="1" x14ac:dyDescent="0.3">
      <c r="B25" s="5" t="s">
        <v>17</v>
      </c>
      <c r="C25" s="175"/>
      <c r="D25" s="175"/>
      <c r="E25" s="175"/>
      <c r="F25" s="175"/>
      <c r="G25" s="175"/>
      <c r="H25" s="175"/>
      <c r="I25" s="175"/>
      <c r="J25" s="175"/>
      <c r="K25" s="175"/>
      <c r="L25" s="175"/>
      <c r="M25" s="175"/>
      <c r="N25" s="175"/>
      <c r="O25" s="175"/>
      <c r="P25" s="176"/>
    </row>
    <row r="26" spans="2:16" ht="15.6" x14ac:dyDescent="0.25">
      <c r="B26" s="13" t="s">
        <v>12</v>
      </c>
      <c r="C26" s="177"/>
      <c r="D26" s="177"/>
      <c r="E26" s="177"/>
      <c r="F26" s="177"/>
      <c r="G26" s="177"/>
      <c r="H26" s="177"/>
      <c r="I26" s="177"/>
      <c r="J26" s="177"/>
      <c r="K26" s="177"/>
      <c r="L26" s="177"/>
      <c r="M26" s="177"/>
      <c r="N26" s="177"/>
      <c r="O26" s="177"/>
      <c r="P26" s="177"/>
    </row>
    <row r="27" spans="2:16" ht="15.6" x14ac:dyDescent="0.25">
      <c r="B27" s="14" t="s">
        <v>13</v>
      </c>
      <c r="C27" s="178"/>
      <c r="D27" s="178"/>
      <c r="E27" s="178"/>
      <c r="F27" s="178"/>
      <c r="G27" s="178"/>
      <c r="H27" s="178"/>
      <c r="I27" s="178"/>
      <c r="J27" s="178"/>
      <c r="K27" s="178"/>
      <c r="L27" s="178"/>
      <c r="M27" s="178"/>
      <c r="N27" s="178"/>
      <c r="O27" s="178"/>
      <c r="P27" s="178"/>
    </row>
    <row r="28" spans="2:16" ht="16.2" thickBot="1" x14ac:dyDescent="0.3">
      <c r="B28" s="15" t="s">
        <v>46</v>
      </c>
      <c r="C28" s="179"/>
      <c r="D28" s="179"/>
      <c r="E28" s="179"/>
      <c r="F28" s="179"/>
      <c r="G28" s="179"/>
      <c r="H28" s="179"/>
      <c r="I28" s="179"/>
      <c r="J28" s="179"/>
      <c r="K28" s="179"/>
      <c r="L28" s="179"/>
      <c r="M28" s="179"/>
      <c r="N28" s="179"/>
      <c r="O28" s="179"/>
      <c r="P28" s="179"/>
    </row>
    <row r="29" spans="2:16" ht="16.2" thickBot="1" x14ac:dyDescent="0.3">
      <c r="B29" s="5" t="s">
        <v>18</v>
      </c>
      <c r="C29" s="175"/>
      <c r="D29" s="175"/>
      <c r="E29" s="175"/>
      <c r="F29" s="175"/>
      <c r="G29" s="175"/>
      <c r="H29" s="175"/>
      <c r="I29" s="175"/>
      <c r="J29" s="175"/>
      <c r="K29" s="175"/>
      <c r="L29" s="175"/>
      <c r="M29" s="175"/>
      <c r="N29" s="175"/>
      <c r="O29" s="175"/>
      <c r="P29" s="176"/>
    </row>
    <row r="30" spans="2:16" ht="15.6" x14ac:dyDescent="0.25">
      <c r="B30" s="13" t="s">
        <v>12</v>
      </c>
      <c r="C30" s="180"/>
      <c r="D30" s="180"/>
      <c r="E30" s="180"/>
      <c r="F30" s="180"/>
      <c r="G30" s="180"/>
      <c r="H30" s="180"/>
      <c r="I30" s="180"/>
      <c r="J30" s="180"/>
      <c r="K30" s="180"/>
      <c r="L30" s="180"/>
      <c r="M30" s="180"/>
      <c r="N30" s="180"/>
      <c r="O30" s="180"/>
      <c r="P30" s="180"/>
    </row>
    <row r="31" spans="2:16" ht="16.2" thickBot="1" x14ac:dyDescent="0.3">
      <c r="B31" s="14" t="s">
        <v>13</v>
      </c>
      <c r="C31" s="181"/>
      <c r="D31" s="181"/>
      <c r="E31" s="181"/>
      <c r="F31" s="181"/>
      <c r="G31" s="181"/>
      <c r="H31" s="181"/>
      <c r="I31" s="181"/>
      <c r="J31" s="181"/>
      <c r="K31" s="181"/>
      <c r="L31" s="181"/>
      <c r="M31" s="181"/>
      <c r="N31" s="181"/>
      <c r="O31" s="181"/>
      <c r="P31" s="181"/>
    </row>
    <row r="32" spans="2:16" ht="16.2" thickBot="1" x14ac:dyDescent="0.3">
      <c r="B32" s="5" t="s">
        <v>53</v>
      </c>
      <c r="C32" s="182"/>
      <c r="D32" s="182"/>
      <c r="E32" s="182"/>
      <c r="F32" s="182"/>
      <c r="G32" s="182"/>
      <c r="H32" s="182"/>
      <c r="I32" s="182"/>
      <c r="J32" s="182"/>
      <c r="K32" s="182"/>
      <c r="L32" s="182"/>
      <c r="M32" s="182"/>
      <c r="N32" s="182"/>
      <c r="O32" s="182"/>
      <c r="P32" s="182"/>
    </row>
    <row r="33" spans="2:16" ht="16.2" thickBot="1" x14ac:dyDescent="0.3">
      <c r="B33" s="8" t="s">
        <v>19</v>
      </c>
      <c r="C33" s="183"/>
      <c r="D33" s="183"/>
      <c r="E33" s="183"/>
      <c r="F33" s="183"/>
      <c r="G33" s="183"/>
      <c r="H33" s="183"/>
      <c r="I33" s="183"/>
      <c r="J33" s="183"/>
      <c r="K33" s="183"/>
      <c r="L33" s="183"/>
      <c r="M33" s="183"/>
      <c r="N33" s="183"/>
      <c r="O33" s="183"/>
      <c r="P33" s="184"/>
    </row>
    <row r="34" spans="2:16" ht="16.2" thickBot="1" x14ac:dyDescent="0.3">
      <c r="B34" s="16" t="s">
        <v>20</v>
      </c>
      <c r="C34" s="185"/>
      <c r="D34" s="185"/>
      <c r="E34" s="185"/>
      <c r="F34" s="185"/>
      <c r="G34" s="185"/>
      <c r="H34" s="185"/>
      <c r="I34" s="185"/>
      <c r="J34" s="185"/>
      <c r="K34" s="185"/>
      <c r="L34" s="181"/>
      <c r="M34" s="186"/>
      <c r="N34" s="186"/>
      <c r="O34" s="185"/>
      <c r="P34" s="181"/>
    </row>
    <row r="35" spans="2:16" ht="16.2" thickBot="1" x14ac:dyDescent="0.3">
      <c r="B35" s="5" t="s">
        <v>83</v>
      </c>
      <c r="C35" s="175"/>
      <c r="D35" s="175"/>
      <c r="E35" s="175"/>
      <c r="F35" s="175"/>
      <c r="G35" s="175"/>
      <c r="H35" s="175"/>
      <c r="I35" s="175"/>
      <c r="J35" s="175"/>
      <c r="K35" s="175"/>
      <c r="L35" s="175"/>
      <c r="M35" s="175"/>
      <c r="N35" s="175"/>
      <c r="O35" s="175"/>
      <c r="P35" s="176"/>
    </row>
    <row r="36" spans="2:16" ht="15.6" x14ac:dyDescent="0.25">
      <c r="B36" s="17" t="s">
        <v>21</v>
      </c>
      <c r="C36" s="187"/>
      <c r="D36" s="188"/>
      <c r="E36" s="188"/>
      <c r="F36" s="188"/>
      <c r="G36" s="188"/>
      <c r="H36" s="188"/>
      <c r="I36" s="188"/>
      <c r="J36" s="188"/>
      <c r="K36" s="188"/>
      <c r="L36" s="189"/>
      <c r="M36" s="190"/>
      <c r="N36" s="190"/>
      <c r="O36" s="188"/>
      <c r="P36" s="189"/>
    </row>
    <row r="37" spans="2:16" ht="15.6" x14ac:dyDescent="0.25">
      <c r="B37" s="18" t="s">
        <v>22</v>
      </c>
      <c r="C37" s="187">
        <v>1396.982</v>
      </c>
      <c r="D37" s="188">
        <v>816.21600000000001</v>
      </c>
      <c r="E37" s="187">
        <v>1891.9369999999999</v>
      </c>
      <c r="F37" s="187">
        <v>3763.3072479611019</v>
      </c>
      <c r="G37" s="187">
        <v>4801.1627399832269</v>
      </c>
      <c r="H37" s="187">
        <v>4927.7440595176313</v>
      </c>
      <c r="I37" s="187">
        <v>5063.0795292820085</v>
      </c>
      <c r="J37" s="187">
        <v>5178.6050189378348</v>
      </c>
      <c r="K37" s="188"/>
      <c r="L37" s="189"/>
      <c r="M37" s="190"/>
      <c r="N37" s="190"/>
      <c r="O37" s="188"/>
      <c r="P37" s="189"/>
    </row>
    <row r="38" spans="2:16" ht="15.6" x14ac:dyDescent="0.25">
      <c r="B38" s="18" t="s">
        <v>23</v>
      </c>
      <c r="C38" s="188"/>
      <c r="D38" s="188"/>
      <c r="E38" s="188"/>
      <c r="F38" s="188"/>
      <c r="G38" s="188"/>
      <c r="H38" s="188"/>
      <c r="I38" s="188"/>
      <c r="J38" s="188"/>
      <c r="K38" s="188"/>
      <c r="L38" s="189"/>
      <c r="M38" s="190"/>
      <c r="N38" s="190"/>
      <c r="O38" s="188"/>
      <c r="P38" s="189"/>
    </row>
    <row r="39" spans="2:16" ht="15.6" x14ac:dyDescent="0.25">
      <c r="B39" s="19" t="s">
        <v>24</v>
      </c>
      <c r="C39" s="187">
        <v>53096.82</v>
      </c>
      <c r="D39" s="187">
        <v>55211.771999999997</v>
      </c>
      <c r="E39" s="187">
        <v>53998.143340629271</v>
      </c>
      <c r="F39" s="187">
        <v>59329.44529067765</v>
      </c>
      <c r="G39" s="187">
        <v>58451.174138467148</v>
      </c>
      <c r="H39" s="187">
        <v>62187.859759018931</v>
      </c>
      <c r="I39" s="187">
        <v>61313.00617022752</v>
      </c>
      <c r="J39" s="187">
        <v>61780.441136798559</v>
      </c>
      <c r="K39" s="188"/>
      <c r="L39" s="189"/>
      <c r="M39" s="190"/>
      <c r="N39" s="190"/>
      <c r="O39" s="188"/>
      <c r="P39" s="189"/>
    </row>
    <row r="40" spans="2:16" ht="15.6" x14ac:dyDescent="0.25">
      <c r="B40" s="19" t="s">
        <v>53</v>
      </c>
      <c r="C40" s="181"/>
      <c r="D40" s="181"/>
      <c r="E40" s="181"/>
      <c r="F40" s="181"/>
      <c r="G40" s="181"/>
      <c r="H40" s="181"/>
      <c r="I40" s="181"/>
      <c r="J40" s="181"/>
      <c r="K40" s="181"/>
      <c r="L40" s="181"/>
      <c r="M40" s="181"/>
      <c r="N40" s="181"/>
      <c r="O40" s="181"/>
      <c r="P40" s="181"/>
    </row>
    <row r="41" spans="2:16" ht="15.6" x14ac:dyDescent="0.25">
      <c r="B41" s="91" t="s">
        <v>84</v>
      </c>
      <c r="C41" s="186"/>
      <c r="D41" s="186"/>
      <c r="E41" s="186"/>
      <c r="F41" s="186"/>
      <c r="G41" s="186"/>
      <c r="H41" s="186"/>
      <c r="I41" s="186"/>
      <c r="J41" s="186"/>
      <c r="K41" s="186"/>
      <c r="L41" s="186"/>
      <c r="M41" s="186"/>
      <c r="N41" s="186"/>
      <c r="O41" s="186"/>
      <c r="P41" s="186"/>
    </row>
    <row r="42" spans="2:16" ht="16.2" thickBot="1" x14ac:dyDescent="0.3">
      <c r="B42" s="91" t="s">
        <v>85</v>
      </c>
      <c r="C42" s="191">
        <v>77737.078999999998</v>
      </c>
      <c r="D42" s="191">
        <v>88692.338000000003</v>
      </c>
      <c r="E42" s="191">
        <v>88669.550455000019</v>
      </c>
      <c r="F42" s="191">
        <v>81977.62496240974</v>
      </c>
      <c r="G42" s="191">
        <v>80887.704035137358</v>
      </c>
      <c r="H42" s="191">
        <v>76684.905964090314</v>
      </c>
      <c r="I42" s="191">
        <v>53088.004282525435</v>
      </c>
      <c r="J42" s="191">
        <v>27645.354591450672</v>
      </c>
      <c r="K42" s="186"/>
      <c r="L42" s="186"/>
      <c r="M42" s="186"/>
      <c r="N42" s="186"/>
      <c r="O42" s="186"/>
      <c r="P42" s="186"/>
    </row>
    <row r="43" spans="2:16" ht="16.2" thickBot="1" x14ac:dyDescent="0.3">
      <c r="B43" s="40" t="s">
        <v>25</v>
      </c>
      <c r="C43" s="192">
        <v>13083.913</v>
      </c>
      <c r="D43" s="192">
        <v>8024.6849999999977</v>
      </c>
      <c r="E43" s="192">
        <v>22464.369204370712</v>
      </c>
      <c r="F43" s="192">
        <v>14365.622498951503</v>
      </c>
      <c r="G43" s="192">
        <v>14330.959086412273</v>
      </c>
      <c r="H43" s="192">
        <v>15235.490217373124</v>
      </c>
      <c r="I43" s="192">
        <v>34778.910017965041</v>
      </c>
      <c r="J43" s="192">
        <v>64052.599252812943</v>
      </c>
      <c r="K43" s="193"/>
      <c r="L43" s="193"/>
      <c r="M43" s="193"/>
      <c r="N43" s="193"/>
      <c r="O43" s="193"/>
      <c r="P43" s="193"/>
    </row>
    <row r="44" spans="2:16" ht="16.2" thickBot="1" x14ac:dyDescent="0.3">
      <c r="B44" s="40" t="s">
        <v>44</v>
      </c>
      <c r="C44" s="194"/>
      <c r="D44" s="194"/>
      <c r="E44" s="195"/>
      <c r="F44" s="195"/>
      <c r="G44" s="195"/>
      <c r="H44" s="195"/>
      <c r="I44" s="195"/>
      <c r="J44" s="195"/>
      <c r="K44" s="196"/>
      <c r="L44" s="196"/>
      <c r="M44" s="196"/>
      <c r="N44" s="196"/>
      <c r="O44" s="196"/>
      <c r="P44" s="196"/>
    </row>
    <row r="45" spans="2:16" ht="16.2" thickBot="1" x14ac:dyDescent="0.3">
      <c r="B45" s="92" t="s">
        <v>26</v>
      </c>
      <c r="C45" s="194">
        <v>4120.4610000000002</v>
      </c>
      <c r="D45" s="194">
        <v>4152.8339999999998</v>
      </c>
      <c r="E45" s="194">
        <v>4176.128999999999</v>
      </c>
      <c r="F45" s="197">
        <v>4171</v>
      </c>
      <c r="G45" s="197">
        <v>4186.3500000000004</v>
      </c>
      <c r="H45" s="197">
        <v>4186.8509999999997</v>
      </c>
      <c r="I45" s="197">
        <v>4187.3549999999996</v>
      </c>
      <c r="J45" s="197">
        <v>4187.8589999999995</v>
      </c>
      <c r="K45" s="196"/>
      <c r="L45" s="196"/>
      <c r="M45" s="196"/>
      <c r="N45" s="196"/>
      <c r="O45" s="196"/>
      <c r="P45" s="196"/>
    </row>
    <row r="46" spans="2:16" ht="16.2" thickBot="1" x14ac:dyDescent="0.3">
      <c r="B46" s="92" t="s">
        <v>27</v>
      </c>
      <c r="C46" s="194">
        <v>4410.665</v>
      </c>
      <c r="D46" s="194">
        <v>5451.3389999999999</v>
      </c>
      <c r="E46" s="194">
        <v>6238</v>
      </c>
      <c r="F46" s="194">
        <v>7340</v>
      </c>
      <c r="G46" s="194">
        <v>7530</v>
      </c>
      <c r="H46" s="194">
        <v>7747</v>
      </c>
      <c r="I46" s="194">
        <v>7858</v>
      </c>
      <c r="J46" s="194">
        <v>8175</v>
      </c>
      <c r="K46" s="196"/>
      <c r="L46" s="196"/>
      <c r="M46" s="196"/>
      <c r="N46" s="196"/>
      <c r="O46" s="196"/>
      <c r="P46" s="196"/>
    </row>
    <row r="47" spans="2:16" ht="16.2" thickBot="1" x14ac:dyDescent="0.3">
      <c r="B47" s="93" t="s">
        <v>28</v>
      </c>
      <c r="C47" s="175"/>
      <c r="D47" s="175"/>
      <c r="E47" s="175"/>
      <c r="F47" s="175"/>
      <c r="G47" s="175"/>
      <c r="H47" s="175"/>
      <c r="I47" s="175"/>
      <c r="J47" s="175"/>
      <c r="K47" s="175"/>
      <c r="L47" s="175"/>
      <c r="M47" s="175"/>
      <c r="N47" s="175"/>
      <c r="O47" s="175"/>
      <c r="P47" s="176"/>
    </row>
    <row r="48" spans="2:16" ht="15.6" x14ac:dyDescent="0.25">
      <c r="B48" s="94" t="s">
        <v>29</v>
      </c>
      <c r="C48" s="180"/>
      <c r="D48" s="180"/>
      <c r="E48" s="180"/>
      <c r="F48" s="180"/>
      <c r="G48" s="180"/>
      <c r="H48" s="180"/>
      <c r="I48" s="180"/>
      <c r="J48" s="180"/>
      <c r="K48" s="180"/>
      <c r="L48" s="180"/>
      <c r="M48" s="180"/>
      <c r="N48" s="180"/>
      <c r="O48" s="180"/>
      <c r="P48" s="180"/>
    </row>
    <row r="49" spans="2:16" ht="15.6" x14ac:dyDescent="0.25">
      <c r="B49" s="41" t="s">
        <v>30</v>
      </c>
      <c r="C49" s="188"/>
      <c r="D49" s="188"/>
      <c r="E49" s="188"/>
      <c r="F49" s="188"/>
      <c r="G49" s="188"/>
      <c r="H49" s="188"/>
      <c r="I49" s="188"/>
      <c r="J49" s="188"/>
      <c r="K49" s="188"/>
      <c r="L49" s="189"/>
      <c r="M49" s="190"/>
      <c r="N49" s="190"/>
      <c r="O49" s="188"/>
      <c r="P49" s="189"/>
    </row>
    <row r="50" spans="2:16" ht="15.6" x14ac:dyDescent="0.25">
      <c r="B50" s="42" t="s">
        <v>86</v>
      </c>
      <c r="C50" s="188"/>
      <c r="D50" s="188"/>
      <c r="E50" s="188"/>
      <c r="F50" s="188"/>
      <c r="G50" s="188"/>
      <c r="H50" s="188"/>
      <c r="I50" s="188"/>
      <c r="J50" s="188"/>
      <c r="K50" s="188"/>
      <c r="L50" s="189"/>
      <c r="M50" s="190"/>
      <c r="N50" s="190"/>
      <c r="O50" s="188"/>
      <c r="P50" s="189"/>
    </row>
    <row r="51" spans="2:16" ht="16.2" thickBot="1" x14ac:dyDescent="0.3">
      <c r="B51" s="42" t="s">
        <v>87</v>
      </c>
      <c r="C51" s="185"/>
      <c r="D51" s="185"/>
      <c r="E51" s="185"/>
      <c r="F51" s="185"/>
      <c r="G51" s="185"/>
      <c r="H51" s="185"/>
      <c r="I51" s="185"/>
      <c r="J51" s="185"/>
      <c r="K51" s="185"/>
      <c r="L51" s="181"/>
      <c r="M51" s="186"/>
      <c r="N51" s="186"/>
      <c r="O51" s="185"/>
      <c r="P51" s="181"/>
    </row>
    <row r="52" spans="2:16" ht="16.2" thickBot="1" x14ac:dyDescent="0.3">
      <c r="B52" s="42" t="s">
        <v>31</v>
      </c>
      <c r="C52" s="197">
        <v>1658.0309999999999</v>
      </c>
      <c r="D52" s="197">
        <v>985.971</v>
      </c>
      <c r="E52" s="194">
        <v>8760</v>
      </c>
      <c r="F52" s="194">
        <v>9640</v>
      </c>
      <c r="G52" s="194">
        <v>6500</v>
      </c>
      <c r="H52" s="194">
        <v>7000</v>
      </c>
      <c r="I52" s="194">
        <v>7500</v>
      </c>
      <c r="J52" s="194">
        <v>8000</v>
      </c>
      <c r="K52" s="196"/>
      <c r="L52" s="196"/>
      <c r="M52" s="196"/>
      <c r="N52" s="196"/>
      <c r="O52" s="196"/>
      <c r="P52" s="196"/>
    </row>
    <row r="53" spans="2:16" ht="16.2" thickBot="1" x14ac:dyDescent="0.3">
      <c r="B53" s="92" t="s">
        <v>32</v>
      </c>
      <c r="C53" s="194">
        <v>6371.3880000000063</v>
      </c>
      <c r="D53" s="194">
        <v>6130.5499999999884</v>
      </c>
      <c r="E53" s="194">
        <v>3124.8710000000137</v>
      </c>
      <c r="F53" s="194">
        <v>3679</v>
      </c>
      <c r="G53" s="194">
        <v>3603.6499999999942</v>
      </c>
      <c r="H53" s="194">
        <v>3692.1490000000049</v>
      </c>
      <c r="I53" s="194">
        <v>3782.6449999999895</v>
      </c>
      <c r="J53" s="194">
        <v>3869.1410000000033</v>
      </c>
      <c r="K53" s="196"/>
      <c r="L53" s="196"/>
      <c r="M53" s="196"/>
      <c r="N53" s="196"/>
      <c r="O53" s="196"/>
      <c r="P53" s="196"/>
    </row>
    <row r="54" spans="2:16" ht="16.2" thickBot="1" x14ac:dyDescent="0.3">
      <c r="B54" s="43" t="s">
        <v>33</v>
      </c>
      <c r="C54" s="198"/>
      <c r="D54" s="198"/>
      <c r="E54" s="198"/>
      <c r="F54" s="198"/>
      <c r="G54" s="198"/>
      <c r="H54" s="198"/>
      <c r="I54" s="198"/>
      <c r="J54" s="198"/>
      <c r="K54" s="198"/>
      <c r="L54" s="198"/>
      <c r="M54" s="198"/>
      <c r="N54" s="198"/>
      <c r="O54" s="198"/>
      <c r="P54" s="199"/>
    </row>
    <row r="55" spans="2:16" ht="15.6" x14ac:dyDescent="0.25">
      <c r="B55" s="44" t="s">
        <v>47</v>
      </c>
      <c r="C55" s="180"/>
      <c r="D55" s="180"/>
      <c r="E55" s="180"/>
      <c r="F55" s="180"/>
      <c r="G55" s="180"/>
      <c r="H55" s="180"/>
      <c r="I55" s="180"/>
      <c r="J55" s="180"/>
      <c r="K55" s="180"/>
      <c r="L55" s="180"/>
      <c r="M55" s="180"/>
      <c r="N55" s="180"/>
      <c r="O55" s="180"/>
      <c r="P55" s="180"/>
    </row>
    <row r="56" spans="2:16" ht="15.6" x14ac:dyDescent="0.25">
      <c r="B56" s="45" t="s">
        <v>88</v>
      </c>
      <c r="C56" s="200"/>
      <c r="D56" s="200"/>
      <c r="E56" s="200"/>
      <c r="F56" s="200"/>
      <c r="G56" s="200"/>
      <c r="H56" s="200"/>
      <c r="I56" s="200"/>
      <c r="J56" s="200"/>
      <c r="K56" s="200"/>
      <c r="L56" s="200"/>
      <c r="M56" s="200"/>
      <c r="N56" s="200"/>
      <c r="O56" s="200"/>
      <c r="P56" s="200"/>
    </row>
    <row r="57" spans="2:16" ht="16.2" thickBot="1" x14ac:dyDescent="0.3">
      <c r="B57" s="46" t="s">
        <v>34</v>
      </c>
      <c r="C57" s="201">
        <v>1268.0999999999999</v>
      </c>
      <c r="D57" s="201">
        <v>2755.07</v>
      </c>
      <c r="E57" s="201">
        <v>8916</v>
      </c>
      <c r="F57" s="201">
        <v>1393</v>
      </c>
      <c r="G57" s="201">
        <v>0</v>
      </c>
      <c r="H57" s="201">
        <v>0</v>
      </c>
      <c r="I57" s="201">
        <v>0</v>
      </c>
      <c r="J57" s="201">
        <v>0</v>
      </c>
      <c r="K57" s="202"/>
      <c r="L57" s="202"/>
      <c r="M57" s="202"/>
      <c r="N57" s="202"/>
      <c r="O57" s="202"/>
      <c r="P57" s="202"/>
    </row>
    <row r="58" spans="2:16" ht="16.2" thickBot="1" x14ac:dyDescent="0.3">
      <c r="B58" s="47" t="s">
        <v>35</v>
      </c>
      <c r="C58" s="203"/>
      <c r="D58" s="203"/>
      <c r="E58" s="203"/>
      <c r="F58" s="203"/>
      <c r="G58" s="203"/>
      <c r="H58" s="203"/>
      <c r="I58" s="203"/>
      <c r="J58" s="203"/>
      <c r="K58" s="204"/>
      <c r="L58" s="204"/>
      <c r="M58" s="204"/>
      <c r="N58" s="204"/>
      <c r="O58" s="204"/>
      <c r="P58" s="204"/>
    </row>
    <row r="59" spans="2:16" ht="16.2" thickBot="1" x14ac:dyDescent="0.3">
      <c r="B59" s="47" t="s">
        <v>36</v>
      </c>
      <c r="C59" s="205">
        <v>12291.155999999999</v>
      </c>
      <c r="D59" s="205">
        <v>22310.717000000001</v>
      </c>
      <c r="E59" s="205"/>
      <c r="F59" s="205"/>
      <c r="G59" s="205">
        <v>9217</v>
      </c>
      <c r="H59" s="205"/>
      <c r="I59" s="205"/>
      <c r="J59" s="205"/>
      <c r="K59" s="204"/>
      <c r="L59" s="204"/>
      <c r="M59" s="204"/>
      <c r="N59" s="204"/>
      <c r="O59" s="204"/>
      <c r="P59" s="204"/>
    </row>
    <row r="60" spans="2:16" ht="16.2" thickBot="1" x14ac:dyDescent="0.35">
      <c r="B60" s="48" t="s">
        <v>37</v>
      </c>
      <c r="C60" s="203"/>
      <c r="D60" s="203"/>
      <c r="E60" s="203"/>
      <c r="F60" s="203"/>
      <c r="G60" s="203"/>
      <c r="H60" s="203"/>
      <c r="I60" s="203"/>
      <c r="J60" s="203"/>
      <c r="K60" s="204"/>
      <c r="L60" s="204"/>
      <c r="M60" s="204"/>
      <c r="N60" s="204"/>
      <c r="O60" s="204"/>
      <c r="P60" s="204"/>
    </row>
    <row r="61" spans="2:16" ht="15.6" thickBot="1" x14ac:dyDescent="0.3">
      <c r="B61" s="49"/>
      <c r="C61" s="206"/>
      <c r="D61" s="206"/>
      <c r="E61" s="206"/>
      <c r="F61" s="206"/>
      <c r="G61" s="206"/>
      <c r="H61" s="206"/>
      <c r="I61" s="206"/>
      <c r="J61" s="206"/>
      <c r="K61" s="206"/>
      <c r="L61" s="206"/>
      <c r="M61" s="206"/>
      <c r="N61" s="206"/>
      <c r="O61" s="206"/>
      <c r="P61" s="207"/>
    </row>
    <row r="62" spans="2:16" ht="18" thickBot="1" x14ac:dyDescent="0.3">
      <c r="B62" s="50" t="s">
        <v>38</v>
      </c>
      <c r="C62" s="205">
        <f t="shared" ref="C62:P62" si="0">SUM(C12:C22)+SUM(C26:C27)+SUM(C30:C44)+SUM(C45:C60)</f>
        <v>175434.595</v>
      </c>
      <c r="D62" s="205">
        <f t="shared" si="0"/>
        <v>194531.49199999997</v>
      </c>
      <c r="E62" s="205">
        <f t="shared" si="0"/>
        <v>198239</v>
      </c>
      <c r="F62" s="205">
        <f t="shared" si="0"/>
        <v>185659</v>
      </c>
      <c r="G62" s="205">
        <f t="shared" si="0"/>
        <v>189508</v>
      </c>
      <c r="H62" s="205">
        <f t="shared" si="0"/>
        <v>181662</v>
      </c>
      <c r="I62" s="205">
        <f t="shared" si="0"/>
        <v>177571</v>
      </c>
      <c r="J62" s="205">
        <f t="shared" si="0"/>
        <v>182889</v>
      </c>
      <c r="K62" s="208">
        <f t="shared" si="0"/>
        <v>0</v>
      </c>
      <c r="L62" s="208">
        <f t="shared" si="0"/>
        <v>0</v>
      </c>
      <c r="M62" s="208">
        <f t="shared" si="0"/>
        <v>0</v>
      </c>
      <c r="N62" s="208">
        <f t="shared" si="0"/>
        <v>0</v>
      </c>
      <c r="O62" s="208">
        <f t="shared" si="0"/>
        <v>0</v>
      </c>
      <c r="P62" s="208">
        <f t="shared" si="0"/>
        <v>0</v>
      </c>
    </row>
    <row r="65" spans="1:10" ht="15.6" x14ac:dyDescent="0.25">
      <c r="A65" s="157" t="s">
        <v>134</v>
      </c>
      <c r="B65" s="213" t="s">
        <v>135</v>
      </c>
    </row>
    <row r="66" spans="1:10" ht="31.2" x14ac:dyDescent="0.25">
      <c r="A66" s="143" t="s">
        <v>136</v>
      </c>
      <c r="B66" s="144" t="s">
        <v>141</v>
      </c>
    </row>
    <row r="67" spans="1:10" ht="31.2" x14ac:dyDescent="0.25">
      <c r="A67" s="143" t="s">
        <v>136</v>
      </c>
      <c r="B67" s="144" t="s">
        <v>142</v>
      </c>
    </row>
    <row r="68" spans="1:10" ht="15.6" x14ac:dyDescent="0.25">
      <c r="A68" s="143" t="s">
        <v>143</v>
      </c>
      <c r="B68" s="144" t="s">
        <v>146</v>
      </c>
      <c r="F68" s="145"/>
      <c r="G68" s="145"/>
      <c r="H68" s="145"/>
      <c r="I68" s="145"/>
      <c r="J68" s="145"/>
    </row>
    <row r="69" spans="1:10" ht="31.2" x14ac:dyDescent="0.25">
      <c r="A69" s="143">
        <v>42</v>
      </c>
      <c r="B69" s="144" t="s">
        <v>145</v>
      </c>
    </row>
    <row r="70" spans="1:10" ht="46.8" x14ac:dyDescent="0.25">
      <c r="A70" s="143">
        <v>43</v>
      </c>
      <c r="B70" s="144" t="s">
        <v>137</v>
      </c>
    </row>
    <row r="71" spans="1:10" ht="15.6" x14ac:dyDescent="0.25">
      <c r="A71" s="143">
        <v>45</v>
      </c>
      <c r="B71" s="144" t="s">
        <v>147</v>
      </c>
    </row>
    <row r="72" spans="1:10" ht="31.2" x14ac:dyDescent="0.25">
      <c r="A72" s="143">
        <v>46</v>
      </c>
      <c r="B72" s="144" t="s">
        <v>138</v>
      </c>
    </row>
    <row r="73" spans="1:10" ht="62.4" x14ac:dyDescent="0.25">
      <c r="A73" s="143" t="s">
        <v>144</v>
      </c>
      <c r="B73" s="144" t="s">
        <v>139</v>
      </c>
    </row>
    <row r="74" spans="1:10" ht="46.8" x14ac:dyDescent="0.25">
      <c r="A74" s="143" t="s">
        <v>144</v>
      </c>
      <c r="B74" s="144" t="s">
        <v>140</v>
      </c>
    </row>
    <row r="75" spans="1:10" ht="110.25" customHeight="1" x14ac:dyDescent="0.25">
      <c r="A75" s="143" t="s">
        <v>144</v>
      </c>
      <c r="B75" s="144" t="s">
        <v>150</v>
      </c>
    </row>
    <row r="76" spans="1:10" ht="21" customHeight="1" x14ac:dyDescent="0.25">
      <c r="A76" s="143">
        <v>52</v>
      </c>
      <c r="B76" s="144" t="s">
        <v>151</v>
      </c>
    </row>
    <row r="77" spans="1:10" ht="46.8" x14ac:dyDescent="0.25">
      <c r="A77" s="143">
        <v>53</v>
      </c>
      <c r="B77" s="144" t="s">
        <v>158</v>
      </c>
    </row>
    <row r="78" spans="1:10" ht="62.4" x14ac:dyDescent="0.25">
      <c r="A78" s="143">
        <v>57</v>
      </c>
      <c r="B78" s="144" t="s">
        <v>156</v>
      </c>
    </row>
    <row r="79" spans="1:10" ht="31.2" x14ac:dyDescent="0.25">
      <c r="A79" s="143">
        <v>59</v>
      </c>
      <c r="B79" s="144" t="s">
        <v>157</v>
      </c>
    </row>
  </sheetData>
  <mergeCells count="5">
    <mergeCell ref="B11:P11"/>
    <mergeCell ref="B1:P1"/>
    <mergeCell ref="B2:P2"/>
    <mergeCell ref="B4:P4"/>
    <mergeCell ref="B5:P5"/>
  </mergeCells>
  <printOptions horizontalCentered="1"/>
  <pageMargins left="0.25" right="0.25" top="0.5" bottom="0.5" header="0.5" footer="0.3"/>
  <pageSetup scale="53"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9"/>
  <sheetViews>
    <sheetView zoomScale="80" zoomScaleNormal="80" workbookViewId="0">
      <selection activeCell="B11" sqref="B11"/>
    </sheetView>
  </sheetViews>
  <sheetFormatPr defaultColWidth="8.42578125" defaultRowHeight="16.5" customHeight="1" x14ac:dyDescent="0.25"/>
  <cols>
    <col min="1" max="1" width="49.140625" style="1" customWidth="1"/>
    <col min="2" max="3" width="16.28515625" style="1" bestFit="1" customWidth="1"/>
    <col min="4" max="4" width="18.28515625" style="1" bestFit="1" customWidth="1"/>
    <col min="5" max="9" width="16.28515625" style="1" bestFit="1" customWidth="1"/>
    <col min="10" max="16384" width="8.42578125" style="1"/>
  </cols>
  <sheetData>
    <row r="1" spans="1:15" ht="16.5" customHeight="1" x14ac:dyDescent="0.25">
      <c r="A1" s="253" t="s">
        <v>90</v>
      </c>
      <c r="B1" s="254"/>
      <c r="C1" s="254"/>
      <c r="D1" s="254"/>
      <c r="E1" s="254"/>
      <c r="F1" s="254"/>
      <c r="G1" s="254"/>
      <c r="H1" s="254"/>
      <c r="I1" s="254"/>
      <c r="J1" s="254"/>
      <c r="K1" s="254"/>
      <c r="L1" s="254"/>
      <c r="M1" s="254"/>
      <c r="N1" s="254"/>
      <c r="O1" s="254"/>
    </row>
    <row r="2" spans="1:15" ht="16.5" customHeight="1" x14ac:dyDescent="0.25">
      <c r="A2" s="255" t="str">
        <f>'FormsList&amp;FilerInfo'!B2</f>
        <v>Sonoma Clean Power Authority</v>
      </c>
      <c r="B2" s="256"/>
      <c r="C2" s="256"/>
      <c r="D2" s="256"/>
      <c r="E2" s="256"/>
      <c r="F2" s="256"/>
      <c r="G2" s="256"/>
      <c r="H2" s="256"/>
      <c r="I2" s="256"/>
      <c r="J2" s="256"/>
      <c r="K2" s="256"/>
      <c r="L2" s="256"/>
      <c r="M2" s="256"/>
      <c r="N2" s="256"/>
      <c r="O2" s="256"/>
    </row>
    <row r="3" spans="1:15" ht="16.5" customHeight="1" x14ac:dyDescent="0.25">
      <c r="A3" s="95"/>
      <c r="B3" s="96"/>
      <c r="C3" s="96"/>
      <c r="D3" s="96"/>
      <c r="E3" s="96"/>
      <c r="F3" s="96"/>
      <c r="G3" s="96"/>
      <c r="H3" s="96"/>
      <c r="I3" s="96"/>
      <c r="J3" s="96"/>
      <c r="K3" s="96"/>
      <c r="L3" s="96"/>
      <c r="M3" s="96"/>
      <c r="N3" s="96"/>
      <c r="O3" s="96"/>
    </row>
    <row r="4" spans="1:15" ht="16.5" customHeight="1" x14ac:dyDescent="0.25">
      <c r="A4" s="257" t="s">
        <v>91</v>
      </c>
      <c r="B4" s="258"/>
      <c r="C4" s="258"/>
      <c r="D4" s="258"/>
      <c r="E4" s="258"/>
      <c r="F4" s="258"/>
      <c r="G4" s="258"/>
      <c r="H4" s="258"/>
      <c r="I4" s="258"/>
      <c r="J4" s="258"/>
      <c r="K4" s="258"/>
      <c r="L4" s="258"/>
      <c r="M4" s="258"/>
      <c r="N4" s="258"/>
      <c r="O4" s="258"/>
    </row>
    <row r="5" spans="1:15" ht="16.5" customHeight="1" x14ac:dyDescent="0.25">
      <c r="A5" s="259" t="s">
        <v>55</v>
      </c>
      <c r="B5" s="260"/>
      <c r="C5" s="260"/>
      <c r="D5" s="260"/>
      <c r="E5" s="260"/>
      <c r="F5" s="260"/>
      <c r="G5" s="260"/>
      <c r="H5" s="260"/>
      <c r="I5" s="260"/>
      <c r="J5" s="260"/>
      <c r="K5" s="260"/>
      <c r="L5" s="260"/>
      <c r="M5" s="260"/>
      <c r="N5" s="260"/>
      <c r="O5" s="260"/>
    </row>
    <row r="6" spans="1:15" ht="22.5" customHeight="1" thickBot="1" x14ac:dyDescent="0.3">
      <c r="A6" s="97"/>
      <c r="B6" s="98"/>
      <c r="C6" s="98"/>
      <c r="D6" s="98"/>
      <c r="E6" s="98"/>
      <c r="F6" s="98"/>
      <c r="G6" s="98"/>
      <c r="H6" s="98"/>
      <c r="I6" s="98"/>
      <c r="J6" s="98"/>
      <c r="K6" s="98"/>
      <c r="L6" s="98"/>
      <c r="M6" s="98"/>
      <c r="N6" s="98"/>
      <c r="O6" s="98"/>
    </row>
    <row r="7" spans="1:15" ht="16.5" customHeight="1" thickBot="1" x14ac:dyDescent="0.35">
      <c r="A7" s="99"/>
      <c r="B7" s="100">
        <v>2019</v>
      </c>
      <c r="C7" s="100">
        <v>2020</v>
      </c>
      <c r="D7" s="100">
        <v>2021</v>
      </c>
      <c r="E7" s="100">
        <v>2022</v>
      </c>
      <c r="F7" s="100">
        <v>2023</v>
      </c>
      <c r="G7" s="100">
        <v>2024</v>
      </c>
      <c r="H7" s="100">
        <v>2025</v>
      </c>
      <c r="I7" s="100">
        <v>2026</v>
      </c>
      <c r="J7" s="100">
        <v>2027</v>
      </c>
      <c r="K7" s="100">
        <v>2028</v>
      </c>
      <c r="L7" s="100">
        <v>2029</v>
      </c>
      <c r="M7" s="100">
        <v>2030</v>
      </c>
      <c r="N7" s="100">
        <v>2031</v>
      </c>
      <c r="O7" s="100">
        <v>2032</v>
      </c>
    </row>
    <row r="8" spans="1:15" ht="16.5" customHeight="1" thickBot="1" x14ac:dyDescent="0.3">
      <c r="A8" s="101"/>
      <c r="B8" s="102"/>
      <c r="C8" s="102"/>
      <c r="D8" s="102"/>
      <c r="E8" s="102"/>
      <c r="F8" s="102"/>
      <c r="G8" s="102"/>
      <c r="H8" s="102"/>
      <c r="I8" s="102"/>
      <c r="J8" s="102"/>
      <c r="K8" s="102"/>
      <c r="L8" s="102"/>
      <c r="M8" s="102"/>
      <c r="N8" s="102"/>
      <c r="O8" s="103"/>
    </row>
    <row r="9" spans="1:15" ht="16.5" customHeight="1" thickBot="1" x14ac:dyDescent="0.3">
      <c r="A9" s="104" t="s">
        <v>92</v>
      </c>
      <c r="B9" s="20">
        <v>0</v>
      </c>
      <c r="C9" s="20">
        <v>0</v>
      </c>
      <c r="D9" s="20">
        <v>0</v>
      </c>
      <c r="E9" s="20">
        <v>0</v>
      </c>
      <c r="F9" s="20">
        <v>0</v>
      </c>
      <c r="G9" s="20">
        <v>0</v>
      </c>
      <c r="H9" s="20">
        <v>0</v>
      </c>
      <c r="I9" s="20">
        <v>0</v>
      </c>
      <c r="J9" s="20">
        <v>0</v>
      </c>
      <c r="K9" s="20">
        <v>0</v>
      </c>
      <c r="L9" s="20">
        <v>0</v>
      </c>
      <c r="M9" s="20">
        <v>0</v>
      </c>
      <c r="N9" s="20">
        <v>0</v>
      </c>
      <c r="O9" s="21">
        <v>0</v>
      </c>
    </row>
    <row r="10" spans="1:15" ht="16.5" customHeight="1" thickBot="1" x14ac:dyDescent="0.3">
      <c r="A10" s="105" t="s">
        <v>93</v>
      </c>
      <c r="B10" s="106"/>
      <c r="C10" s="106"/>
      <c r="D10" s="106"/>
      <c r="E10" s="106"/>
      <c r="F10" s="106"/>
      <c r="G10" s="106"/>
      <c r="H10" s="106"/>
      <c r="I10" s="106"/>
      <c r="J10" s="106"/>
      <c r="K10" s="106"/>
      <c r="L10" s="106"/>
      <c r="M10" s="106"/>
      <c r="N10" s="106"/>
      <c r="O10" s="107"/>
    </row>
    <row r="11" spans="1:15" ht="16.5" customHeight="1" x14ac:dyDescent="0.25">
      <c r="A11" s="108" t="s">
        <v>94</v>
      </c>
      <c r="B11" s="154">
        <v>83526.493493297341</v>
      </c>
      <c r="C11" s="154">
        <v>97459.594094533328</v>
      </c>
      <c r="D11" s="152">
        <v>97578.890796508116</v>
      </c>
      <c r="E11" s="152">
        <v>94757.545917214884</v>
      </c>
      <c r="F11" s="152">
        <v>98476.465292344597</v>
      </c>
      <c r="G11" s="152">
        <v>89428.358843289112</v>
      </c>
      <c r="H11" s="152">
        <v>89029.368286480327</v>
      </c>
      <c r="I11" s="152">
        <v>95702.514401757784</v>
      </c>
      <c r="J11" s="152"/>
      <c r="K11" s="152"/>
      <c r="L11" s="152"/>
      <c r="M11" s="152"/>
      <c r="N11" s="152"/>
      <c r="O11" s="152"/>
    </row>
    <row r="12" spans="1:15" ht="16.5" customHeight="1" x14ac:dyDescent="0.25">
      <c r="A12" s="109" t="s">
        <v>95</v>
      </c>
      <c r="B12" s="155">
        <v>56223.694901265946</v>
      </c>
      <c r="C12" s="155">
        <v>57908.95679060289</v>
      </c>
      <c r="D12" s="151">
        <v>56959.981616235942</v>
      </c>
      <c r="E12" s="151">
        <v>54017.108052097101</v>
      </c>
      <c r="F12" s="151">
        <v>56758.924526346789</v>
      </c>
      <c r="G12" s="151">
        <v>51035.575896796763</v>
      </c>
      <c r="H12" s="151">
        <v>49710.321874946021</v>
      </c>
      <c r="I12" s="151">
        <v>53821.520777519298</v>
      </c>
      <c r="J12" s="151"/>
      <c r="K12" s="151"/>
      <c r="L12" s="151"/>
      <c r="M12" s="151"/>
      <c r="N12" s="151"/>
      <c r="O12" s="151"/>
    </row>
    <row r="13" spans="1:15" ht="16.5" customHeight="1" x14ac:dyDescent="0.25">
      <c r="A13" s="109" t="s">
        <v>96</v>
      </c>
      <c r="B13" s="155">
        <v>32026.550719457147</v>
      </c>
      <c r="C13" s="155">
        <v>33613.720501365809</v>
      </c>
      <c r="D13" s="151">
        <v>34356.696769197333</v>
      </c>
      <c r="E13" s="151">
        <v>31675.757359072792</v>
      </c>
      <c r="F13" s="151">
        <v>32726.457041668422</v>
      </c>
      <c r="G13" s="151">
        <v>28924.889681293498</v>
      </c>
      <c r="H13" s="151">
        <v>27851.950177911745</v>
      </c>
      <c r="I13" s="151">
        <v>29783.826445940955</v>
      </c>
      <c r="J13" s="151"/>
      <c r="K13" s="151"/>
      <c r="L13" s="151"/>
      <c r="M13" s="151"/>
      <c r="N13" s="151"/>
      <c r="O13" s="151"/>
    </row>
    <row r="14" spans="1:15" ht="16.5" customHeight="1" x14ac:dyDescent="0.25">
      <c r="A14" s="109" t="s">
        <v>97</v>
      </c>
      <c r="B14" s="156"/>
      <c r="C14" s="156"/>
      <c r="D14" s="110"/>
      <c r="E14" s="110"/>
      <c r="F14" s="110"/>
      <c r="G14" s="110"/>
      <c r="H14" s="110"/>
      <c r="I14" s="110"/>
      <c r="J14" s="110"/>
      <c r="K14" s="110"/>
      <c r="L14" s="110"/>
      <c r="M14" s="110"/>
      <c r="N14" s="110"/>
      <c r="O14" s="110"/>
    </row>
    <row r="15" spans="1:15" ht="16.5" customHeight="1" thickBot="1" x14ac:dyDescent="0.3">
      <c r="A15" s="111" t="s">
        <v>98</v>
      </c>
      <c r="B15" s="155">
        <v>894.86288597954626</v>
      </c>
      <c r="C15" s="155">
        <v>980.35661349794577</v>
      </c>
      <c r="D15" s="151">
        <v>939.43081805861527</v>
      </c>
      <c r="E15" s="151">
        <v>900.58867161524563</v>
      </c>
      <c r="F15" s="151">
        <v>946.15313964021698</v>
      </c>
      <c r="G15" s="151">
        <v>853.17557862062972</v>
      </c>
      <c r="H15" s="151">
        <v>844.35966066191679</v>
      </c>
      <c r="I15" s="151">
        <v>916.13837478195035</v>
      </c>
      <c r="J15" s="151"/>
      <c r="K15" s="151"/>
      <c r="L15" s="151"/>
      <c r="M15" s="151"/>
      <c r="N15" s="151"/>
      <c r="O15" s="151"/>
    </row>
    <row r="16" spans="1:15" ht="16.8" thickTop="1" thickBot="1" x14ac:dyDescent="0.3">
      <c r="A16" s="112" t="s">
        <v>99</v>
      </c>
      <c r="B16" s="209">
        <f t="shared" ref="B16:C16" si="0">SUM(B11:B15)</f>
        <v>172671.60199999998</v>
      </c>
      <c r="C16" s="209">
        <f t="shared" si="0"/>
        <v>189962.62799999997</v>
      </c>
      <c r="D16" s="210">
        <f>SUM(D11:D15)</f>
        <v>189835</v>
      </c>
      <c r="E16" s="210">
        <f t="shared" ref="E16:I16" si="1">SUM(E11:E15)</f>
        <v>181351.00000000003</v>
      </c>
      <c r="F16" s="210">
        <f t="shared" si="1"/>
        <v>188908.00000000003</v>
      </c>
      <c r="G16" s="210">
        <f t="shared" si="1"/>
        <v>170242</v>
      </c>
      <c r="H16" s="210">
        <f t="shared" si="1"/>
        <v>167436.00000000003</v>
      </c>
      <c r="I16" s="210">
        <f t="shared" si="1"/>
        <v>180223.99999999997</v>
      </c>
      <c r="J16" s="211"/>
      <c r="K16" s="211"/>
      <c r="L16" s="211"/>
      <c r="M16" s="211"/>
      <c r="N16" s="211"/>
      <c r="O16" s="211"/>
    </row>
    <row r="17" spans="1:15" ht="16.5" customHeight="1" thickBot="1" x14ac:dyDescent="0.3">
      <c r="A17" s="113" t="s">
        <v>100</v>
      </c>
      <c r="B17" s="9"/>
      <c r="C17" s="9"/>
      <c r="D17" s="9"/>
      <c r="E17" s="9"/>
      <c r="F17" s="9"/>
      <c r="G17" s="9"/>
      <c r="H17" s="9"/>
      <c r="I17" s="9"/>
      <c r="J17" s="9"/>
      <c r="K17" s="9"/>
      <c r="L17" s="9"/>
      <c r="M17" s="9"/>
      <c r="N17" s="9"/>
      <c r="O17" s="10"/>
    </row>
    <row r="18" spans="1:15" ht="16.5" customHeight="1" x14ac:dyDescent="0.25">
      <c r="A18" s="108" t="s">
        <v>94</v>
      </c>
      <c r="B18" s="159">
        <v>1336.5435553005761</v>
      </c>
      <c r="C18" s="159">
        <v>2344.0380647562215</v>
      </c>
      <c r="D18" s="159">
        <v>4319.8198343501153</v>
      </c>
      <c r="E18" s="159">
        <v>2250.9691582145219</v>
      </c>
      <c r="F18" s="159">
        <v>312.77595006779359</v>
      </c>
      <c r="G18" s="159">
        <v>5998.9418474310778</v>
      </c>
      <c r="H18" s="159">
        <v>5389.0002602993263</v>
      </c>
      <c r="I18" s="159">
        <v>1415.1677960797924</v>
      </c>
      <c r="J18" s="114"/>
      <c r="K18" s="114"/>
      <c r="L18" s="114"/>
      <c r="M18" s="114"/>
      <c r="N18" s="114"/>
      <c r="O18" s="115"/>
    </row>
    <row r="19" spans="1:15" ht="16.5" customHeight="1" x14ac:dyDescent="0.25">
      <c r="A19" s="109" t="s">
        <v>95</v>
      </c>
      <c r="B19" s="160">
        <v>899.65966405022118</v>
      </c>
      <c r="C19" s="160">
        <v>1392.7905227660942</v>
      </c>
      <c r="D19" s="160">
        <v>2521.6197513780221</v>
      </c>
      <c r="E19" s="160">
        <v>1283.1784853043782</v>
      </c>
      <c r="F19" s="160">
        <v>180.2748148083092</v>
      </c>
      <c r="G19" s="160">
        <v>3423.5163869163839</v>
      </c>
      <c r="H19" s="160">
        <v>3008.9951515957018</v>
      </c>
      <c r="I19" s="160">
        <v>795.86710356050764</v>
      </c>
      <c r="J19" s="116"/>
      <c r="K19" s="116"/>
      <c r="L19" s="116"/>
      <c r="M19" s="116"/>
      <c r="N19" s="116"/>
      <c r="O19" s="117"/>
    </row>
    <row r="20" spans="1:15" ht="16.5" customHeight="1" x14ac:dyDescent="0.25">
      <c r="A20" s="109" t="s">
        <v>96</v>
      </c>
      <c r="B20" s="160">
        <v>512.47069249988817</v>
      </c>
      <c r="C20" s="160">
        <v>808.45647968584763</v>
      </c>
      <c r="D20" s="160">
        <v>1520.971789439958</v>
      </c>
      <c r="E20" s="160">
        <v>752.45883784972557</v>
      </c>
      <c r="F20" s="160">
        <v>103.94411155166034</v>
      </c>
      <c r="G20" s="160">
        <v>1940.3099127146754</v>
      </c>
      <c r="H20" s="160">
        <v>1685.8949990034134</v>
      </c>
      <c r="I20" s="160">
        <v>440.41802134251066</v>
      </c>
      <c r="J20" s="116"/>
      <c r="K20" s="116"/>
      <c r="L20" s="116"/>
      <c r="M20" s="116"/>
      <c r="N20" s="116"/>
      <c r="O20" s="117"/>
    </row>
    <row r="21" spans="1:15" ht="16.5" customHeight="1" x14ac:dyDescent="0.25">
      <c r="A21" s="109" t="s">
        <v>97</v>
      </c>
      <c r="B21" s="160"/>
      <c r="C21" s="160"/>
      <c r="D21" s="160"/>
      <c r="E21" s="160"/>
      <c r="F21" s="160"/>
      <c r="G21" s="160"/>
      <c r="H21" s="160"/>
      <c r="I21" s="160"/>
      <c r="J21" s="116"/>
      <c r="K21" s="116"/>
      <c r="L21" s="116"/>
      <c r="M21" s="116"/>
      <c r="N21" s="116"/>
      <c r="O21" s="117"/>
    </row>
    <row r="22" spans="1:15" ht="16.5" customHeight="1" thickBot="1" x14ac:dyDescent="0.3">
      <c r="A22" s="111" t="s">
        <v>98</v>
      </c>
      <c r="B22" s="161">
        <v>14.319088149314124</v>
      </c>
      <c r="C22" s="161">
        <v>23.578932791836717</v>
      </c>
      <c r="D22" s="161">
        <v>41.588624831904561</v>
      </c>
      <c r="E22" s="161">
        <v>21.393518631374949</v>
      </c>
      <c r="F22" s="161">
        <v>3.0051235722369096</v>
      </c>
      <c r="G22" s="161">
        <v>57.23185293786252</v>
      </c>
      <c r="H22" s="161">
        <v>51.10958910155837</v>
      </c>
      <c r="I22" s="161">
        <v>13.547079017189153</v>
      </c>
      <c r="J22" s="118"/>
      <c r="K22" s="118"/>
      <c r="L22" s="118"/>
      <c r="M22" s="118"/>
      <c r="N22" s="118"/>
      <c r="O22" s="119"/>
    </row>
    <row r="23" spans="1:15" ht="16.8" thickTop="1" thickBot="1" x14ac:dyDescent="0.3">
      <c r="A23" s="112" t="s">
        <v>101</v>
      </c>
      <c r="B23" s="212">
        <f t="shared" ref="B23:D23" si="2">SUM(B18:B22)</f>
        <v>2762.9929999999999</v>
      </c>
      <c r="C23" s="212">
        <f t="shared" si="2"/>
        <v>4568.8639999999996</v>
      </c>
      <c r="D23" s="212">
        <f t="shared" si="2"/>
        <v>8404</v>
      </c>
      <c r="E23" s="212">
        <f>SUM(E18:E22)</f>
        <v>4308.0000000000009</v>
      </c>
      <c r="F23" s="212">
        <f t="shared" ref="F23:I23" si="3">SUM(F18:F22)</f>
        <v>600</v>
      </c>
      <c r="G23" s="212">
        <f t="shared" si="3"/>
        <v>11420</v>
      </c>
      <c r="H23" s="212">
        <f t="shared" si="3"/>
        <v>10135</v>
      </c>
      <c r="I23" s="212">
        <f t="shared" si="3"/>
        <v>2664.9999999999995</v>
      </c>
      <c r="J23" s="211"/>
      <c r="K23" s="211"/>
      <c r="L23" s="211"/>
      <c r="M23" s="211"/>
      <c r="N23" s="211"/>
      <c r="O23" s="211"/>
    </row>
    <row r="24" spans="1:15" s="122" customFormat="1" ht="16.2" thickBot="1" x14ac:dyDescent="0.3">
      <c r="A24" s="113" t="s">
        <v>102</v>
      </c>
      <c r="B24" s="162">
        <f t="shared" ref="B24:D24" si="4">B23+B16</f>
        <v>175434.59499999997</v>
      </c>
      <c r="C24" s="162">
        <f t="shared" si="4"/>
        <v>194531.49199999997</v>
      </c>
      <c r="D24" s="162">
        <f t="shared" si="4"/>
        <v>198239</v>
      </c>
      <c r="E24" s="162">
        <f>E23+E16</f>
        <v>185659.00000000003</v>
      </c>
      <c r="F24" s="162">
        <f t="shared" ref="F24:I24" si="5">F23+F16</f>
        <v>189508.00000000003</v>
      </c>
      <c r="G24" s="162">
        <f t="shared" si="5"/>
        <v>181662</v>
      </c>
      <c r="H24" s="162">
        <f t="shared" si="5"/>
        <v>177571.00000000003</v>
      </c>
      <c r="I24" s="162">
        <f t="shared" si="5"/>
        <v>182888.99999999997</v>
      </c>
      <c r="J24" s="120"/>
      <c r="K24" s="120"/>
      <c r="L24" s="120"/>
      <c r="M24" s="120"/>
      <c r="N24" s="120"/>
      <c r="O24" s="121"/>
    </row>
    <row r="26" spans="1:15" ht="16.5" customHeight="1" x14ac:dyDescent="0.25">
      <c r="A26" s="157" t="s">
        <v>134</v>
      </c>
      <c r="B26" s="261" t="s">
        <v>135</v>
      </c>
      <c r="C26" s="261"/>
      <c r="D26" s="261"/>
      <c r="E26" s="261"/>
      <c r="F26" s="261"/>
      <c r="G26" s="261"/>
      <c r="H26" s="261"/>
      <c r="I26" s="153"/>
      <c r="J26" s="153"/>
      <c r="K26" s="153"/>
    </row>
    <row r="27" spans="1:15" ht="99.6" customHeight="1" x14ac:dyDescent="0.25">
      <c r="A27" s="143" t="s">
        <v>136</v>
      </c>
      <c r="B27" s="252" t="s">
        <v>159</v>
      </c>
      <c r="C27" s="252"/>
      <c r="D27" s="252"/>
      <c r="E27" s="252"/>
      <c r="F27" s="252"/>
      <c r="G27" s="252"/>
      <c r="H27" s="252"/>
    </row>
    <row r="28" spans="1:15" ht="16.5" customHeight="1" x14ac:dyDescent="0.25">
      <c r="A28" s="158" t="s">
        <v>152</v>
      </c>
      <c r="B28" s="252" t="s">
        <v>153</v>
      </c>
      <c r="C28" s="252"/>
      <c r="D28" s="252"/>
      <c r="E28" s="252"/>
      <c r="F28" s="252"/>
      <c r="G28" s="252"/>
      <c r="H28" s="252"/>
    </row>
    <row r="29" spans="1:15" ht="16.5" customHeight="1" x14ac:dyDescent="0.25">
      <c r="A29" s="158" t="s">
        <v>154</v>
      </c>
      <c r="B29" s="252" t="s">
        <v>155</v>
      </c>
      <c r="C29" s="252"/>
      <c r="D29" s="252"/>
      <c r="E29" s="252"/>
      <c r="F29" s="252"/>
      <c r="G29" s="252"/>
      <c r="H29" s="252"/>
    </row>
  </sheetData>
  <mergeCells count="8">
    <mergeCell ref="B28:H28"/>
    <mergeCell ref="B29:H29"/>
    <mergeCell ref="A1:O1"/>
    <mergeCell ref="A2:O2"/>
    <mergeCell ref="A4:O4"/>
    <mergeCell ref="A5:O5"/>
    <mergeCell ref="B27:H27"/>
    <mergeCell ref="B26:H26"/>
  </mergeCells>
  <printOptions horizontalCentered="1"/>
  <pageMargins left="0.5" right="0.5" top="0.75" bottom="0.75" header="0.5" footer="0.5"/>
  <pageSetup scale="79"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Carole Hakstian</cp:lastModifiedBy>
  <cp:lastPrinted>2016-11-23T21:49:40Z</cp:lastPrinted>
  <dcterms:created xsi:type="dcterms:W3CDTF">2004-04-26T18:12:37Z</dcterms:created>
  <dcterms:modified xsi:type="dcterms:W3CDTF">2021-06-29T20:08:38Z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