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smaatta\Box\Supply\Regulatory Reporting\CEC IEPR\2021\"/>
    </mc:Choice>
  </mc:AlternateContent>
  <xr:revisionPtr revIDLastSave="0" documentId="13_ncr:1_{35852B98-F5B9-43DB-8622-FD6A55D07615}" xr6:coauthVersionLast="47" xr6:coauthVersionMax="47" xr10:uidLastSave="{00000000-0000-0000-0000-000000000000}"/>
  <bookViews>
    <workbookView xWindow="38640" yWindow="7815" windowWidth="5670" windowHeight="2940" tabRatio="838" activeTab="1"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38" l="1"/>
  <c r="K13" i="38"/>
  <c r="K14" i="38"/>
  <c r="K15" i="38"/>
  <c r="K16" i="38"/>
  <c r="K17" i="38"/>
  <c r="K18" i="38"/>
  <c r="K19" i="38"/>
  <c r="K20" i="38"/>
  <c r="K21" i="38"/>
  <c r="K22" i="38"/>
  <c r="K11" i="38"/>
  <c r="J12" i="37"/>
  <c r="J13" i="37"/>
  <c r="J14" i="37"/>
  <c r="J15" i="37"/>
  <c r="J16" i="37"/>
  <c r="J17" i="37"/>
  <c r="J18" i="37"/>
  <c r="J19" i="37"/>
  <c r="J20" i="37"/>
  <c r="J21" i="37"/>
  <c r="J22" i="37"/>
  <c r="J11" i="37"/>
  <c r="K10" i="40"/>
  <c r="K11" i="40"/>
  <c r="K12" i="40"/>
  <c r="K13" i="40"/>
  <c r="K14" i="40"/>
  <c r="K15" i="40"/>
  <c r="K16" i="40"/>
  <c r="K17" i="40"/>
  <c r="K18" i="40"/>
  <c r="K19" i="40"/>
  <c r="K9" i="40"/>
  <c r="K8" i="40"/>
  <c r="T21" i="40"/>
  <c r="T22" i="40"/>
  <c r="T23" i="40"/>
  <c r="T24" i="40"/>
  <c r="T25" i="40"/>
  <c r="T26" i="40"/>
  <c r="T27" i="40"/>
  <c r="T28" i="40"/>
  <c r="T29" i="40"/>
  <c r="T30" i="40"/>
  <c r="T31" i="40"/>
  <c r="T20" i="40"/>
  <c r="J20" i="40"/>
  <c r="J21" i="40"/>
  <c r="J23" i="40" l="1"/>
  <c r="J22" i="40"/>
  <c r="J24" i="40" l="1"/>
  <c r="J25" i="40" l="1"/>
  <c r="J26" i="40" l="1"/>
  <c r="J27" i="40" l="1"/>
  <c r="J28" i="40" l="1"/>
  <c r="J9" i="40"/>
  <c r="J10" i="40"/>
  <c r="J11" i="40"/>
  <c r="J12" i="40"/>
  <c r="J13" i="40"/>
  <c r="J14" i="40"/>
  <c r="J15" i="40"/>
  <c r="J16" i="40"/>
  <c r="J17" i="40"/>
  <c r="J18" i="40"/>
  <c r="J19" i="40"/>
  <c r="J8" i="40"/>
  <c r="O9" i="40"/>
  <c r="O10" i="40"/>
  <c r="O11" i="40"/>
  <c r="O12" i="40"/>
  <c r="O13" i="40"/>
  <c r="O14" i="40"/>
  <c r="O15" i="40"/>
  <c r="O16" i="40"/>
  <c r="O17" i="40"/>
  <c r="O18" i="40"/>
  <c r="O19" i="40"/>
  <c r="O8" i="40"/>
  <c r="F9" i="40"/>
  <c r="J29" i="40" l="1"/>
  <c r="J31" i="40" l="1"/>
  <c r="J30" i="40"/>
  <c r="C24" i="39"/>
  <c r="D24" i="39"/>
  <c r="E24" i="39"/>
  <c r="F24" i="39"/>
  <c r="G24" i="39"/>
  <c r="H24" i="39"/>
  <c r="B24" i="39"/>
  <c r="B14" i="2" l="1"/>
  <c r="A2" i="39" l="1"/>
  <c r="B2" i="38"/>
  <c r="B2" i="37"/>
  <c r="P62" i="35"/>
  <c r="O62" i="35"/>
  <c r="N62" i="35"/>
  <c r="M62" i="35"/>
  <c r="L62" i="35"/>
  <c r="K62" i="35"/>
  <c r="J62" i="35"/>
  <c r="I62" i="35"/>
  <c r="H9" i="39" s="1"/>
  <c r="H62" i="35"/>
  <c r="G9" i="39" s="1"/>
  <c r="G62" i="35"/>
  <c r="F9" i="39" s="1"/>
  <c r="F62" i="35"/>
  <c r="E9" i="39" s="1"/>
  <c r="E62" i="35"/>
  <c r="D9" i="39" s="1"/>
  <c r="D62" i="35"/>
  <c r="C9" i="39" s="1"/>
  <c r="C62" i="35"/>
  <c r="B9" i="39" s="1"/>
  <c r="J10" i="37" l="1"/>
  <c r="J9" i="37"/>
  <c r="B2" i="35" l="1"/>
</calcChain>
</file>

<file path=xl/sharedStrings.xml><?xml version="1.0" encoding="utf-8"?>
<sst xmlns="http://schemas.openxmlformats.org/spreadsheetml/2006/main" count="282" uniqueCount="139">
  <si>
    <t>Electricity Demand Forecast Forms</t>
  </si>
  <si>
    <t>California Energy Commission</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</si>
  <si>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</si>
  <si>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</si>
  <si>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</si>
  <si>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</si>
  <si>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</si>
  <si>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</si>
  <si>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</si>
  <si>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</si>
  <si>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</si>
  <si>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</si>
  <si>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All forms:</t>
  </si>
  <si>
    <t>Questions relating to the electricity demand forecast forms should be directed to Kelvin.Ke@energy.ca.gov or (916) 237-2517</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</si>
  <si>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</si>
  <si>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</si>
  <si>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</si>
  <si>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</si>
  <si>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</si>
  <si>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</si>
  <si>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</si>
  <si>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</si>
  <si>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</si>
  <si>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</si>
  <si>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</si>
  <si>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</si>
  <si>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</si>
  <si>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</si>
  <si>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t>
  </si>
  <si>
    <t>BUDGET APPROPRIATIONS OR ACTUAL COSTS AND COST PROJECTIONS BY MAJOR EXPENSE CATEGORY</t>
  </si>
  <si>
    <t>Form 8.1b</t>
  </si>
  <si>
    <t>REVENUE REQUIREMENTS ALLOCATION</t>
  </si>
  <si>
    <t>FORM 1.1a</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</si>
  <si>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</si>
  <si>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</si>
  <si>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</si>
  <si>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</si>
  <si>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</si>
  <si>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</si>
  <si>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</si>
  <si>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</si>
  <si>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</si>
  <si>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</si>
  <si>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</si>
  <si>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</si>
  <si>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</si>
  <si>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</si>
  <si>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</si>
  <si>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</si>
  <si>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</si>
  <si>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</si>
  <si>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</si>
  <si>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Peninsula Clean Energy</t>
  </si>
  <si>
    <t>INCREMENTAL DEMAND MODIFIER IMPACTS</t>
  </si>
  <si>
    <t>Installations (kW)</t>
  </si>
  <si>
    <t>ENERGY (kWh)</t>
  </si>
  <si>
    <t xml:space="preserve"> PEAK DEMAND IMPACT - Coincident with LSE Annual Peak (kW)</t>
  </si>
  <si>
    <t>Program Category</t>
  </si>
  <si>
    <t>Technology Type</t>
  </si>
  <si>
    <t>Year</t>
  </si>
  <si>
    <t>Units</t>
  </si>
  <si>
    <t>Residential</t>
  </si>
  <si>
    <t>Commercial</t>
  </si>
  <si>
    <t>Industrial</t>
  </si>
  <si>
    <t>Other</t>
  </si>
  <si>
    <t>PV</t>
  </si>
  <si>
    <t>Installed kW</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</si>
  <si>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</si>
  <si>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</si>
  <si>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</si>
  <si>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</si>
  <si>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</si>
  <si>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</si>
  <si>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</si>
  <si>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</si>
  <si>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</si>
  <si>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</si>
  <si>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</si>
  <si>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</si>
  <si>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</si>
  <si>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</si>
  <si>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</si>
  <si>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</si>
  <si>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</si>
  <si>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</si>
  <si>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</si>
  <si>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</si>
  <si>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</si>
  <si>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</si>
  <si>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</si>
  <si>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</si>
  <si>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</si>
  <si>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</si>
  <si>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</si>
  <si>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</si>
  <si>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</si>
  <si>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</si>
  <si>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</si>
  <si>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</si>
  <si>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</si>
  <si>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</si>
  <si>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</si>
  <si>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</si>
  <si>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</si>
  <si>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</si>
  <si>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</si>
  <si>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</si>
  <si>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</si>
  <si>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</si>
  <si>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</si>
  <si>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</si>
  <si>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</si>
  <si>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</si>
  <si>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</si>
  <si>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</si>
  <si>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</si>
  <si>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</si>
  <si>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</si>
  <si>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</si>
  <si>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</si>
  <si>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</si>
  <si>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</si>
  <si>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</si>
  <si>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</si>
  <si>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</si>
  <si>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</si>
  <si>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</si>
  <si>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</si>
  <si>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</si>
  <si>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</si>
  <si>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</si>
  <si>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Note:</t>
  </si>
  <si>
    <t>Note: Peninsula Clean Energy's accounting categorizations were updated in July 2019. Prior to then, hydroelectric generation costs were reported combined with renewable resources costs. The break-out of these costs into "Conventional Hydroelectric" and "Renewable Resources" is not readily available for June 2019 and earlier, therefore we are reporting 2019 costs for those two categories combined under "Renewable Resources".</t>
  </si>
  <si>
    <t>Losses only include distribution losses. We do not include transmission or UFE losses.</t>
  </si>
  <si>
    <t>Siobhan Doherty, Director of Power Resources</t>
  </si>
  <si>
    <t>sdoherty@peninsulacleanenergy.com</t>
  </si>
  <si>
    <t>(650) 817-7076</t>
  </si>
  <si>
    <t>2075 Woodside Road, Redwood City, CA 94061</t>
  </si>
  <si>
    <t>Note: Number reported above represent an allocation of expected expenses to rate group. The numbers above do not represent expected revenue. Peninsula Clean Energy does not have a "revenue requirement" like an IOU. Peninsula Clean Energy's board sets rates based on policy. Above, we report an allocation of Peninsula Clean Energy's forecasted expenses (reported in Form 8.1a) to each rate group. The allocation is determined by a pro-rata share of expected revenue by rate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</si>
</sst>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_(* #,##0.0_);_(* \(#,##0.0\);_(* &quot;-&quot;??_);_(@_)"/>
    <numFmt numFmtId="173" formatCode="#,##0.0"/>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u/>
      <sz val="8"/>
      <color theme="10"/>
      <name val="Arial"/>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3" fontId="33" fillId="0" borderId="0" applyFont="0" applyFill="0" applyBorder="0" applyAlignment="0" applyProtection="0"/>
    <xf numFmtId="0" fontId="34" fillId="0" borderId="0" applyNumberFormat="0" applyFill="0" applyBorder="0" applyAlignment="0" applyProtection="0"/>
  </cellStyleXfs>
  <cellXfs count="247">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6" fillId="0" borderId="6" xfId="18" applyFont="1" applyBorder="1" applyAlignment="1">
      <alignment vertical="top" wrapText="1"/>
    </xf>
    <xf numFmtId="0" fontId="6" fillId="0" borderId="34" xfId="18" applyFont="1" applyBorder="1" applyAlignment="1">
      <alignment vertical="top" wrapText="1"/>
    </xf>
    <xf numFmtId="0" fontId="2" fillId="0" borderId="36" xfId="0" applyFont="1" applyFill="1" applyBorder="1" applyAlignment="1">
      <alignment horizontal="center"/>
    </xf>
    <xf numFmtId="0" fontId="6" fillId="0" borderId="31" xfId="18" applyFont="1" applyBorder="1" applyAlignment="1">
      <alignment vertical="top" wrapText="1"/>
    </xf>
    <xf numFmtId="0" fontId="24" fillId="0" borderId="30" xfId="0" applyFont="1" applyFill="1" applyBorder="1"/>
    <xf numFmtId="0" fontId="9" fillId="0" borderId="21" xfId="0" applyFont="1" applyFill="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0" fillId="0" borderId="0" xfId="0" applyFill="1" applyAlignment="1"/>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4" fillId="0" borderId="0" xfId="18"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2" fillId="0" borderId="0" xfId="18" applyNumberFormat="1" applyFont="1" applyAlignment="1">
      <alignment vertical="top" wrapText="1"/>
    </xf>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172" fontId="1" fillId="13" borderId="3" xfId="31" applyNumberFormat="1" applyFont="1" applyFill="1" applyBorder="1"/>
    <xf numFmtId="170" fontId="4" fillId="13" borderId="3" xfId="18" applyNumberFormat="1" applyFill="1" applyBorder="1" applyAlignment="1" applyProtection="1">
      <alignment vertical="top" wrapText="1"/>
      <protection locked="0"/>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3" fillId="0" borderId="0" xfId="18" applyFont="1" applyFill="1" applyBorder="1" applyAlignment="1">
      <alignment horizontal="center"/>
    </xf>
    <xf numFmtId="0" fontId="4" fillId="0" borderId="6" xfId="0" applyFont="1" applyFill="1" applyBorder="1"/>
    <xf numFmtId="0" fontId="4" fillId="0" borderId="25" xfId="0" applyFont="1" applyFill="1" applyBorder="1"/>
    <xf numFmtId="0" fontId="4" fillId="0" borderId="0" xfId="0" applyFont="1" applyFill="1"/>
    <xf numFmtId="0" fontId="2" fillId="0" borderId="0" xfId="20" applyFill="1"/>
    <xf numFmtId="173" fontId="2" fillId="12" borderId="39" xfId="20" applyNumberFormat="1" applyFill="1" applyBorder="1"/>
    <xf numFmtId="173" fontId="2" fillId="0" borderId="39" xfId="20" applyNumberFormat="1" applyBorder="1"/>
    <xf numFmtId="173" fontId="2" fillId="0" borderId="3" xfId="20" applyNumberFormat="1" applyBorder="1"/>
    <xf numFmtId="171" fontId="6" fillId="0" borderId="20" xfId="32" applyNumberFormat="1" applyFont="1" applyBorder="1" applyAlignment="1">
      <alignment vertical="top" wrapText="1"/>
    </xf>
    <xf numFmtId="171" fontId="6" fillId="0" borderId="17" xfId="32" applyNumberFormat="1" applyFont="1" applyBorder="1" applyAlignment="1">
      <alignment vertical="top" wrapText="1"/>
    </xf>
    <xf numFmtId="171" fontId="6" fillId="0" borderId="6" xfId="32" applyNumberFormat="1" applyFont="1" applyBorder="1" applyAlignment="1">
      <alignment vertical="top" wrapText="1"/>
    </xf>
    <xf numFmtId="171" fontId="6" fillId="0" borderId="31" xfId="32" applyNumberFormat="1" applyFont="1" applyBorder="1" applyAlignment="1">
      <alignment vertical="top" wrapText="1"/>
    </xf>
    <xf numFmtId="171" fontId="6" fillId="0" borderId="8" xfId="32" applyNumberFormat="1" applyFont="1" applyBorder="1" applyAlignment="1">
      <alignment vertical="top" wrapText="1"/>
    </xf>
    <xf numFmtId="171" fontId="6" fillId="6" borderId="10" xfId="32" applyNumberFormat="1" applyFont="1" applyFill="1" applyBorder="1" applyAlignment="1">
      <alignment vertical="top" wrapText="1"/>
    </xf>
    <xf numFmtId="171" fontId="6" fillId="0" borderId="12" xfId="32" applyNumberFormat="1" applyFont="1" applyBorder="1" applyAlignment="1">
      <alignment vertical="top" wrapText="1"/>
    </xf>
    <xf numFmtId="171" fontId="6" fillId="0" borderId="19" xfId="32" applyNumberFormat="1" applyFont="1" applyBorder="1" applyAlignment="1">
      <alignment vertical="top" wrapText="1"/>
    </xf>
    <xf numFmtId="171" fontId="6" fillId="0" borderId="26" xfId="32" applyNumberFormat="1" applyFont="1" applyBorder="1" applyAlignment="1">
      <alignment vertical="top" wrapText="1"/>
    </xf>
    <xf numFmtId="171" fontId="6" fillId="3" borderId="0" xfId="32" applyNumberFormat="1" applyFont="1" applyFill="1" applyAlignment="1">
      <alignment vertical="top" wrapText="1"/>
    </xf>
    <xf numFmtId="171" fontId="6" fillId="0" borderId="40" xfId="32" applyNumberFormat="1" applyFont="1" applyBorder="1" applyAlignment="1">
      <alignment vertical="top" wrapText="1"/>
    </xf>
    <xf numFmtId="171" fontId="6" fillId="0" borderId="3" xfId="32" applyNumberFormat="1" applyFont="1" applyBorder="1" applyAlignment="1">
      <alignment vertical="top" wrapText="1"/>
    </xf>
    <xf numFmtId="171" fontId="6" fillId="0" borderId="39" xfId="32" applyNumberFormat="1" applyFont="1" applyBorder="1" applyAlignment="1">
      <alignment vertical="top" wrapText="1"/>
    </xf>
    <xf numFmtId="171" fontId="3" fillId="0" borderId="41" xfId="32" applyNumberFormat="1" applyFont="1" applyBorder="1" applyAlignment="1">
      <alignment vertical="top" wrapText="1"/>
    </xf>
    <xf numFmtId="171" fontId="6" fillId="3" borderId="10" xfId="32" applyNumberFormat="1" applyFont="1" applyFill="1" applyBorder="1" applyAlignment="1">
      <alignment vertical="top" wrapText="1"/>
    </xf>
    <xf numFmtId="171" fontId="6" fillId="0" borderId="42" xfId="32" applyNumberFormat="1" applyFont="1" applyBorder="1" applyAlignment="1">
      <alignment vertical="top" wrapText="1"/>
    </xf>
    <xf numFmtId="171" fontId="6" fillId="0" borderId="5" xfId="32" applyNumberFormat="1" applyFont="1" applyBorder="1" applyAlignment="1">
      <alignment vertical="top" wrapText="1"/>
    </xf>
    <xf numFmtId="171" fontId="6" fillId="0" borderId="45" xfId="32" applyNumberFormat="1" applyFont="1" applyBorder="1" applyAlignment="1">
      <alignment vertical="top" wrapText="1"/>
    </xf>
    <xf numFmtId="171" fontId="8" fillId="0" borderId="47" xfId="32" applyNumberFormat="1" applyFont="1" applyBorder="1" applyAlignment="1">
      <alignment vertical="top" wrapText="1"/>
    </xf>
    <xf numFmtId="0" fontId="12" fillId="14" borderId="0" xfId="20" applyFont="1" applyFill="1"/>
    <xf numFmtId="171" fontId="4" fillId="13" borderId="3" xfId="32" applyNumberFormat="1" applyFont="1" applyFill="1" applyBorder="1" applyAlignment="1" applyProtection="1">
      <alignment vertical="top" wrapText="1"/>
      <protection locked="0"/>
    </xf>
    <xf numFmtId="0" fontId="6" fillId="13" borderId="6" xfId="20" applyFont="1" applyFill="1" applyBorder="1" applyAlignment="1">
      <alignment vertical="top" wrapText="1"/>
    </xf>
    <xf numFmtId="0" fontId="2" fillId="13" borderId="7" xfId="20" applyFill="1" applyBorder="1" applyAlignment="1"/>
    <xf numFmtId="0" fontId="8" fillId="13" borderId="6" xfId="20" applyFont="1" applyFill="1" applyBorder="1" applyAlignment="1">
      <alignment vertical="top" wrapText="1"/>
    </xf>
    <xf numFmtId="0" fontId="9" fillId="13" borderId="7" xfId="20" applyFont="1" applyFill="1" applyBorder="1" applyAlignment="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19" fillId="14" borderId="0" xfId="18" applyFont="1" applyFill="1" applyAlignment="1">
      <alignment horizontal="left" wrapText="1"/>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applyAlignment="1"/>
    <xf numFmtId="0" fontId="4" fillId="0" borderId="11" xfId="18" applyBorder="1" applyAlignment="1"/>
    <xf numFmtId="0" fontId="25" fillId="11" borderId="0" xfId="18" applyFont="1" applyFill="1" applyBorder="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12" fillId="0" borderId="0" xfId="18" applyFont="1" applyFill="1" applyBorder="1" applyAlignment="1">
      <alignment horizontal="center"/>
    </xf>
    <xf numFmtId="0" fontId="3" fillId="0" borderId="0" xfId="18" applyFont="1" applyFill="1" applyBorder="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19" fillId="14" borderId="0" xfId="18" applyFont="1" applyFill="1" applyAlignment="1">
      <alignment horizontal="left" vertical="center" wrapText="1"/>
    </xf>
    <xf numFmtId="15" fontId="34" fillId="0" borderId="24" xfId="33" applyNumberFormat="1" applyFill="1" applyBorder="1" applyAlignment="1">
      <alignment horizontal="center"/>
    </xf>
  </cellXfs>
  <cellStyles count="34">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sdoherty@peninsulacleanenergy.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7" sqref="A7:B7"/>
    </sheetView>
  </sheetViews>
  <sheetFormatPr defaultColWidth="8.7109375" defaultRowHeight="10.199999999999999" x14ac:dyDescent="0.2"/>
  <cols>
    <col min="1" max="1" width="56.140625" style="75" bestFit="1" customWidth="1"/>
    <col min="2" max="2" width="63.7109375" style="75" customWidth="1"/>
    <col min="3" max="16384" width="8.7109375" style="75"/>
  </cols>
  <sheetData>
    <row r="1" spans="1:2" s="74" customFormat="1" ht="21" x14ac:dyDescent="0.35">
      <c r="A1" s="207" t="s">
        <v>0</v>
      </c>
      <c r="B1" s="208"/>
    </row>
    <row r="2" spans="1:2" ht="17.399999999999999" x14ac:dyDescent="0.2">
      <c r="A2" s="209"/>
      <c r="B2" s="200"/>
    </row>
    <row r="3" spans="1:2" ht="17.399999999999999" x14ac:dyDescent="0.2">
      <c r="A3" s="209" t="s">
        <v>1</v>
      </c>
      <c r="B3" s="200"/>
    </row>
    <row r="4" spans="1:2" ht="17.399999999999999" x14ac:dyDescent="0.2">
      <c r="A4" s="209" t="s">
        <v>2</v>
      </c>
      <c r="B4" s="210"/>
    </row>
    <row r="5" spans="1:2" ht="17.399999999999999" x14ac:dyDescent="0.2">
      <c r="A5" s="209" t="s">
        <v>3</v>
      </c>
      <c r="B5" s="210"/>
    </row>
    <row r="6" spans="1:2" ht="17.399999999999999" x14ac:dyDescent="0.2">
      <c r="A6" s="163"/>
      <c r="B6" s="159"/>
    </row>
    <row r="7" spans="1:2" ht="185.25" customHeight="1" x14ac:dyDescent="0.2">
      <c r="A7" s="199" t="s">
        <v>4</v>
      </c>
      <c r="B7" s="200"/>
    </row>
    <row r="8" spans="1:2" ht="18.75" customHeight="1" x14ac:dyDescent="0.2">
      <c r="A8" s="158"/>
      <c r="B8" s="159"/>
    </row>
    <row r="9" spans="1:2" ht="15.6" x14ac:dyDescent="0.2">
      <c r="A9" s="160" t="s">
        <v>5</v>
      </c>
      <c r="B9" s="159"/>
    </row>
    <row r="10" spans="1:2" ht="84" customHeight="1" x14ac:dyDescent="0.2">
      <c r="A10" s="199" t="s">
        <v>6</v>
      </c>
      <c r="B10" s="200"/>
    </row>
    <row r="11" spans="1:2" ht="16.5" customHeight="1" x14ac:dyDescent="0.2">
      <c r="A11" s="158"/>
      <c r="B11" s="159"/>
    </row>
    <row r="12" spans="1:2" ht="17.25" customHeight="1" x14ac:dyDescent="0.2">
      <c r="A12" s="201" t="s">
        <v>7</v>
      </c>
      <c r="B12" s="202"/>
    </row>
    <row r="13" spans="1:2" ht="127.5" customHeight="1" x14ac:dyDescent="0.2">
      <c r="A13" s="199" t="s">
        <v>8</v>
      </c>
      <c r="B13" s="200"/>
    </row>
    <row r="14" spans="1:2" ht="17.25" customHeight="1" x14ac:dyDescent="0.2">
      <c r="A14" s="158"/>
      <c r="B14" s="159"/>
    </row>
    <row r="15" spans="1:2" ht="15.6" x14ac:dyDescent="0.2">
      <c r="A15" s="160" t="s">
        <v>9</v>
      </c>
      <c r="B15" s="159"/>
    </row>
    <row r="16" spans="1:2" ht="46.5" customHeight="1" x14ac:dyDescent="0.2">
      <c r="A16" s="203" t="s">
        <v>10</v>
      </c>
      <c r="B16" s="204"/>
    </row>
    <row r="17" spans="1:2" ht="15.75" customHeight="1" x14ac:dyDescent="0.2">
      <c r="A17" s="161"/>
      <c r="B17" s="162"/>
    </row>
    <row r="18" spans="1:2" ht="24.75" customHeight="1" x14ac:dyDescent="0.2">
      <c r="A18" s="76" t="s">
        <v>11</v>
      </c>
      <c r="B18" s="159"/>
    </row>
    <row r="19" spans="1:2" s="79" customFormat="1" ht="23.25" customHeight="1" x14ac:dyDescent="0.2">
      <c r="A19" s="77" t="s">
        <v>12</v>
      </c>
      <c r="B19" s="78">
        <v>44377</v>
      </c>
    </row>
    <row r="20" spans="1:2" s="80" customFormat="1" ht="23.25" customHeight="1" x14ac:dyDescent="0.2">
      <c r="A20" s="77"/>
      <c r="B20" s="78"/>
    </row>
    <row r="21" spans="1:2" ht="33.75" customHeight="1" thickBot="1" x14ac:dyDescent="0.3">
      <c r="A21" s="205" t="s">
        <v>13</v>
      </c>
      <c r="B21" s="206"/>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tabSelected="1"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4" t="s">
        <v>14</v>
      </c>
      <c r="B1" s="55"/>
      <c r="C1" s="45"/>
    </row>
    <row r="2" spans="1:3" ht="17.25" customHeight="1" x14ac:dyDescent="0.25">
      <c r="A2" s="71" t="s">
        <v>15</v>
      </c>
      <c r="B2" s="43" t="s">
        <v>52</v>
      </c>
      <c r="C2" s="42"/>
    </row>
    <row r="3" spans="1:3" ht="13.2" x14ac:dyDescent="0.25">
      <c r="A3" s="72" t="s">
        <v>16</v>
      </c>
      <c r="B3" s="44">
        <v>44373</v>
      </c>
      <c r="C3" s="42"/>
    </row>
    <row r="4" spans="1:3" ht="15" customHeight="1" x14ac:dyDescent="0.25">
      <c r="A4" s="72" t="s">
        <v>17</v>
      </c>
      <c r="B4" s="44" t="s">
        <v>134</v>
      </c>
      <c r="C4" s="42"/>
    </row>
    <row r="5" spans="1:3" ht="13.2" x14ac:dyDescent="0.25">
      <c r="A5" s="171"/>
      <c r="B5" s="44" t="s">
        <v>137</v>
      </c>
      <c r="C5" s="42"/>
    </row>
    <row r="6" spans="1:3" ht="13.2" x14ac:dyDescent="0.25">
      <c r="A6" s="171"/>
      <c r="B6" s="44" t="s">
        <v>136</v>
      </c>
      <c r="C6" s="42"/>
    </row>
    <row r="7" spans="1:3" ht="13.8" thickBot="1" x14ac:dyDescent="0.3">
      <c r="A7" s="172"/>
      <c r="B7" s="246" t="s">
        <v>135</v>
      </c>
      <c r="C7" s="46"/>
    </row>
    <row r="8" spans="1:3" ht="13.2" x14ac:dyDescent="0.25">
      <c r="A8" s="173"/>
      <c r="B8" s="41"/>
    </row>
    <row r="10" spans="1:3" x14ac:dyDescent="0.2">
      <c r="C10" s="67"/>
    </row>
    <row r="11" spans="1:3" s="42" customFormat="1" x14ac:dyDescent="0.2">
      <c r="C11" s="39" t="s">
        <v>18</v>
      </c>
    </row>
    <row r="12" spans="1:3" s="42" customFormat="1" x14ac:dyDescent="0.2">
      <c r="A12" s="49" t="s">
        <v>19</v>
      </c>
      <c r="B12" s="49" t="s">
        <v>20</v>
      </c>
      <c r="C12" s="48" t="s">
        <v>21</v>
      </c>
    </row>
    <row r="13" spans="1:3" s="42" customFormat="1" x14ac:dyDescent="0.2">
      <c r="A13" s="49" t="s">
        <v>22</v>
      </c>
      <c r="B13" s="47" t="s">
        <v>23</v>
      </c>
      <c r="C13" s="48" t="s">
        <v>21</v>
      </c>
    </row>
    <row r="14" spans="1:3" s="42" customFormat="1" x14ac:dyDescent="0.2">
      <c r="A14" s="49" t="s">
        <v>24</v>
      </c>
      <c r="B14" s="47" t="str">
        <f>'Form 3'!B4:T4</f>
        <v>INCREMENTAL DEMAND MODIFIER IMPACTS</v>
      </c>
      <c r="C14" s="48" t="s">
        <v>25</v>
      </c>
    </row>
    <row r="15" spans="1:3" s="42" customFormat="1" x14ac:dyDescent="0.2">
      <c r="A15" s="47" t="s">
        <v>26</v>
      </c>
      <c r="B15" s="47" t="s">
        <v>27</v>
      </c>
      <c r="C15" s="48" t="s">
        <v>21</v>
      </c>
    </row>
    <row r="16" spans="1:3" s="42" customFormat="1" x14ac:dyDescent="0.2">
      <c r="A16" s="49" t="s">
        <v>28</v>
      </c>
      <c r="B16" s="49" t="s">
        <v>29</v>
      </c>
      <c r="C16" s="52" t="s">
        <v>21</v>
      </c>
    </row>
    <row r="17" spans="1:3" s="42" customFormat="1" x14ac:dyDescent="0.2">
      <c r="A17" s="49" t="s">
        <v>30</v>
      </c>
      <c r="B17" s="49" t="s">
        <v>31</v>
      </c>
      <c r="C17" s="48" t="s">
        <v>21</v>
      </c>
    </row>
    <row r="18" spans="1:3" s="42" customFormat="1" x14ac:dyDescent="0.2"/>
    <row r="19" spans="1:3" s="42" customFormat="1" x14ac:dyDescent="0.2"/>
    <row r="20" spans="1:3" s="42" customFormat="1" x14ac:dyDescent="0.2">
      <c r="A20" s="40"/>
      <c r="B20" s="40"/>
      <c r="C20" s="40"/>
    </row>
    <row r="21" spans="1:3" s="42" customFormat="1" x14ac:dyDescent="0.2">
      <c r="A21" s="40"/>
      <c r="B21" s="40"/>
      <c r="C21" s="40"/>
    </row>
    <row r="22" spans="1:3" s="42" customFormat="1" x14ac:dyDescent="0.2">
      <c r="A22" s="40"/>
      <c r="B22" s="40"/>
      <c r="C22" s="40"/>
    </row>
    <row r="23" spans="1:3" s="42" customFormat="1" x14ac:dyDescent="0.2">
      <c r="A23" s="40"/>
      <c r="B23" s="40"/>
      <c r="C23" s="40"/>
    </row>
    <row r="24" spans="1:3" s="42" customFormat="1" x14ac:dyDescent="0.2">
      <c r="A24" s="40"/>
      <c r="B24" s="40"/>
      <c r="C24" s="40"/>
    </row>
    <row r="25" spans="1:3" s="42" customFormat="1" x14ac:dyDescent="0.2">
      <c r="A25" s="40"/>
      <c r="B25" s="40"/>
      <c r="C25" s="40"/>
    </row>
    <row r="26" spans="1:3" s="42" customFormat="1" x14ac:dyDescent="0.2">
      <c r="A26" s="40"/>
      <c r="B26" s="40"/>
      <c r="C26" s="40"/>
    </row>
    <row r="27" spans="1:3" s="42" customFormat="1" x14ac:dyDescent="0.2">
      <c r="A27" s="40"/>
      <c r="B27" s="40"/>
      <c r="C27" s="40"/>
    </row>
    <row r="28" spans="1:3" s="42" customFormat="1" x14ac:dyDescent="0.2">
      <c r="A28" s="40"/>
      <c r="B28" s="40"/>
      <c r="C28" s="40"/>
    </row>
    <row r="29" spans="1:3" s="42" customFormat="1" x14ac:dyDescent="0.2">
      <c r="A29" s="40"/>
      <c r="B29" s="40"/>
      <c r="C29" s="40"/>
    </row>
    <row r="30" spans="1:3" s="42" customFormat="1" x14ac:dyDescent="0.2">
      <c r="A30" s="40"/>
      <c r="B30" s="40"/>
      <c r="C30" s="40"/>
    </row>
    <row r="31" spans="1:3" s="42" customFormat="1" x14ac:dyDescent="0.2">
      <c r="A31" s="40"/>
      <c r="B31" s="40"/>
      <c r="C31" s="40"/>
    </row>
    <row r="32" spans="1:3" s="42" customFormat="1" x14ac:dyDescent="0.2">
      <c r="A32" s="40"/>
      <c r="B32" s="40"/>
      <c r="C32" s="40"/>
    </row>
    <row r="33" spans="1:3" s="42" customFormat="1" x14ac:dyDescent="0.2">
      <c r="A33" s="40"/>
      <c r="B33" s="40"/>
      <c r="C33" s="40"/>
    </row>
    <row r="34" spans="1:3" s="42" customFormat="1" x14ac:dyDescent="0.2">
      <c r="A34" s="40"/>
      <c r="B34" s="40"/>
      <c r="C34" s="40"/>
    </row>
    <row r="35" spans="1:3" s="42" customFormat="1" x14ac:dyDescent="0.2">
      <c r="A35" s="40"/>
      <c r="B35" s="40"/>
      <c r="C35" s="40"/>
    </row>
    <row r="36" spans="1:3" s="42" customFormat="1" x14ac:dyDescent="0.2">
      <c r="A36" s="40"/>
      <c r="B36" s="40"/>
      <c r="C36" s="40"/>
    </row>
    <row r="37" spans="1:3" s="42" customFormat="1" x14ac:dyDescent="0.2">
      <c r="A37" s="40"/>
      <c r="B37" s="40"/>
      <c r="C37" s="40"/>
    </row>
    <row r="38" spans="1:3" s="42" customFormat="1" x14ac:dyDescent="0.2">
      <c r="A38" s="40"/>
      <c r="B38" s="40"/>
      <c r="C38" s="40"/>
    </row>
    <row r="39" spans="1:3" s="42" customFormat="1" x14ac:dyDescent="0.2">
      <c r="A39" s="40"/>
      <c r="B39" s="40"/>
      <c r="C39" s="40"/>
    </row>
    <row r="40" spans="1:3" s="42" customFormat="1" x14ac:dyDescent="0.2">
      <c r="A40" s="40"/>
      <c r="B40" s="40"/>
      <c r="C40" s="40"/>
    </row>
    <row r="41" spans="1:3" s="42" customFormat="1" x14ac:dyDescent="0.2">
      <c r="A41" s="40"/>
      <c r="B41" s="40"/>
      <c r="C41" s="40"/>
    </row>
    <row r="42" spans="1:3" s="42" customFormat="1" x14ac:dyDescent="0.2">
      <c r="A42" s="40"/>
      <c r="B42" s="40"/>
      <c r="C42" s="40"/>
    </row>
    <row r="43" spans="1:3" s="42" customFormat="1" x14ac:dyDescent="0.2">
      <c r="A43" s="40"/>
      <c r="B43" s="40"/>
      <c r="C43" s="40"/>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5A60B7AF-7258-433E-886C-6F2645C814EC}"/>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B1" sqref="B1:J1"/>
    </sheetView>
  </sheetViews>
  <sheetFormatPr defaultColWidth="8.7109375" defaultRowHeight="10.199999999999999" x14ac:dyDescent="0.2"/>
  <cols>
    <col min="1" max="1" width="1.7109375" style="75" customWidth="1"/>
    <col min="2" max="2" width="6" style="75" bestFit="1" customWidth="1"/>
    <col min="3" max="10" width="15.7109375" style="75" customWidth="1"/>
    <col min="11" max="11" width="6.7109375" style="75" customWidth="1"/>
    <col min="12" max="16384" width="8.7109375" style="75"/>
  </cols>
  <sheetData>
    <row r="1" spans="2:10" s="81" customFormat="1" ht="15.6" x14ac:dyDescent="0.3">
      <c r="B1" s="211" t="s">
        <v>32</v>
      </c>
      <c r="C1" s="211"/>
      <c r="D1" s="211"/>
      <c r="E1" s="211"/>
      <c r="F1" s="211"/>
      <c r="G1" s="211"/>
      <c r="H1" s="211"/>
      <c r="I1" s="211"/>
      <c r="J1" s="211"/>
    </row>
    <row r="2" spans="2:10" s="82" customFormat="1" ht="15.6" x14ac:dyDescent="0.3">
      <c r="B2" s="212" t="str">
        <f>'FormsList&amp;FilerInfo'!B2</f>
        <v>Peninsula Clean Energy</v>
      </c>
      <c r="C2" s="213"/>
      <c r="D2" s="213"/>
      <c r="E2" s="213"/>
      <c r="F2" s="213"/>
      <c r="G2" s="213"/>
      <c r="H2" s="213"/>
      <c r="I2" s="213"/>
      <c r="J2" s="213"/>
    </row>
    <row r="3" spans="2:10" s="82" customFormat="1" ht="13.2" x14ac:dyDescent="0.25">
      <c r="B3" s="214"/>
      <c r="C3" s="214"/>
      <c r="D3" s="214"/>
      <c r="E3" s="214"/>
      <c r="F3" s="214"/>
      <c r="G3" s="214"/>
      <c r="H3" s="214"/>
      <c r="I3" s="214"/>
      <c r="J3" s="214"/>
    </row>
    <row r="4" spans="2:10" s="81" customFormat="1" ht="20.100000000000001" customHeight="1" x14ac:dyDescent="0.25">
      <c r="B4" s="215" t="s">
        <v>20</v>
      </c>
      <c r="C4" s="215"/>
      <c r="D4" s="215"/>
      <c r="E4" s="215"/>
      <c r="F4" s="215"/>
      <c r="G4" s="215"/>
      <c r="H4" s="215"/>
      <c r="I4" s="215"/>
      <c r="J4" s="215"/>
    </row>
    <row r="5" spans="2:10" s="82" customFormat="1" ht="13.2" x14ac:dyDescent="0.25">
      <c r="B5" s="216" t="s">
        <v>33</v>
      </c>
      <c r="C5" s="216"/>
      <c r="D5" s="216"/>
      <c r="E5" s="216"/>
      <c r="F5" s="216"/>
      <c r="G5" s="216"/>
      <c r="H5" s="216"/>
      <c r="I5" s="216"/>
      <c r="J5" s="216"/>
    </row>
    <row r="6" spans="2:10" s="81" customFormat="1" ht="15.6" x14ac:dyDescent="0.25">
      <c r="B6" s="166"/>
      <c r="C6" s="166"/>
      <c r="D6" s="166"/>
      <c r="E6" s="166"/>
      <c r="F6" s="166"/>
      <c r="G6" s="166"/>
      <c r="H6" s="166"/>
      <c r="I6" s="166"/>
      <c r="J6" s="166"/>
    </row>
    <row r="7" spans="2:10" ht="18.75" customHeight="1" x14ac:dyDescent="0.25">
      <c r="E7" s="83" t="s">
        <v>34</v>
      </c>
    </row>
    <row r="8" spans="2:10" ht="20.399999999999999" x14ac:dyDescent="0.2">
      <c r="B8" s="84" t="s">
        <v>35</v>
      </c>
      <c r="C8" s="85" t="s">
        <v>36</v>
      </c>
      <c r="D8" s="85" t="s">
        <v>37</v>
      </c>
      <c r="E8" s="85" t="s">
        <v>38</v>
      </c>
      <c r="F8" s="85" t="s">
        <v>39</v>
      </c>
      <c r="G8" s="85" t="s">
        <v>40</v>
      </c>
      <c r="H8" s="86" t="s">
        <v>41</v>
      </c>
      <c r="I8" s="86" t="s">
        <v>42</v>
      </c>
      <c r="J8" s="87" t="s">
        <v>43</v>
      </c>
    </row>
    <row r="9" spans="2:10" x14ac:dyDescent="0.2">
      <c r="B9" s="88">
        <v>2019</v>
      </c>
      <c r="C9" s="89">
        <v>1379.0211671585498</v>
      </c>
      <c r="D9" s="89">
        <v>1846.0704998835888</v>
      </c>
      <c r="E9" s="89">
        <v>298.35882339481452</v>
      </c>
      <c r="F9" s="89">
        <v>26.652619365352663</v>
      </c>
      <c r="G9" s="89">
        <v>0</v>
      </c>
      <c r="H9" s="89">
        <v>16.831101138574979</v>
      </c>
      <c r="I9" s="89">
        <v>2.5227890591179856</v>
      </c>
      <c r="J9" s="89">
        <f t="shared" ref="J9:J10" si="0">SUM(C9:I9)</f>
        <v>3569.4569999999985</v>
      </c>
    </row>
    <row r="10" spans="2:10" x14ac:dyDescent="0.2">
      <c r="B10" s="88">
        <v>2020</v>
      </c>
      <c r="C10" s="89">
        <v>1476.1736768981655</v>
      </c>
      <c r="D10" s="89">
        <v>1110.7490484720438</v>
      </c>
      <c r="E10" s="89">
        <v>766.86046381359643</v>
      </c>
      <c r="F10" s="89">
        <v>28.928549337503924</v>
      </c>
      <c r="G10" s="89">
        <v>0</v>
      </c>
      <c r="H10" s="89">
        <v>16.796811647099986</v>
      </c>
      <c r="I10" s="89">
        <v>2.4915529999999992</v>
      </c>
      <c r="J10" s="89">
        <f t="shared" si="0"/>
        <v>3402.0001031684101</v>
      </c>
    </row>
    <row r="11" spans="2:10" x14ac:dyDescent="0.2">
      <c r="B11" s="88">
        <v>2021</v>
      </c>
      <c r="C11" s="90">
        <v>1512.109166526958</v>
      </c>
      <c r="D11" s="90">
        <v>1674.4820069010846</v>
      </c>
      <c r="E11" s="90">
        <v>296.54233706224528</v>
      </c>
      <c r="F11" s="90">
        <v>28.759158074882244</v>
      </c>
      <c r="G11" s="90">
        <v>0</v>
      </c>
      <c r="H11" s="90">
        <v>17.372322552738776</v>
      </c>
      <c r="I11" s="90">
        <v>2.618656511209271</v>
      </c>
      <c r="J11" s="90">
        <f>SUM(C11:I11)+'Form 3'!O8/1000000</f>
        <v>3527.736257629118</v>
      </c>
    </row>
    <row r="12" spans="2:10" x14ac:dyDescent="0.2">
      <c r="B12" s="88">
        <v>2022</v>
      </c>
      <c r="C12" s="90">
        <v>1634.577325902781</v>
      </c>
      <c r="D12" s="90">
        <v>1859.1513983913028</v>
      </c>
      <c r="E12" s="90">
        <v>321.97793651848997</v>
      </c>
      <c r="F12" s="90">
        <v>28.300348168310045</v>
      </c>
      <c r="G12" s="90">
        <v>0</v>
      </c>
      <c r="H12" s="90">
        <v>18.614803590673574</v>
      </c>
      <c r="I12" s="90">
        <v>2.8115989772671326</v>
      </c>
      <c r="J12" s="90">
        <f>SUM(C12:I12)+'Form 3'!O9/1000000</f>
        <v>3858.7975875488246</v>
      </c>
    </row>
    <row r="13" spans="2:10" x14ac:dyDescent="0.2">
      <c r="B13" s="88">
        <v>2023</v>
      </c>
      <c r="C13" s="90">
        <v>1671.5369743871568</v>
      </c>
      <c r="D13" s="90">
        <v>1879.7753834006119</v>
      </c>
      <c r="E13" s="90">
        <v>322.06958680750353</v>
      </c>
      <c r="F13" s="90">
        <v>28.513069860892013</v>
      </c>
      <c r="G13" s="90">
        <v>0</v>
      </c>
      <c r="H13" s="90">
        <v>18.625733681909399</v>
      </c>
      <c r="I13" s="90">
        <v>2.8307909850584738</v>
      </c>
      <c r="J13" s="90">
        <f>SUM(C13:I13)+'Form 3'!O10/1000000</f>
        <v>3916.7157151231322</v>
      </c>
    </row>
    <row r="14" spans="2:10" x14ac:dyDescent="0.2">
      <c r="B14" s="88">
        <v>2024</v>
      </c>
      <c r="C14" s="90">
        <v>1695.1153017939439</v>
      </c>
      <c r="D14" s="90">
        <v>1896.3477283204336</v>
      </c>
      <c r="E14" s="90">
        <v>323.22520895437162</v>
      </c>
      <c r="F14" s="90">
        <v>28.596432842020661</v>
      </c>
      <c r="G14" s="90">
        <v>0</v>
      </c>
      <c r="H14" s="90">
        <v>18.68455100892032</v>
      </c>
      <c r="I14" s="90">
        <v>2.8402200349555748</v>
      </c>
      <c r="J14" s="90">
        <f>SUM(C14:I14)+'Form 3'!O11/1000000</f>
        <v>3958.1736189546455</v>
      </c>
    </row>
    <row r="15" spans="2:10" x14ac:dyDescent="0.2">
      <c r="B15" s="88">
        <v>2025</v>
      </c>
      <c r="C15" s="90">
        <v>1708.7576323163557</v>
      </c>
      <c r="D15" s="90">
        <v>1901.3058193572988</v>
      </c>
      <c r="E15" s="90">
        <v>322.41768416170942</v>
      </c>
      <c r="F15" s="90">
        <v>28.505838597506429</v>
      </c>
      <c r="G15" s="90">
        <v>0</v>
      </c>
      <c r="H15" s="90">
        <v>18.641297242865811</v>
      </c>
      <c r="I15" s="90">
        <v>2.8336443992501512</v>
      </c>
      <c r="J15" s="90">
        <f>SUM(C15:I15)+'Form 3'!O12/1000000</f>
        <v>3975.8260920749863</v>
      </c>
    </row>
    <row r="16" spans="2:10" x14ac:dyDescent="0.2">
      <c r="B16" s="88">
        <v>2026</v>
      </c>
      <c r="C16" s="90">
        <v>1727.5942088198371</v>
      </c>
      <c r="D16" s="90">
        <v>1911.8258793256964</v>
      </c>
      <c r="E16" s="90">
        <v>322.55751727413264</v>
      </c>
      <c r="F16" s="90">
        <v>28.507906458763458</v>
      </c>
      <c r="G16" s="90">
        <v>0</v>
      </c>
      <c r="H16" s="90">
        <v>18.649989006213946</v>
      </c>
      <c r="I16" s="90">
        <v>2.8351623619490072</v>
      </c>
      <c r="J16" s="90">
        <f>SUM(C16:I16)+'Form 3'!O13/1000000</f>
        <v>4005.3348392465932</v>
      </c>
    </row>
    <row r="17" spans="2:10" x14ac:dyDescent="0.2">
      <c r="B17" s="88">
        <v>2027</v>
      </c>
      <c r="C17" s="90">
        <v>1746.914738992806</v>
      </c>
      <c r="D17" s="90">
        <v>1922.6102182218438</v>
      </c>
      <c r="E17" s="90">
        <v>322.73927057910066</v>
      </c>
      <c r="F17" s="90">
        <v>28.514252321787662</v>
      </c>
      <c r="G17" s="90">
        <v>0</v>
      </c>
      <c r="H17" s="90">
        <v>18.658774819443632</v>
      </c>
      <c r="I17" s="90">
        <v>2.836722453345673</v>
      </c>
      <c r="J17" s="90">
        <f>SUM(C17:I17)+'Form 3'!O14/1000000</f>
        <v>4035.6381533883277</v>
      </c>
    </row>
    <row r="18" spans="2:10" x14ac:dyDescent="0.2">
      <c r="B18" s="88">
        <v>2028</v>
      </c>
      <c r="C18" s="90">
        <v>1772.1071542132152</v>
      </c>
      <c r="D18" s="90">
        <v>1937.1201370107019</v>
      </c>
      <c r="E18" s="90">
        <v>323.53698114172329</v>
      </c>
      <c r="F18" s="90">
        <v>28.58852772932709</v>
      </c>
      <c r="G18" s="90">
        <v>0</v>
      </c>
      <c r="H18" s="90">
        <v>18.716759312714046</v>
      </c>
      <c r="I18" s="90">
        <v>2.8462956880451413</v>
      </c>
      <c r="J18" s="90">
        <f>SUM(C18:I18)+'Form 3'!O15/1000000</f>
        <v>4076.2800310957264</v>
      </c>
    </row>
    <row r="19" spans="2:10" x14ac:dyDescent="0.2">
      <c r="B19" s="88">
        <v>2029</v>
      </c>
      <c r="C19" s="90">
        <v>1786.0270822223299</v>
      </c>
      <c r="D19" s="90">
        <v>1944.3653518601939</v>
      </c>
      <c r="E19" s="90">
        <v>323.00785566919649</v>
      </c>
      <c r="F19" s="90">
        <v>28.515809126622891</v>
      </c>
      <c r="G19" s="90">
        <v>0</v>
      </c>
      <c r="H19" s="90">
        <v>18.672236737377759</v>
      </c>
      <c r="I19" s="90">
        <v>2.8398997098352958</v>
      </c>
      <c r="J19" s="90">
        <f>SUM(C19:I19)+'Form 3'!O16/1000000</f>
        <v>4096.7924113255567</v>
      </c>
    </row>
    <row r="20" spans="2:10" x14ac:dyDescent="0.2">
      <c r="B20" s="88">
        <v>2030</v>
      </c>
      <c r="C20" s="90">
        <v>1806.0907144546811</v>
      </c>
      <c r="D20" s="90">
        <v>1955.2855629206915</v>
      </c>
      <c r="E20" s="90">
        <v>323.12901794911983</v>
      </c>
      <c r="F20" s="90">
        <v>28.515253173175743</v>
      </c>
      <c r="G20" s="90">
        <v>0</v>
      </c>
      <c r="H20" s="90">
        <v>18.67979103708868</v>
      </c>
      <c r="I20" s="90">
        <v>2.8412677986408519</v>
      </c>
      <c r="J20" s="90">
        <f>SUM(C20:I20)+'Form 3'!O17/1000000</f>
        <v>4127.9057833333973</v>
      </c>
    </row>
    <row r="21" spans="2:10" x14ac:dyDescent="0.2">
      <c r="B21" s="88">
        <v>2031</v>
      </c>
      <c r="C21" s="90">
        <v>1826.2891094050658</v>
      </c>
      <c r="D21" s="90">
        <v>1966.3150517341383</v>
      </c>
      <c r="E21" s="90">
        <v>323.31109328079913</v>
      </c>
      <c r="F21" s="90">
        <v>28.521600671579364</v>
      </c>
      <c r="G21" s="90">
        <v>0</v>
      </c>
      <c r="H21" s="90">
        <v>18.688590889740965</v>
      </c>
      <c r="I21" s="90">
        <v>2.8428312496473174</v>
      </c>
      <c r="J21" s="90">
        <f>SUM(C21:I21)+'Form 3'!O18/1000000</f>
        <v>4159.3324532309707</v>
      </c>
    </row>
    <row r="22" spans="2:10" x14ac:dyDescent="0.2">
      <c r="B22" s="88">
        <v>2032</v>
      </c>
      <c r="C22" s="90">
        <v>1852.6261895897405</v>
      </c>
      <c r="D22" s="90">
        <v>1981.1548104348694</v>
      </c>
      <c r="E22" s="90">
        <v>324.11021721034257</v>
      </c>
      <c r="F22" s="90">
        <v>28.595895220482532</v>
      </c>
      <c r="G22" s="90">
        <v>0</v>
      </c>
      <c r="H22" s="90">
        <v>18.746668040205876</v>
      </c>
      <c r="I22" s="90">
        <v>2.8524251000191643</v>
      </c>
      <c r="J22" s="90">
        <f>SUM(C22:I22)+'Form 3'!O19/1000000</f>
        <v>4201.4503815956605</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O40"/>
  <sheetViews>
    <sheetView showGridLines="0" zoomScaleNormal="100" workbookViewId="0">
      <selection activeCell="B1" sqref="B1:K1"/>
    </sheetView>
  </sheetViews>
  <sheetFormatPr defaultColWidth="8.7109375" defaultRowHeight="10.199999999999999" x14ac:dyDescent="0.2"/>
  <cols>
    <col min="1" max="1" width="1.7109375" style="75" customWidth="1"/>
    <col min="2" max="2" width="10.140625" style="75" customWidth="1"/>
    <col min="3" max="11" width="15.7109375" style="75" customWidth="1"/>
    <col min="12" max="16384" width="8.7109375" style="75"/>
  </cols>
  <sheetData>
    <row r="1" spans="2:11" s="81" customFormat="1" ht="15.6" x14ac:dyDescent="0.3">
      <c r="B1" s="211" t="s">
        <v>44</v>
      </c>
      <c r="C1" s="211"/>
      <c r="D1" s="211"/>
      <c r="E1" s="211"/>
      <c r="F1" s="211"/>
      <c r="G1" s="211"/>
      <c r="H1" s="211"/>
      <c r="I1" s="211"/>
      <c r="J1" s="211"/>
      <c r="K1" s="211"/>
    </row>
    <row r="2" spans="2:11" ht="15.6" x14ac:dyDescent="0.3">
      <c r="B2" s="212" t="str">
        <f>'FormsList&amp;FilerInfo'!B2</f>
        <v>Peninsula Clean Energy</v>
      </c>
      <c r="C2" s="212"/>
      <c r="D2" s="212"/>
      <c r="E2" s="212"/>
      <c r="F2" s="212"/>
      <c r="G2" s="212"/>
      <c r="H2" s="212"/>
      <c r="I2" s="212"/>
      <c r="J2" s="212"/>
      <c r="K2" s="212"/>
    </row>
    <row r="3" spans="2:11" ht="13.2" x14ac:dyDescent="0.25">
      <c r="B3" s="165"/>
      <c r="C3" s="167"/>
      <c r="D3" s="167"/>
      <c r="E3" s="167"/>
      <c r="F3" s="167"/>
      <c r="G3" s="167"/>
      <c r="H3" s="167"/>
      <c r="I3" s="167"/>
      <c r="J3" s="167"/>
      <c r="K3" s="167"/>
    </row>
    <row r="4" spans="2:11" s="81" customFormat="1" ht="20.100000000000001" customHeight="1" x14ac:dyDescent="0.25">
      <c r="B4" s="217" t="s">
        <v>23</v>
      </c>
      <c r="C4" s="217"/>
      <c r="D4" s="217"/>
      <c r="E4" s="217"/>
      <c r="F4" s="217"/>
      <c r="G4" s="217"/>
      <c r="H4" s="217"/>
      <c r="I4" s="217"/>
      <c r="J4" s="217"/>
      <c r="K4" s="217"/>
    </row>
    <row r="5" spans="2:11" ht="13.2" x14ac:dyDescent="0.25">
      <c r="B5" s="214" t="s">
        <v>45</v>
      </c>
      <c r="C5" s="214"/>
      <c r="D5" s="214"/>
      <c r="E5" s="214"/>
      <c r="F5" s="214"/>
      <c r="G5" s="214"/>
      <c r="H5" s="214"/>
      <c r="I5" s="214"/>
      <c r="J5" s="214"/>
      <c r="K5" s="214"/>
    </row>
    <row r="6" spans="2:11" ht="20.100000000000001" customHeight="1" x14ac:dyDescent="0.3">
      <c r="B6" s="164"/>
      <c r="C6" s="164"/>
      <c r="D6" s="164"/>
      <c r="E6" s="164"/>
      <c r="F6" s="164"/>
      <c r="G6" s="164"/>
      <c r="H6" s="164"/>
      <c r="I6" s="164"/>
      <c r="J6" s="164"/>
      <c r="K6" s="164"/>
    </row>
    <row r="7" spans="2:11" ht="13.2" x14ac:dyDescent="0.25">
      <c r="B7" s="218" t="s">
        <v>46</v>
      </c>
      <c r="C7" s="218"/>
      <c r="D7" s="218"/>
      <c r="E7" s="218"/>
      <c r="F7" s="218"/>
      <c r="G7" s="218"/>
      <c r="H7" s="218"/>
      <c r="I7" s="218"/>
      <c r="J7" s="218"/>
      <c r="K7" s="218"/>
    </row>
    <row r="8" spans="2:11" ht="39" customHeight="1" x14ac:dyDescent="0.2">
      <c r="B8" s="91" t="s">
        <v>35</v>
      </c>
      <c r="C8" s="91" t="s">
        <v>36</v>
      </c>
      <c r="D8" s="91" t="s">
        <v>37</v>
      </c>
      <c r="E8" s="86" t="s">
        <v>38</v>
      </c>
      <c r="F8" s="86" t="s">
        <v>47</v>
      </c>
      <c r="G8" s="86" t="s">
        <v>40</v>
      </c>
      <c r="H8" s="86" t="s">
        <v>42</v>
      </c>
      <c r="I8" s="86" t="s">
        <v>48</v>
      </c>
      <c r="J8" s="86" t="s">
        <v>49</v>
      </c>
      <c r="K8" s="92" t="s">
        <v>50</v>
      </c>
    </row>
    <row r="9" spans="2:11" x14ac:dyDescent="0.2">
      <c r="B9" s="88">
        <v>2019</v>
      </c>
      <c r="C9" s="93">
        <v>236.66516000000001</v>
      </c>
      <c r="D9" s="93">
        <v>384.17028999999997</v>
      </c>
      <c r="E9" s="93">
        <v>52.084739999999996</v>
      </c>
      <c r="F9" s="93">
        <v>2.0542399999999996</v>
      </c>
      <c r="G9" s="175">
        <v>0</v>
      </c>
      <c r="H9" s="175">
        <v>0.24412</v>
      </c>
      <c r="I9" s="175">
        <v>0.10247000000000001</v>
      </c>
      <c r="J9" s="93">
        <v>57.785830000000075</v>
      </c>
      <c r="K9" s="89">
        <v>733.10685000000001</v>
      </c>
    </row>
    <row r="10" spans="2:11" x14ac:dyDescent="0.2">
      <c r="B10" s="88">
        <v>2020</v>
      </c>
      <c r="C10" s="93">
        <v>278.42666828199998</v>
      </c>
      <c r="D10" s="93">
        <v>299.37849027999999</v>
      </c>
      <c r="E10" s="93">
        <v>44.497185496999997</v>
      </c>
      <c r="F10" s="93">
        <v>2.5231074909999998</v>
      </c>
      <c r="G10" s="175">
        <v>0</v>
      </c>
      <c r="H10" s="175">
        <v>0.24789811599999997</v>
      </c>
      <c r="I10" s="175">
        <v>0.106979542</v>
      </c>
      <c r="J10" s="93">
        <v>56.214790398000154</v>
      </c>
      <c r="K10" s="89">
        <v>681.39511960599998</v>
      </c>
    </row>
    <row r="11" spans="2:11" x14ac:dyDescent="0.2">
      <c r="B11" s="88">
        <v>2021</v>
      </c>
      <c r="C11" s="94">
        <v>229.33128391889679</v>
      </c>
      <c r="D11" s="94">
        <v>352.01268861465184</v>
      </c>
      <c r="E11" s="94">
        <v>50.727528480896396</v>
      </c>
      <c r="F11" s="94">
        <v>2.4448491868261968</v>
      </c>
      <c r="G11" s="176">
        <v>0</v>
      </c>
      <c r="H11" s="176">
        <v>0.26334519749160906</v>
      </c>
      <c r="I11" s="176">
        <v>0.11076210123704398</v>
      </c>
      <c r="J11" s="94">
        <v>41.267879737499989</v>
      </c>
      <c r="K11" s="90">
        <f>SUM(C11:J11)+'Form 3'!T20/1000</f>
        <v>675.25833723749986</v>
      </c>
    </row>
    <row r="12" spans="2:11" x14ac:dyDescent="0.2">
      <c r="B12" s="88">
        <v>2022</v>
      </c>
      <c r="C12" s="90">
        <v>259.14455598307933</v>
      </c>
      <c r="D12" s="90">
        <v>357.19630931953361</v>
      </c>
      <c r="E12" s="90">
        <v>49.570090150858363</v>
      </c>
      <c r="F12" s="90">
        <v>2.6169612051620037</v>
      </c>
      <c r="G12" s="177">
        <v>0</v>
      </c>
      <c r="H12" s="177">
        <v>0.26166005535043835</v>
      </c>
      <c r="I12" s="177">
        <v>0.10846578601618825</v>
      </c>
      <c r="J12" s="90">
        <v>43.478372762500001</v>
      </c>
      <c r="K12" s="90">
        <f>SUM(C12:J12)+'Form 3'!T21/1000</f>
        <v>710.87641526250002</v>
      </c>
    </row>
    <row r="13" spans="2:11" x14ac:dyDescent="0.2">
      <c r="B13" s="88">
        <v>2023</v>
      </c>
      <c r="C13" s="94">
        <v>263.13815031339834</v>
      </c>
      <c r="D13" s="94">
        <v>360.52297809323488</v>
      </c>
      <c r="E13" s="94">
        <v>49.817940601612641</v>
      </c>
      <c r="F13" s="94">
        <v>2.6169612051620037</v>
      </c>
      <c r="G13" s="176">
        <v>0</v>
      </c>
      <c r="H13" s="176">
        <v>0.26296835562719051</v>
      </c>
      <c r="I13" s="176">
        <v>0.10900811494626918</v>
      </c>
      <c r="J13" s="94">
        <v>43.970420434458795</v>
      </c>
      <c r="K13" s="90">
        <f>SUM(C13:J13)+'Form 3'!T22/1000</f>
        <v>718.93842711844025</v>
      </c>
    </row>
    <row r="14" spans="2:11" x14ac:dyDescent="0.2">
      <c r="B14" s="88">
        <v>2024</v>
      </c>
      <c r="C14" s="90">
        <v>267.19375069779744</v>
      </c>
      <c r="D14" s="90">
        <v>363.8895339361942</v>
      </c>
      <c r="E14" s="90">
        <v>50.067030304620701</v>
      </c>
      <c r="F14" s="90">
        <v>2.6169612051620037</v>
      </c>
      <c r="G14" s="177">
        <v>0</v>
      </c>
      <c r="H14" s="177">
        <v>0.26428319740532641</v>
      </c>
      <c r="I14" s="177">
        <v>0.10955315552100051</v>
      </c>
      <c r="J14" s="90">
        <v>44.469172312285551</v>
      </c>
      <c r="K14" s="90">
        <f>SUM(C14:J14)+'Form 3'!T23/1000</f>
        <v>727.11028480898631</v>
      </c>
    </row>
    <row r="15" spans="2:11" x14ac:dyDescent="0.2">
      <c r="B15" s="88">
        <v>2025</v>
      </c>
      <c r="C15" s="94">
        <v>271.31232940676421</v>
      </c>
      <c r="D15" s="94">
        <v>367.29652725444203</v>
      </c>
      <c r="E15" s="94">
        <v>50.317365456143797</v>
      </c>
      <c r="F15" s="94">
        <v>2.6169612051620037</v>
      </c>
      <c r="G15" s="176">
        <v>0</v>
      </c>
      <c r="H15" s="176">
        <v>0.26560461339235303</v>
      </c>
      <c r="I15" s="176">
        <v>0.11010092129860549</v>
      </c>
      <c r="J15" s="94">
        <v>44.974727775718193</v>
      </c>
      <c r="K15" s="90">
        <f>SUM(C15:J15)+'Form 3'!T24/1000</f>
        <v>735.39361663292118</v>
      </c>
    </row>
    <row r="16" spans="2:11" x14ac:dyDescent="0.2">
      <c r="B16" s="88">
        <v>2026</v>
      </c>
      <c r="C16" s="90">
        <v>275.49487415181591</v>
      </c>
      <c r="D16" s="90">
        <v>370.74451650328388</v>
      </c>
      <c r="E16" s="90">
        <v>50.568952283424508</v>
      </c>
      <c r="F16" s="90">
        <v>2.6169612051620037</v>
      </c>
      <c r="G16" s="177">
        <v>0</v>
      </c>
      <c r="H16" s="177">
        <v>0.26693263645931475</v>
      </c>
      <c r="I16" s="177">
        <v>0.11065142590509851</v>
      </c>
      <c r="J16" s="90">
        <v>45.487187733393299</v>
      </c>
      <c r="K16" s="90">
        <f>SUM(C16:J16)+'Form 3'!T25/1000</f>
        <v>743.79007593944402</v>
      </c>
    </row>
    <row r="17" spans="2:15" x14ac:dyDescent="0.2">
      <c r="B17" s="88">
        <v>2027</v>
      </c>
      <c r="C17" s="94">
        <v>279.74238833462147</v>
      </c>
      <c r="D17" s="94">
        <v>374.23406830749366</v>
      </c>
      <c r="E17" s="94">
        <v>50.821797044841631</v>
      </c>
      <c r="F17" s="94">
        <v>2.6169612051620037</v>
      </c>
      <c r="G17" s="176">
        <v>0</v>
      </c>
      <c r="H17" s="176">
        <v>0.26826729964161128</v>
      </c>
      <c r="I17" s="176">
        <v>0.11120468303462398</v>
      </c>
      <c r="J17" s="94">
        <v>46.006654646861691</v>
      </c>
      <c r="K17" s="90">
        <f>SUM(C17:J17)+'Form 3'!T26/1000</f>
        <v>752.30134152165681</v>
      </c>
    </row>
    <row r="18" spans="2:15" x14ac:dyDescent="0.2">
      <c r="B18" s="88">
        <v>2028</v>
      </c>
      <c r="C18" s="90">
        <v>284.05589130037072</v>
      </c>
      <c r="D18" s="90">
        <v>377.76575758330665</v>
      </c>
      <c r="E18" s="90">
        <v>51.075906030065831</v>
      </c>
      <c r="F18" s="90">
        <v>2.6169612051620037</v>
      </c>
      <c r="G18" s="177">
        <v>0</v>
      </c>
      <c r="H18" s="177">
        <v>0.26960863613981928</v>
      </c>
      <c r="I18" s="177">
        <v>0.11176070644979709</v>
      </c>
      <c r="J18" s="90">
        <v>46.53323255499717</v>
      </c>
      <c r="K18" s="90">
        <f>SUM(C18:J18)+'Form 3'!T27/1000</f>
        <v>760.92911801649211</v>
      </c>
    </row>
    <row r="19" spans="2:15" x14ac:dyDescent="0.2">
      <c r="B19" s="88">
        <v>2029</v>
      </c>
      <c r="C19" s="90">
        <v>288.43641859519084</v>
      </c>
      <c r="D19" s="90">
        <v>381.34016766228672</v>
      </c>
      <c r="E19" s="90">
        <v>51.331285560216159</v>
      </c>
      <c r="F19" s="90">
        <v>2.6169612051620037</v>
      </c>
      <c r="G19" s="177">
        <v>0</v>
      </c>
      <c r="H19" s="177">
        <v>0.27095667932051837</v>
      </c>
      <c r="I19" s="177">
        <v>0.11231950998204607</v>
      </c>
      <c r="J19" s="90">
        <v>47.067027098790298</v>
      </c>
      <c r="K19" s="90">
        <f>SUM(C19:J19)+'Form 3'!T28/1000</f>
        <v>769.67513631094869</v>
      </c>
    </row>
    <row r="20" spans="2:15" x14ac:dyDescent="0.2">
      <c r="B20" s="88">
        <v>2030</v>
      </c>
      <c r="C20" s="90">
        <v>292.88502222786195</v>
      </c>
      <c r="D20" s="90">
        <v>384.9578904169997</v>
      </c>
      <c r="E20" s="90">
        <v>51.587941988017228</v>
      </c>
      <c r="F20" s="90">
        <v>2.6169612051620037</v>
      </c>
      <c r="G20" s="177">
        <v>0</v>
      </c>
      <c r="H20" s="177">
        <v>0.27231146271712092</v>
      </c>
      <c r="I20" s="177">
        <v>0.11288110753195628</v>
      </c>
      <c r="J20" s="90">
        <v>47.608145546538843</v>
      </c>
      <c r="K20" s="90">
        <f>SUM(C20:J20)+'Form 3'!T29/1000</f>
        <v>778.5411539548287</v>
      </c>
    </row>
    <row r="21" spans="2:15" x14ac:dyDescent="0.2">
      <c r="B21" s="88">
        <v>2031</v>
      </c>
      <c r="C21" s="90">
        <v>297.40223742621885</v>
      </c>
      <c r="D21" s="90">
        <v>388.61840494073465</v>
      </c>
      <c r="E21" s="90">
        <v>51.845881697957317</v>
      </c>
      <c r="F21" s="90">
        <v>2.6169612051620037</v>
      </c>
      <c r="G21" s="177">
        <v>0</v>
      </c>
      <c r="H21" s="177">
        <v>0.27367302003070648</v>
      </c>
      <c r="I21" s="177">
        <v>0.11344551306961605</v>
      </c>
      <c r="J21" s="90">
        <v>48.156589247206263</v>
      </c>
      <c r="K21" s="90">
        <f>SUM(C21:J21)+'Form 3'!T30/1000</f>
        <v>787.52719305037954</v>
      </c>
    </row>
    <row r="22" spans="2:15" x14ac:dyDescent="0.2">
      <c r="B22" s="88">
        <v>2032</v>
      </c>
      <c r="C22" s="90">
        <v>301.98912239803514</v>
      </c>
      <c r="D22" s="90">
        <v>392.32229164131058</v>
      </c>
      <c r="E22" s="90">
        <v>52.10511110644709</v>
      </c>
      <c r="F22" s="90">
        <v>2.6169612051620037</v>
      </c>
      <c r="G22" s="177">
        <v>0</v>
      </c>
      <c r="H22" s="177">
        <v>0.27504138513085996</v>
      </c>
      <c r="I22" s="177">
        <v>0.11401274063496411</v>
      </c>
      <c r="J22" s="90">
        <v>48.712465130986843</v>
      </c>
      <c r="K22" s="90">
        <f>SUM(C22:J22)+'Form 3'!T31/1000</f>
        <v>796.63500560770751</v>
      </c>
    </row>
    <row r="27" spans="2:15" ht="17.399999999999999" x14ac:dyDescent="0.3">
      <c r="B27" s="197" t="s">
        <v>131</v>
      </c>
      <c r="C27" s="197"/>
      <c r="D27" s="197"/>
      <c r="E27" s="197"/>
      <c r="F27" s="197"/>
      <c r="G27" s="197"/>
      <c r="H27" s="197"/>
      <c r="I27" s="197"/>
      <c r="J27" s="197"/>
      <c r="K27" s="197"/>
      <c r="M27" s="174"/>
      <c r="N27" s="174"/>
      <c r="O27" s="174"/>
    </row>
    <row r="28" spans="2:15" ht="17.399999999999999" x14ac:dyDescent="0.3">
      <c r="B28" s="197" t="s">
        <v>133</v>
      </c>
      <c r="C28" s="197"/>
      <c r="D28" s="197"/>
      <c r="E28" s="197"/>
      <c r="F28" s="197"/>
      <c r="G28" s="197"/>
      <c r="H28" s="197"/>
      <c r="I28" s="197"/>
      <c r="J28" s="197"/>
      <c r="K28" s="197"/>
      <c r="M28" s="174"/>
      <c r="N28" s="174"/>
      <c r="O28" s="174"/>
    </row>
    <row r="29" spans="2:15" x14ac:dyDescent="0.2">
      <c r="M29" s="174"/>
      <c r="N29" s="174"/>
      <c r="O29" s="174"/>
    </row>
    <row r="30" spans="2:15" x14ac:dyDescent="0.2">
      <c r="M30" s="174"/>
      <c r="N30" s="174"/>
      <c r="O30" s="174"/>
    </row>
    <row r="31" spans="2:15" x14ac:dyDescent="0.2">
      <c r="M31" s="174"/>
      <c r="N31" s="174"/>
      <c r="O31" s="174"/>
    </row>
    <row r="32" spans="2:15" x14ac:dyDescent="0.2">
      <c r="M32" s="174"/>
      <c r="N32" s="174"/>
      <c r="O32" s="174"/>
    </row>
    <row r="33" spans="13:15" x14ac:dyDescent="0.2">
      <c r="M33" s="174"/>
      <c r="N33" s="174"/>
      <c r="O33" s="174"/>
    </row>
    <row r="34" spans="13:15" x14ac:dyDescent="0.2">
      <c r="M34" s="174"/>
      <c r="N34" s="174"/>
      <c r="O34" s="174"/>
    </row>
    <row r="35" spans="13:15" x14ac:dyDescent="0.2">
      <c r="M35" s="174"/>
      <c r="N35" s="174"/>
      <c r="O35" s="174"/>
    </row>
    <row r="36" spans="13:15" x14ac:dyDescent="0.2">
      <c r="M36" s="174"/>
      <c r="N36" s="174"/>
      <c r="O36" s="174"/>
    </row>
    <row r="37" spans="13:15" x14ac:dyDescent="0.2">
      <c r="M37" s="174"/>
      <c r="N37" s="174"/>
      <c r="O37" s="174"/>
    </row>
    <row r="38" spans="13:15" x14ac:dyDescent="0.2">
      <c r="M38" s="174"/>
      <c r="N38" s="174"/>
      <c r="O38" s="174"/>
    </row>
    <row r="39" spans="13:15" x14ac:dyDescent="0.2">
      <c r="M39" s="174"/>
      <c r="N39" s="174"/>
      <c r="O39" s="174"/>
    </row>
    <row r="40" spans="13:15" x14ac:dyDescent="0.2">
      <c r="M40" s="174"/>
      <c r="N40" s="174"/>
      <c r="O40" s="174"/>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pane xSplit="4" ySplit="7" topLeftCell="E8" activePane="bottomRight" state="frozen"/>
      <selection pane="topRight" activeCell="E1" sqref="E1"/>
      <selection pane="bottomLeft" activeCell="A8" sqref="A8"/>
      <selection pane="bottomRight" activeCell="B1" sqref="B1:T1"/>
    </sheetView>
  </sheetViews>
  <sheetFormatPr defaultColWidth="9.28515625" defaultRowHeight="16.5" customHeight="1" x14ac:dyDescent="0.3"/>
  <cols>
    <col min="1" max="1" width="5" style="137" customWidth="1"/>
    <col min="2" max="2" width="26" style="140" customWidth="1"/>
    <col min="3" max="3" width="21" style="140" customWidth="1"/>
    <col min="4" max="5" width="15.42578125" style="137" customWidth="1"/>
    <col min="6" max="20" width="15.7109375" style="137" customWidth="1"/>
    <col min="21" max="16384" width="9.28515625" style="137"/>
  </cols>
  <sheetData>
    <row r="1" spans="2:20" ht="16.5" customHeight="1" x14ac:dyDescent="0.3">
      <c r="B1" s="219" t="s">
        <v>51</v>
      </c>
      <c r="C1" s="219"/>
      <c r="D1" s="219"/>
      <c r="E1" s="219"/>
      <c r="F1" s="219"/>
      <c r="G1" s="219"/>
      <c r="H1" s="219"/>
      <c r="I1" s="219"/>
      <c r="J1" s="219"/>
      <c r="K1" s="219"/>
      <c r="L1" s="219"/>
      <c r="M1" s="219"/>
      <c r="N1" s="219"/>
      <c r="O1" s="219"/>
      <c r="P1" s="219"/>
      <c r="Q1" s="219"/>
      <c r="R1" s="219"/>
      <c r="S1" s="219"/>
      <c r="T1" s="219"/>
    </row>
    <row r="2" spans="2:20" ht="16.5" customHeight="1" x14ac:dyDescent="0.3">
      <c r="B2" s="220" t="s">
        <v>52</v>
      </c>
      <c r="C2" s="220"/>
      <c r="D2" s="220"/>
      <c r="E2" s="220"/>
      <c r="F2" s="220"/>
      <c r="G2" s="220"/>
      <c r="H2" s="220"/>
      <c r="I2" s="220"/>
      <c r="J2" s="220"/>
      <c r="K2" s="220"/>
      <c r="L2" s="220"/>
      <c r="M2" s="220"/>
      <c r="N2" s="220"/>
      <c r="O2" s="220"/>
      <c r="P2" s="220"/>
      <c r="Q2" s="220"/>
      <c r="R2" s="220"/>
      <c r="S2" s="220"/>
      <c r="T2" s="220"/>
    </row>
    <row r="3" spans="2:20" ht="16.5" customHeight="1" x14ac:dyDescent="0.3">
      <c r="B3" s="138"/>
      <c r="C3" s="138"/>
      <c r="D3" s="138"/>
      <c r="E3" s="138"/>
      <c r="F3" s="138"/>
      <c r="G3" s="138"/>
      <c r="H3" s="138"/>
      <c r="I3" s="138"/>
      <c r="J3" s="138"/>
      <c r="K3" s="138"/>
      <c r="L3" s="139"/>
    </row>
    <row r="4" spans="2:20" ht="16.5" customHeight="1" x14ac:dyDescent="0.3">
      <c r="B4" s="221" t="s">
        <v>53</v>
      </c>
      <c r="C4" s="221"/>
      <c r="D4" s="221"/>
      <c r="E4" s="221"/>
      <c r="F4" s="221"/>
      <c r="G4" s="221"/>
      <c r="H4" s="221"/>
      <c r="I4" s="221"/>
      <c r="J4" s="221"/>
      <c r="K4" s="221"/>
      <c r="L4" s="221"/>
      <c r="M4" s="221"/>
      <c r="N4" s="221"/>
      <c r="O4" s="221"/>
      <c r="P4" s="221"/>
      <c r="Q4" s="221"/>
      <c r="R4" s="221"/>
      <c r="S4" s="221"/>
      <c r="T4" s="221"/>
    </row>
    <row r="6" spans="2:20" ht="33.75" customHeight="1" x14ac:dyDescent="0.3">
      <c r="D6" s="141"/>
      <c r="E6" s="222" t="s">
        <v>54</v>
      </c>
      <c r="F6" s="223"/>
      <c r="G6" s="223"/>
      <c r="H6" s="223"/>
      <c r="I6" s="223"/>
      <c r="J6" s="224"/>
      <c r="K6" s="225" t="s">
        <v>55</v>
      </c>
      <c r="L6" s="225"/>
      <c r="M6" s="225"/>
      <c r="N6" s="225"/>
      <c r="O6" s="225"/>
      <c r="P6" s="225" t="s">
        <v>56</v>
      </c>
      <c r="Q6" s="225"/>
      <c r="R6" s="225"/>
      <c r="S6" s="225"/>
      <c r="T6" s="225"/>
    </row>
    <row r="7" spans="2:20" ht="16.5" customHeight="1" x14ac:dyDescent="0.3">
      <c r="B7" s="142" t="s">
        <v>57</v>
      </c>
      <c r="C7" s="143" t="s">
        <v>58</v>
      </c>
      <c r="D7" s="144" t="s">
        <v>59</v>
      </c>
      <c r="E7" s="145" t="s">
        <v>60</v>
      </c>
      <c r="F7" s="146" t="s">
        <v>61</v>
      </c>
      <c r="G7" s="147" t="s">
        <v>62</v>
      </c>
      <c r="H7" s="147" t="s">
        <v>63</v>
      </c>
      <c r="I7" s="147" t="s">
        <v>64</v>
      </c>
      <c r="J7" s="147" t="s">
        <v>43</v>
      </c>
      <c r="K7" s="147" t="s">
        <v>61</v>
      </c>
      <c r="L7" s="147" t="s">
        <v>62</v>
      </c>
      <c r="M7" s="147" t="s">
        <v>63</v>
      </c>
      <c r="N7" s="147" t="s">
        <v>64</v>
      </c>
      <c r="O7" s="147" t="s">
        <v>43</v>
      </c>
      <c r="P7" s="147" t="s">
        <v>61</v>
      </c>
      <c r="Q7" s="147" t="s">
        <v>62</v>
      </c>
      <c r="R7" s="147" t="s">
        <v>63</v>
      </c>
      <c r="S7" s="147" t="s">
        <v>64</v>
      </c>
      <c r="T7" s="147" t="s">
        <v>43</v>
      </c>
    </row>
    <row r="8" spans="2:20" ht="16.5" customHeight="1" x14ac:dyDescent="0.3">
      <c r="B8" s="148"/>
      <c r="C8" s="148" t="s">
        <v>65</v>
      </c>
      <c r="D8" s="149">
        <v>2021</v>
      </c>
      <c r="E8" s="149" t="s">
        <v>66</v>
      </c>
      <c r="F8" s="150">
        <v>2615</v>
      </c>
      <c r="G8" s="150">
        <v>0</v>
      </c>
      <c r="H8" s="150">
        <v>0</v>
      </c>
      <c r="I8" s="150">
        <v>0</v>
      </c>
      <c r="J8" s="150">
        <f>SUM(F8:I8)</f>
        <v>2615</v>
      </c>
      <c r="K8" s="151">
        <f>-1586*F8</f>
        <v>-4147390</v>
      </c>
      <c r="L8" s="150">
        <v>0</v>
      </c>
      <c r="M8" s="150">
        <v>0</v>
      </c>
      <c r="N8" s="150">
        <v>0</v>
      </c>
      <c r="O8" s="151">
        <f>SUM(K8:N8)</f>
        <v>-4147390</v>
      </c>
      <c r="P8" s="152"/>
      <c r="Q8" s="152"/>
      <c r="R8" s="152"/>
      <c r="S8" s="152"/>
      <c r="T8" s="153"/>
    </row>
    <row r="9" spans="2:20" ht="16.5" customHeight="1" x14ac:dyDescent="0.3">
      <c r="B9" s="148"/>
      <c r="C9" s="148" t="s">
        <v>65</v>
      </c>
      <c r="D9" s="154">
        <v>2022</v>
      </c>
      <c r="E9" s="149" t="s">
        <v>66</v>
      </c>
      <c r="F9" s="150">
        <f>1569+F8</f>
        <v>4184</v>
      </c>
      <c r="G9" s="150">
        <v>0</v>
      </c>
      <c r="H9" s="150">
        <v>0</v>
      </c>
      <c r="I9" s="150">
        <v>0</v>
      </c>
      <c r="J9" s="150">
        <f t="shared" ref="J9:J31" si="0">SUM(F9:I9)</f>
        <v>4184</v>
      </c>
      <c r="K9" s="151">
        <f>-1586*F9</f>
        <v>-6635824</v>
      </c>
      <c r="L9" s="150">
        <v>0</v>
      </c>
      <c r="M9" s="150">
        <v>0</v>
      </c>
      <c r="N9" s="150">
        <v>0</v>
      </c>
      <c r="O9" s="151">
        <f t="shared" ref="O9:O19" si="1">SUM(K9:N9)</f>
        <v>-6635824</v>
      </c>
      <c r="P9" s="152"/>
      <c r="Q9" s="152"/>
      <c r="R9" s="152"/>
      <c r="S9" s="152"/>
      <c r="T9" s="153"/>
    </row>
    <row r="10" spans="2:20" ht="16.5" customHeight="1" x14ac:dyDescent="0.3">
      <c r="B10" s="148"/>
      <c r="C10" s="148" t="s">
        <v>65</v>
      </c>
      <c r="D10" s="154">
        <v>2023</v>
      </c>
      <c r="E10" s="154" t="s">
        <v>66</v>
      </c>
      <c r="F10" s="150">
        <v>4184</v>
      </c>
      <c r="G10" s="150">
        <v>0</v>
      </c>
      <c r="H10" s="150">
        <v>0</v>
      </c>
      <c r="I10" s="150">
        <v>0</v>
      </c>
      <c r="J10" s="150">
        <f t="shared" si="0"/>
        <v>4184</v>
      </c>
      <c r="K10" s="151">
        <f t="shared" ref="K10:K19" si="2">-1586*F10</f>
        <v>-6635824</v>
      </c>
      <c r="L10" s="150">
        <v>0</v>
      </c>
      <c r="M10" s="150">
        <v>0</v>
      </c>
      <c r="N10" s="150">
        <v>0</v>
      </c>
      <c r="O10" s="151">
        <f t="shared" si="1"/>
        <v>-6635824</v>
      </c>
      <c r="P10" s="152"/>
      <c r="Q10" s="152"/>
      <c r="R10" s="152"/>
      <c r="S10" s="152"/>
      <c r="T10" s="153"/>
    </row>
    <row r="11" spans="2:20" ht="16.5" customHeight="1" x14ac:dyDescent="0.3">
      <c r="B11" s="148"/>
      <c r="C11" s="148" t="s">
        <v>65</v>
      </c>
      <c r="D11" s="154">
        <v>2024</v>
      </c>
      <c r="E11" s="154" t="s">
        <v>66</v>
      </c>
      <c r="F11" s="150">
        <v>4184</v>
      </c>
      <c r="G11" s="150">
        <v>0</v>
      </c>
      <c r="H11" s="150">
        <v>0</v>
      </c>
      <c r="I11" s="150">
        <v>0</v>
      </c>
      <c r="J11" s="150">
        <f t="shared" si="0"/>
        <v>4184</v>
      </c>
      <c r="K11" s="151">
        <f t="shared" si="2"/>
        <v>-6635824</v>
      </c>
      <c r="L11" s="150">
        <v>0</v>
      </c>
      <c r="M11" s="150">
        <v>0</v>
      </c>
      <c r="N11" s="150">
        <v>0</v>
      </c>
      <c r="O11" s="151">
        <f t="shared" si="1"/>
        <v>-6635824</v>
      </c>
      <c r="P11" s="152"/>
      <c r="Q11" s="152"/>
      <c r="R11" s="152"/>
      <c r="S11" s="152"/>
      <c r="T11" s="153"/>
    </row>
    <row r="12" spans="2:20" ht="16.5" customHeight="1" x14ac:dyDescent="0.3">
      <c r="B12" s="148"/>
      <c r="C12" s="148" t="s">
        <v>65</v>
      </c>
      <c r="D12" s="154">
        <v>2025</v>
      </c>
      <c r="E12" s="154" t="s">
        <v>66</v>
      </c>
      <c r="F12" s="150">
        <v>4184</v>
      </c>
      <c r="G12" s="150">
        <v>0</v>
      </c>
      <c r="H12" s="150">
        <v>0</v>
      </c>
      <c r="I12" s="150">
        <v>0</v>
      </c>
      <c r="J12" s="150">
        <f t="shared" si="0"/>
        <v>4184</v>
      </c>
      <c r="K12" s="151">
        <f t="shared" si="2"/>
        <v>-6635824</v>
      </c>
      <c r="L12" s="150">
        <v>0</v>
      </c>
      <c r="M12" s="150">
        <v>0</v>
      </c>
      <c r="N12" s="150">
        <v>0</v>
      </c>
      <c r="O12" s="151">
        <f t="shared" si="1"/>
        <v>-6635824</v>
      </c>
      <c r="P12" s="152"/>
      <c r="Q12" s="152"/>
      <c r="R12" s="152"/>
      <c r="S12" s="152"/>
      <c r="T12" s="153"/>
    </row>
    <row r="13" spans="2:20" ht="16.5" customHeight="1" x14ac:dyDescent="0.3">
      <c r="B13" s="148"/>
      <c r="C13" s="148" t="s">
        <v>65</v>
      </c>
      <c r="D13" s="154">
        <v>2026</v>
      </c>
      <c r="E13" s="154" t="s">
        <v>66</v>
      </c>
      <c r="F13" s="150">
        <v>4184</v>
      </c>
      <c r="G13" s="150">
        <v>0</v>
      </c>
      <c r="H13" s="150">
        <v>0</v>
      </c>
      <c r="I13" s="150">
        <v>0</v>
      </c>
      <c r="J13" s="150">
        <f t="shared" si="0"/>
        <v>4184</v>
      </c>
      <c r="K13" s="151">
        <f t="shared" si="2"/>
        <v>-6635824</v>
      </c>
      <c r="L13" s="150">
        <v>0</v>
      </c>
      <c r="M13" s="150">
        <v>0</v>
      </c>
      <c r="N13" s="150">
        <v>0</v>
      </c>
      <c r="O13" s="151">
        <f t="shared" si="1"/>
        <v>-6635824</v>
      </c>
      <c r="P13" s="152"/>
      <c r="Q13" s="152"/>
      <c r="R13" s="152"/>
      <c r="S13" s="152"/>
      <c r="T13" s="153"/>
    </row>
    <row r="14" spans="2:20" ht="16.5" customHeight="1" x14ac:dyDescent="0.3">
      <c r="B14" s="148"/>
      <c r="C14" s="148" t="s">
        <v>65</v>
      </c>
      <c r="D14" s="154">
        <v>2027</v>
      </c>
      <c r="E14" s="154" t="s">
        <v>66</v>
      </c>
      <c r="F14" s="150">
        <v>4184</v>
      </c>
      <c r="G14" s="150">
        <v>0</v>
      </c>
      <c r="H14" s="150">
        <v>0</v>
      </c>
      <c r="I14" s="150">
        <v>0</v>
      </c>
      <c r="J14" s="150">
        <f t="shared" si="0"/>
        <v>4184</v>
      </c>
      <c r="K14" s="151">
        <f t="shared" si="2"/>
        <v>-6635824</v>
      </c>
      <c r="L14" s="150">
        <v>0</v>
      </c>
      <c r="M14" s="150">
        <v>0</v>
      </c>
      <c r="N14" s="150">
        <v>0</v>
      </c>
      <c r="O14" s="151">
        <f t="shared" si="1"/>
        <v>-6635824</v>
      </c>
      <c r="P14" s="152"/>
      <c r="Q14" s="152"/>
      <c r="R14" s="152"/>
      <c r="S14" s="152"/>
      <c r="T14" s="153"/>
    </row>
    <row r="15" spans="2:20" ht="16.5" customHeight="1" x14ac:dyDescent="0.3">
      <c r="B15" s="148"/>
      <c r="C15" s="148" t="s">
        <v>65</v>
      </c>
      <c r="D15" s="154">
        <v>2028</v>
      </c>
      <c r="E15" s="154" t="s">
        <v>66</v>
      </c>
      <c r="F15" s="150">
        <v>4184</v>
      </c>
      <c r="G15" s="150">
        <v>0</v>
      </c>
      <c r="H15" s="150">
        <v>0</v>
      </c>
      <c r="I15" s="150">
        <v>0</v>
      </c>
      <c r="J15" s="150">
        <f t="shared" si="0"/>
        <v>4184</v>
      </c>
      <c r="K15" s="151">
        <f t="shared" si="2"/>
        <v>-6635824</v>
      </c>
      <c r="L15" s="150">
        <v>0</v>
      </c>
      <c r="M15" s="150">
        <v>0</v>
      </c>
      <c r="N15" s="150">
        <v>0</v>
      </c>
      <c r="O15" s="151">
        <f t="shared" si="1"/>
        <v>-6635824</v>
      </c>
      <c r="P15" s="152"/>
      <c r="Q15" s="152"/>
      <c r="R15" s="152"/>
      <c r="S15" s="152"/>
      <c r="T15" s="153"/>
    </row>
    <row r="16" spans="2:20" ht="16.5" customHeight="1" x14ac:dyDescent="0.3">
      <c r="B16" s="148"/>
      <c r="C16" s="148" t="s">
        <v>65</v>
      </c>
      <c r="D16" s="154">
        <v>2029</v>
      </c>
      <c r="E16" s="154" t="s">
        <v>66</v>
      </c>
      <c r="F16" s="150">
        <v>4184</v>
      </c>
      <c r="G16" s="150">
        <v>0</v>
      </c>
      <c r="H16" s="150">
        <v>0</v>
      </c>
      <c r="I16" s="150">
        <v>0</v>
      </c>
      <c r="J16" s="150">
        <f t="shared" si="0"/>
        <v>4184</v>
      </c>
      <c r="K16" s="151">
        <f t="shared" si="2"/>
        <v>-6635824</v>
      </c>
      <c r="L16" s="150">
        <v>0</v>
      </c>
      <c r="M16" s="150">
        <v>0</v>
      </c>
      <c r="N16" s="150">
        <v>0</v>
      </c>
      <c r="O16" s="151">
        <f t="shared" si="1"/>
        <v>-6635824</v>
      </c>
      <c r="P16" s="152"/>
      <c r="Q16" s="152"/>
      <c r="R16" s="152"/>
      <c r="S16" s="152"/>
      <c r="T16" s="153"/>
    </row>
    <row r="17" spans="2:20" ht="16.5" customHeight="1" x14ac:dyDescent="0.3">
      <c r="B17" s="148"/>
      <c r="C17" s="148" t="s">
        <v>65</v>
      </c>
      <c r="D17" s="154">
        <v>2030</v>
      </c>
      <c r="E17" s="154" t="s">
        <v>66</v>
      </c>
      <c r="F17" s="150">
        <v>4184</v>
      </c>
      <c r="G17" s="150">
        <v>0</v>
      </c>
      <c r="H17" s="150">
        <v>0</v>
      </c>
      <c r="I17" s="150">
        <v>0</v>
      </c>
      <c r="J17" s="150">
        <f t="shared" si="0"/>
        <v>4184</v>
      </c>
      <c r="K17" s="151">
        <f t="shared" si="2"/>
        <v>-6635824</v>
      </c>
      <c r="L17" s="150">
        <v>0</v>
      </c>
      <c r="M17" s="150">
        <v>0</v>
      </c>
      <c r="N17" s="150">
        <v>0</v>
      </c>
      <c r="O17" s="151">
        <f t="shared" si="1"/>
        <v>-6635824</v>
      </c>
      <c r="P17" s="152"/>
      <c r="Q17" s="152"/>
      <c r="R17" s="152"/>
      <c r="S17" s="152"/>
      <c r="T17" s="153"/>
    </row>
    <row r="18" spans="2:20" ht="16.5" customHeight="1" x14ac:dyDescent="0.3">
      <c r="B18" s="148"/>
      <c r="C18" s="148" t="s">
        <v>65</v>
      </c>
      <c r="D18" s="154">
        <v>2031</v>
      </c>
      <c r="E18" s="154" t="s">
        <v>66</v>
      </c>
      <c r="F18" s="150">
        <v>4184</v>
      </c>
      <c r="G18" s="150">
        <v>0</v>
      </c>
      <c r="H18" s="150">
        <v>0</v>
      </c>
      <c r="I18" s="150">
        <v>0</v>
      </c>
      <c r="J18" s="150">
        <f t="shared" si="0"/>
        <v>4184</v>
      </c>
      <c r="K18" s="151">
        <f t="shared" si="2"/>
        <v>-6635824</v>
      </c>
      <c r="L18" s="150">
        <v>0</v>
      </c>
      <c r="M18" s="150">
        <v>0</v>
      </c>
      <c r="N18" s="150">
        <v>0</v>
      </c>
      <c r="O18" s="151">
        <f t="shared" si="1"/>
        <v>-6635824</v>
      </c>
      <c r="P18" s="152"/>
      <c r="Q18" s="152"/>
      <c r="R18" s="152"/>
      <c r="S18" s="152"/>
      <c r="T18" s="153"/>
    </row>
    <row r="19" spans="2:20" ht="16.5" customHeight="1" x14ac:dyDescent="0.3">
      <c r="B19" s="148"/>
      <c r="C19" s="148" t="s">
        <v>65</v>
      </c>
      <c r="D19" s="154">
        <v>2032</v>
      </c>
      <c r="E19" s="154" t="s">
        <v>66</v>
      </c>
      <c r="F19" s="150">
        <v>4184</v>
      </c>
      <c r="G19" s="150">
        <v>0</v>
      </c>
      <c r="H19" s="150">
        <v>0</v>
      </c>
      <c r="I19" s="150">
        <v>0</v>
      </c>
      <c r="J19" s="150">
        <f t="shared" si="0"/>
        <v>4184</v>
      </c>
      <c r="K19" s="151">
        <f t="shared" si="2"/>
        <v>-6635824</v>
      </c>
      <c r="L19" s="150">
        <v>0</v>
      </c>
      <c r="M19" s="150">
        <v>0</v>
      </c>
      <c r="N19" s="150">
        <v>0</v>
      </c>
      <c r="O19" s="151">
        <f t="shared" si="1"/>
        <v>-6635824</v>
      </c>
      <c r="P19" s="152"/>
      <c r="Q19" s="152"/>
      <c r="R19" s="152"/>
      <c r="S19" s="152"/>
      <c r="T19" s="153"/>
    </row>
    <row r="20" spans="2:20" ht="16.5" customHeight="1" x14ac:dyDescent="0.3">
      <c r="B20" s="148"/>
      <c r="C20" s="148" t="s">
        <v>67</v>
      </c>
      <c r="D20" s="154">
        <v>2021</v>
      </c>
      <c r="E20" s="154" t="s">
        <v>66</v>
      </c>
      <c r="F20" s="150">
        <v>2046</v>
      </c>
      <c r="G20" s="150">
        <v>0</v>
      </c>
      <c r="H20" s="150">
        <v>0</v>
      </c>
      <c r="I20" s="150">
        <v>0</v>
      </c>
      <c r="J20" s="150">
        <f t="shared" si="0"/>
        <v>2046</v>
      </c>
      <c r="K20" s="198"/>
      <c r="L20" s="151"/>
      <c r="M20" s="151"/>
      <c r="N20" s="151"/>
      <c r="O20" s="151"/>
      <c r="P20" s="152">
        <v>-900</v>
      </c>
      <c r="Q20" s="152">
        <v>0</v>
      </c>
      <c r="R20" s="152">
        <v>0</v>
      </c>
      <c r="S20" s="152">
        <v>0</v>
      </c>
      <c r="T20" s="153">
        <f>SUM(P20:S20)</f>
        <v>-900</v>
      </c>
    </row>
    <row r="21" spans="2:20" ht="16.5" customHeight="1" x14ac:dyDescent="0.3">
      <c r="B21" s="148"/>
      <c r="C21" s="148" t="s">
        <v>67</v>
      </c>
      <c r="D21" s="154">
        <v>2022</v>
      </c>
      <c r="E21" s="157" t="s">
        <v>66</v>
      </c>
      <c r="F21" s="150">
        <v>3274</v>
      </c>
      <c r="G21" s="150">
        <v>0</v>
      </c>
      <c r="H21" s="150">
        <v>0</v>
      </c>
      <c r="I21" s="150">
        <v>0</v>
      </c>
      <c r="J21" s="150">
        <f t="shared" si="0"/>
        <v>3274</v>
      </c>
      <c r="K21" s="198"/>
      <c r="L21" s="151"/>
      <c r="M21" s="151"/>
      <c r="N21" s="151"/>
      <c r="O21" s="151"/>
      <c r="P21" s="152">
        <v>-1500</v>
      </c>
      <c r="Q21" s="152">
        <v>0</v>
      </c>
      <c r="R21" s="152">
        <v>0</v>
      </c>
      <c r="S21" s="152">
        <v>0</v>
      </c>
      <c r="T21" s="153">
        <f t="shared" ref="T21:T31" si="3">SUM(P21:S21)</f>
        <v>-1500</v>
      </c>
    </row>
    <row r="22" spans="2:20" ht="16.5" customHeight="1" x14ac:dyDescent="0.3">
      <c r="B22" s="148"/>
      <c r="C22" s="148" t="s">
        <v>67</v>
      </c>
      <c r="D22" s="154">
        <v>2023</v>
      </c>
      <c r="E22" s="157" t="s">
        <v>66</v>
      </c>
      <c r="F22" s="150">
        <v>3274</v>
      </c>
      <c r="G22" s="150">
        <v>0</v>
      </c>
      <c r="H22" s="150">
        <v>0</v>
      </c>
      <c r="I22" s="150">
        <v>0</v>
      </c>
      <c r="J22" s="150">
        <f t="shared" si="0"/>
        <v>3274</v>
      </c>
      <c r="K22" s="157"/>
      <c r="L22" s="151"/>
      <c r="M22" s="151"/>
      <c r="N22" s="151"/>
      <c r="O22" s="151"/>
      <c r="P22" s="152">
        <v>-1500</v>
      </c>
      <c r="Q22" s="152">
        <v>0</v>
      </c>
      <c r="R22" s="152">
        <v>0</v>
      </c>
      <c r="S22" s="152">
        <v>0</v>
      </c>
      <c r="T22" s="153">
        <f t="shared" si="3"/>
        <v>-1500</v>
      </c>
    </row>
    <row r="23" spans="2:20" ht="16.5" customHeight="1" x14ac:dyDescent="0.3">
      <c r="B23" s="148"/>
      <c r="C23" s="148" t="s">
        <v>67</v>
      </c>
      <c r="D23" s="154">
        <v>2024</v>
      </c>
      <c r="E23" s="157" t="s">
        <v>66</v>
      </c>
      <c r="F23" s="150">
        <v>3274</v>
      </c>
      <c r="G23" s="150">
        <v>0</v>
      </c>
      <c r="H23" s="150">
        <v>0</v>
      </c>
      <c r="I23" s="150">
        <v>0</v>
      </c>
      <c r="J23" s="150">
        <f t="shared" si="0"/>
        <v>3274</v>
      </c>
      <c r="K23" s="157"/>
      <c r="L23" s="151"/>
      <c r="M23" s="151"/>
      <c r="N23" s="151"/>
      <c r="O23" s="151"/>
      <c r="P23" s="152">
        <v>-1500</v>
      </c>
      <c r="Q23" s="152">
        <v>0</v>
      </c>
      <c r="R23" s="152">
        <v>0</v>
      </c>
      <c r="S23" s="152">
        <v>0</v>
      </c>
      <c r="T23" s="153">
        <f t="shared" si="3"/>
        <v>-1500</v>
      </c>
    </row>
    <row r="24" spans="2:20" ht="16.5" customHeight="1" x14ac:dyDescent="0.3">
      <c r="B24" s="148"/>
      <c r="C24" s="148" t="s">
        <v>67</v>
      </c>
      <c r="D24" s="154">
        <v>2025</v>
      </c>
      <c r="E24" s="157" t="s">
        <v>66</v>
      </c>
      <c r="F24" s="150">
        <v>3274</v>
      </c>
      <c r="G24" s="150">
        <v>0</v>
      </c>
      <c r="H24" s="150">
        <v>0</v>
      </c>
      <c r="I24" s="150">
        <v>0</v>
      </c>
      <c r="J24" s="150">
        <f t="shared" si="0"/>
        <v>3274</v>
      </c>
      <c r="K24" s="157"/>
      <c r="L24" s="151"/>
      <c r="M24" s="151"/>
      <c r="N24" s="151"/>
      <c r="O24" s="151"/>
      <c r="P24" s="152">
        <v>-1500</v>
      </c>
      <c r="Q24" s="152">
        <v>0</v>
      </c>
      <c r="R24" s="152">
        <v>0</v>
      </c>
      <c r="S24" s="152">
        <v>0</v>
      </c>
      <c r="T24" s="153">
        <f t="shared" si="3"/>
        <v>-1500</v>
      </c>
    </row>
    <row r="25" spans="2:20" ht="16.5" customHeight="1" x14ac:dyDescent="0.3">
      <c r="B25" s="148"/>
      <c r="C25" s="148" t="s">
        <v>67</v>
      </c>
      <c r="D25" s="154">
        <v>2026</v>
      </c>
      <c r="E25" s="157" t="s">
        <v>66</v>
      </c>
      <c r="F25" s="150">
        <v>3274</v>
      </c>
      <c r="G25" s="150">
        <v>0</v>
      </c>
      <c r="H25" s="150">
        <v>0</v>
      </c>
      <c r="I25" s="150">
        <v>0</v>
      </c>
      <c r="J25" s="150">
        <f t="shared" si="0"/>
        <v>3274</v>
      </c>
      <c r="K25" s="157"/>
      <c r="L25" s="151"/>
      <c r="M25" s="151"/>
      <c r="N25" s="151"/>
      <c r="O25" s="151"/>
      <c r="P25" s="152">
        <v>-1500</v>
      </c>
      <c r="Q25" s="152">
        <v>0</v>
      </c>
      <c r="R25" s="152">
        <v>0</v>
      </c>
      <c r="S25" s="152">
        <v>0</v>
      </c>
      <c r="T25" s="153">
        <f t="shared" si="3"/>
        <v>-1500</v>
      </c>
    </row>
    <row r="26" spans="2:20" ht="16.5" customHeight="1" x14ac:dyDescent="0.3">
      <c r="B26" s="148"/>
      <c r="C26" s="148" t="s">
        <v>67</v>
      </c>
      <c r="D26" s="154">
        <v>2027</v>
      </c>
      <c r="E26" s="157" t="s">
        <v>66</v>
      </c>
      <c r="F26" s="150">
        <v>3274</v>
      </c>
      <c r="G26" s="150">
        <v>0</v>
      </c>
      <c r="H26" s="150">
        <v>0</v>
      </c>
      <c r="I26" s="150">
        <v>0</v>
      </c>
      <c r="J26" s="150">
        <f t="shared" si="0"/>
        <v>3274</v>
      </c>
      <c r="K26" s="157"/>
      <c r="L26" s="151"/>
      <c r="M26" s="151"/>
      <c r="N26" s="151"/>
      <c r="O26" s="151"/>
      <c r="P26" s="152">
        <v>-1500</v>
      </c>
      <c r="Q26" s="152">
        <v>0</v>
      </c>
      <c r="R26" s="152">
        <v>0</v>
      </c>
      <c r="S26" s="152">
        <v>0</v>
      </c>
      <c r="T26" s="153">
        <f t="shared" si="3"/>
        <v>-1500</v>
      </c>
    </row>
    <row r="27" spans="2:20" ht="16.5" customHeight="1" x14ac:dyDescent="0.3">
      <c r="B27" s="148"/>
      <c r="C27" s="148" t="s">
        <v>67</v>
      </c>
      <c r="D27" s="154">
        <v>2028</v>
      </c>
      <c r="E27" s="157" t="s">
        <v>66</v>
      </c>
      <c r="F27" s="150">
        <v>3274</v>
      </c>
      <c r="G27" s="150">
        <v>0</v>
      </c>
      <c r="H27" s="150">
        <v>0</v>
      </c>
      <c r="I27" s="150">
        <v>0</v>
      </c>
      <c r="J27" s="150">
        <f t="shared" si="0"/>
        <v>3274</v>
      </c>
      <c r="K27" s="157"/>
      <c r="L27" s="151"/>
      <c r="M27" s="151"/>
      <c r="N27" s="151"/>
      <c r="O27" s="151"/>
      <c r="P27" s="152">
        <v>-1500</v>
      </c>
      <c r="Q27" s="152">
        <v>0</v>
      </c>
      <c r="R27" s="152">
        <v>0</v>
      </c>
      <c r="S27" s="152">
        <v>0</v>
      </c>
      <c r="T27" s="153">
        <f t="shared" si="3"/>
        <v>-1500</v>
      </c>
    </row>
    <row r="28" spans="2:20" ht="16.5" customHeight="1" x14ac:dyDescent="0.3">
      <c r="B28" s="148"/>
      <c r="C28" s="148" t="s">
        <v>67</v>
      </c>
      <c r="D28" s="154">
        <v>2029</v>
      </c>
      <c r="E28" s="157" t="s">
        <v>66</v>
      </c>
      <c r="F28" s="150">
        <v>3274</v>
      </c>
      <c r="G28" s="150">
        <v>0</v>
      </c>
      <c r="H28" s="150">
        <v>0</v>
      </c>
      <c r="I28" s="150">
        <v>0</v>
      </c>
      <c r="J28" s="150">
        <f t="shared" si="0"/>
        <v>3274</v>
      </c>
      <c r="K28" s="157"/>
      <c r="L28" s="151"/>
      <c r="M28" s="151"/>
      <c r="N28" s="151"/>
      <c r="O28" s="151"/>
      <c r="P28" s="152">
        <v>-1500</v>
      </c>
      <c r="Q28" s="152">
        <v>0</v>
      </c>
      <c r="R28" s="152">
        <v>0</v>
      </c>
      <c r="S28" s="152">
        <v>0</v>
      </c>
      <c r="T28" s="153">
        <f t="shared" si="3"/>
        <v>-1500</v>
      </c>
    </row>
    <row r="29" spans="2:20" ht="16.5" customHeight="1" x14ac:dyDescent="0.3">
      <c r="B29" s="148"/>
      <c r="C29" s="148" t="s">
        <v>67</v>
      </c>
      <c r="D29" s="154">
        <v>2030</v>
      </c>
      <c r="E29" s="157" t="s">
        <v>66</v>
      </c>
      <c r="F29" s="150">
        <v>3274</v>
      </c>
      <c r="G29" s="150">
        <v>0</v>
      </c>
      <c r="H29" s="150">
        <v>0</v>
      </c>
      <c r="I29" s="150">
        <v>0</v>
      </c>
      <c r="J29" s="150">
        <f t="shared" si="0"/>
        <v>3274</v>
      </c>
      <c r="K29" s="157"/>
      <c r="L29" s="151"/>
      <c r="M29" s="151"/>
      <c r="N29" s="151"/>
      <c r="O29" s="151"/>
      <c r="P29" s="152">
        <v>-1500</v>
      </c>
      <c r="Q29" s="152">
        <v>0</v>
      </c>
      <c r="R29" s="152">
        <v>0</v>
      </c>
      <c r="S29" s="152">
        <v>0</v>
      </c>
      <c r="T29" s="153">
        <f t="shared" si="3"/>
        <v>-1500</v>
      </c>
    </row>
    <row r="30" spans="2:20" ht="16.5" customHeight="1" x14ac:dyDescent="0.3">
      <c r="B30" s="148"/>
      <c r="C30" s="148" t="s">
        <v>67</v>
      </c>
      <c r="D30" s="154">
        <v>2031</v>
      </c>
      <c r="E30" s="157" t="s">
        <v>66</v>
      </c>
      <c r="F30" s="150">
        <v>3274</v>
      </c>
      <c r="G30" s="150">
        <v>0</v>
      </c>
      <c r="H30" s="150">
        <v>0</v>
      </c>
      <c r="I30" s="150">
        <v>0</v>
      </c>
      <c r="J30" s="150">
        <f t="shared" si="0"/>
        <v>3274</v>
      </c>
      <c r="K30" s="157"/>
      <c r="L30" s="151"/>
      <c r="M30" s="151"/>
      <c r="N30" s="151"/>
      <c r="O30" s="151"/>
      <c r="P30" s="152">
        <v>-1500</v>
      </c>
      <c r="Q30" s="152">
        <v>0</v>
      </c>
      <c r="R30" s="152">
        <v>0</v>
      </c>
      <c r="S30" s="152">
        <v>0</v>
      </c>
      <c r="T30" s="153">
        <f t="shared" si="3"/>
        <v>-1500</v>
      </c>
    </row>
    <row r="31" spans="2:20" ht="16.5" customHeight="1" x14ac:dyDescent="0.3">
      <c r="B31" s="148"/>
      <c r="C31" s="148" t="s">
        <v>67</v>
      </c>
      <c r="D31" s="154">
        <v>2032</v>
      </c>
      <c r="E31" s="157" t="s">
        <v>66</v>
      </c>
      <c r="F31" s="150">
        <v>3274</v>
      </c>
      <c r="G31" s="150">
        <v>0</v>
      </c>
      <c r="H31" s="150">
        <v>0</v>
      </c>
      <c r="I31" s="150">
        <v>0</v>
      </c>
      <c r="J31" s="150">
        <f t="shared" si="0"/>
        <v>3274</v>
      </c>
      <c r="K31" s="157"/>
      <c r="L31" s="151"/>
      <c r="M31" s="151"/>
      <c r="N31" s="151"/>
      <c r="O31" s="151"/>
      <c r="P31" s="152">
        <v>-1500</v>
      </c>
      <c r="Q31" s="152">
        <v>0</v>
      </c>
      <c r="R31" s="152">
        <v>0</v>
      </c>
      <c r="S31" s="152">
        <v>0</v>
      </c>
      <c r="T31" s="153">
        <f t="shared" si="3"/>
        <v>-1500</v>
      </c>
    </row>
    <row r="32" spans="2:20" ht="16.5" customHeight="1" x14ac:dyDescent="0.3">
      <c r="B32" s="148"/>
      <c r="C32" s="148" t="s">
        <v>68</v>
      </c>
      <c r="D32" s="154">
        <v>2021</v>
      </c>
      <c r="E32" s="154"/>
      <c r="F32" s="150"/>
      <c r="G32" s="150"/>
      <c r="H32" s="150"/>
      <c r="I32" s="150"/>
      <c r="J32" s="150"/>
      <c r="K32" s="151"/>
      <c r="L32" s="151"/>
      <c r="M32" s="151"/>
      <c r="N32" s="151"/>
      <c r="O32" s="151"/>
      <c r="P32" s="152"/>
      <c r="Q32" s="152"/>
      <c r="R32" s="152"/>
      <c r="S32" s="152"/>
      <c r="T32" s="153"/>
    </row>
    <row r="33" spans="2:20" ht="16.5" customHeight="1" x14ac:dyDescent="0.3">
      <c r="B33" s="148"/>
      <c r="C33" s="148" t="s">
        <v>68</v>
      </c>
      <c r="D33" s="154">
        <v>2022</v>
      </c>
      <c r="E33" s="154"/>
      <c r="F33" s="150"/>
      <c r="G33" s="150"/>
      <c r="H33" s="150"/>
      <c r="I33" s="150"/>
      <c r="J33" s="150"/>
      <c r="K33" s="151"/>
      <c r="L33" s="151"/>
      <c r="M33" s="151"/>
      <c r="N33" s="151"/>
      <c r="O33" s="151"/>
      <c r="P33" s="152"/>
      <c r="Q33" s="152"/>
      <c r="R33" s="152"/>
      <c r="S33" s="152"/>
      <c r="T33" s="153"/>
    </row>
    <row r="34" spans="2:20" ht="16.5" customHeight="1" x14ac:dyDescent="0.3">
      <c r="B34" s="148"/>
      <c r="C34" s="148" t="s">
        <v>68</v>
      </c>
      <c r="D34" s="154">
        <v>2023</v>
      </c>
      <c r="E34" s="154"/>
      <c r="F34" s="150"/>
      <c r="G34" s="150"/>
      <c r="H34" s="150"/>
      <c r="I34" s="150"/>
      <c r="J34" s="150"/>
      <c r="K34" s="151"/>
      <c r="L34" s="151"/>
      <c r="M34" s="151"/>
      <c r="N34" s="151"/>
      <c r="O34" s="151"/>
      <c r="P34" s="152"/>
      <c r="Q34" s="152"/>
      <c r="R34" s="152"/>
      <c r="S34" s="152"/>
      <c r="T34" s="153"/>
    </row>
    <row r="35" spans="2:20" ht="16.5" customHeight="1" x14ac:dyDescent="0.3">
      <c r="B35" s="148"/>
      <c r="C35" s="148" t="s">
        <v>68</v>
      </c>
      <c r="D35" s="154">
        <v>2024</v>
      </c>
      <c r="E35" s="154"/>
      <c r="F35" s="150"/>
      <c r="G35" s="150"/>
      <c r="H35" s="150"/>
      <c r="I35" s="150"/>
      <c r="J35" s="150"/>
      <c r="K35" s="151"/>
      <c r="L35" s="151"/>
      <c r="M35" s="151"/>
      <c r="N35" s="151"/>
      <c r="O35" s="151"/>
      <c r="P35" s="152"/>
      <c r="Q35" s="152"/>
      <c r="R35" s="152"/>
      <c r="S35" s="152"/>
      <c r="T35" s="153"/>
    </row>
    <row r="36" spans="2:20" ht="16.5" customHeight="1" x14ac:dyDescent="0.3">
      <c r="B36" s="148"/>
      <c r="C36" s="148" t="s">
        <v>68</v>
      </c>
      <c r="D36" s="154">
        <v>2025</v>
      </c>
      <c r="E36" s="154"/>
      <c r="F36" s="150"/>
      <c r="G36" s="150"/>
      <c r="H36" s="150"/>
      <c r="I36" s="150"/>
      <c r="J36" s="150"/>
      <c r="K36" s="151"/>
      <c r="L36" s="151"/>
      <c r="M36" s="151"/>
      <c r="N36" s="151"/>
      <c r="O36" s="151"/>
      <c r="P36" s="152"/>
      <c r="Q36" s="152"/>
      <c r="R36" s="152"/>
      <c r="S36" s="152"/>
      <c r="T36" s="153"/>
    </row>
    <row r="37" spans="2:20" ht="16.5" customHeight="1" x14ac:dyDescent="0.3">
      <c r="B37" s="148"/>
      <c r="C37" s="148" t="s">
        <v>68</v>
      </c>
      <c r="D37" s="154">
        <v>2026</v>
      </c>
      <c r="E37" s="154"/>
      <c r="F37" s="150"/>
      <c r="G37" s="150"/>
      <c r="H37" s="150"/>
      <c r="I37" s="150"/>
      <c r="J37" s="150"/>
      <c r="K37" s="151"/>
      <c r="L37" s="151"/>
      <c r="M37" s="151"/>
      <c r="N37" s="151"/>
      <c r="O37" s="151"/>
      <c r="P37" s="152"/>
      <c r="Q37" s="152"/>
      <c r="R37" s="152"/>
      <c r="S37" s="152"/>
      <c r="T37" s="153"/>
    </row>
    <row r="38" spans="2:20" ht="16.5" customHeight="1" x14ac:dyDescent="0.3">
      <c r="B38" s="148"/>
      <c r="C38" s="148" t="s">
        <v>68</v>
      </c>
      <c r="D38" s="154">
        <v>2027</v>
      </c>
      <c r="E38" s="154"/>
      <c r="F38" s="150"/>
      <c r="G38" s="150"/>
      <c r="H38" s="150"/>
      <c r="I38" s="150"/>
      <c r="J38" s="150"/>
      <c r="K38" s="151"/>
      <c r="L38" s="151"/>
      <c r="M38" s="151"/>
      <c r="N38" s="151"/>
      <c r="O38" s="151"/>
      <c r="P38" s="152"/>
      <c r="Q38" s="152"/>
      <c r="R38" s="152"/>
      <c r="S38" s="152"/>
      <c r="T38" s="153"/>
    </row>
    <row r="39" spans="2:20" ht="16.5" customHeight="1" x14ac:dyDescent="0.3">
      <c r="B39" s="148"/>
      <c r="C39" s="148" t="s">
        <v>68</v>
      </c>
      <c r="D39" s="154">
        <v>2028</v>
      </c>
      <c r="E39" s="154"/>
      <c r="F39" s="150"/>
      <c r="G39" s="150"/>
      <c r="H39" s="150"/>
      <c r="I39" s="150"/>
      <c r="J39" s="150"/>
      <c r="K39" s="151"/>
      <c r="L39" s="151"/>
      <c r="M39" s="151"/>
      <c r="N39" s="151"/>
      <c r="O39" s="151"/>
      <c r="P39" s="152"/>
      <c r="Q39" s="152"/>
      <c r="R39" s="152"/>
      <c r="S39" s="152"/>
      <c r="T39" s="153"/>
    </row>
    <row r="40" spans="2:20" ht="16.5" customHeight="1" x14ac:dyDescent="0.3">
      <c r="B40" s="148"/>
      <c r="C40" s="148" t="s">
        <v>68</v>
      </c>
      <c r="D40" s="154">
        <v>2029</v>
      </c>
      <c r="E40" s="154"/>
      <c r="F40" s="150"/>
      <c r="G40" s="150"/>
      <c r="H40" s="150"/>
      <c r="I40" s="150"/>
      <c r="J40" s="150"/>
      <c r="K40" s="151"/>
      <c r="L40" s="151"/>
      <c r="M40" s="151"/>
      <c r="N40" s="151"/>
      <c r="O40" s="151"/>
      <c r="P40" s="152"/>
      <c r="Q40" s="152"/>
      <c r="R40" s="152"/>
      <c r="S40" s="152"/>
      <c r="T40" s="153"/>
    </row>
    <row r="41" spans="2:20" ht="16.5" customHeight="1" x14ac:dyDescent="0.3">
      <c r="B41" s="148"/>
      <c r="C41" s="148" t="s">
        <v>68</v>
      </c>
      <c r="D41" s="154">
        <v>2030</v>
      </c>
      <c r="E41" s="154"/>
      <c r="F41" s="150"/>
      <c r="G41" s="150"/>
      <c r="H41" s="150"/>
      <c r="I41" s="150"/>
      <c r="J41" s="150"/>
      <c r="K41" s="151"/>
      <c r="L41" s="151"/>
      <c r="M41" s="151"/>
      <c r="N41" s="151"/>
      <c r="O41" s="151"/>
      <c r="P41" s="152"/>
      <c r="Q41" s="152"/>
      <c r="R41" s="152"/>
      <c r="S41" s="152"/>
      <c r="T41" s="153"/>
    </row>
    <row r="42" spans="2:20" ht="16.5" customHeight="1" x14ac:dyDescent="0.3">
      <c r="B42" s="148"/>
      <c r="C42" s="148" t="s">
        <v>68</v>
      </c>
      <c r="D42" s="154">
        <v>2031</v>
      </c>
      <c r="E42" s="154"/>
      <c r="F42" s="150"/>
      <c r="G42" s="150"/>
      <c r="H42" s="150"/>
      <c r="I42" s="150"/>
      <c r="J42" s="150"/>
      <c r="K42" s="151"/>
      <c r="L42" s="151"/>
      <c r="M42" s="151"/>
      <c r="N42" s="151"/>
      <c r="O42" s="151"/>
      <c r="P42" s="152"/>
      <c r="Q42" s="152"/>
      <c r="R42" s="152"/>
      <c r="S42" s="152"/>
      <c r="T42" s="153"/>
    </row>
    <row r="43" spans="2:20" ht="16.5" customHeight="1" x14ac:dyDescent="0.3">
      <c r="B43" s="148"/>
      <c r="C43" s="148" t="s">
        <v>68</v>
      </c>
      <c r="D43" s="154">
        <v>2032</v>
      </c>
      <c r="E43" s="154"/>
      <c r="F43" s="150"/>
      <c r="G43" s="150"/>
      <c r="H43" s="150"/>
      <c r="I43" s="150"/>
      <c r="J43" s="150"/>
      <c r="K43" s="151"/>
      <c r="L43" s="151"/>
      <c r="M43" s="151"/>
      <c r="N43" s="151"/>
      <c r="O43" s="151"/>
      <c r="P43" s="152"/>
      <c r="Q43" s="152"/>
      <c r="R43" s="152"/>
      <c r="S43" s="152"/>
      <c r="T43" s="153"/>
    </row>
    <row r="44" spans="2:20" ht="16.5" customHeight="1" x14ac:dyDescent="0.3">
      <c r="B44" s="148"/>
      <c r="C44" s="148" t="s">
        <v>69</v>
      </c>
      <c r="D44" s="154">
        <v>2021</v>
      </c>
      <c r="E44" s="154"/>
      <c r="F44" s="150"/>
      <c r="G44" s="150"/>
      <c r="H44" s="150"/>
      <c r="I44" s="150"/>
      <c r="J44" s="150"/>
      <c r="K44" s="151"/>
      <c r="L44" s="151"/>
      <c r="M44" s="151"/>
      <c r="N44" s="151"/>
      <c r="O44" s="151"/>
      <c r="P44" s="152"/>
      <c r="Q44" s="152"/>
      <c r="R44" s="152"/>
      <c r="S44" s="152"/>
      <c r="T44" s="153"/>
    </row>
    <row r="45" spans="2:20" ht="16.5" customHeight="1" x14ac:dyDescent="0.3">
      <c r="B45" s="148"/>
      <c r="C45" s="148" t="s">
        <v>69</v>
      </c>
      <c r="D45" s="154">
        <v>2022</v>
      </c>
      <c r="E45" s="154"/>
      <c r="F45" s="150"/>
      <c r="G45" s="150"/>
      <c r="H45" s="150"/>
      <c r="I45" s="150"/>
      <c r="J45" s="150"/>
      <c r="K45" s="151"/>
      <c r="L45" s="151"/>
      <c r="M45" s="151"/>
      <c r="N45" s="151"/>
      <c r="O45" s="151"/>
      <c r="P45" s="152"/>
      <c r="Q45" s="152"/>
      <c r="R45" s="152"/>
      <c r="S45" s="152"/>
      <c r="T45" s="153"/>
    </row>
    <row r="46" spans="2:20" ht="16.5" customHeight="1" x14ac:dyDescent="0.3">
      <c r="B46" s="148"/>
      <c r="C46" s="148" t="s">
        <v>69</v>
      </c>
      <c r="D46" s="154">
        <v>2023</v>
      </c>
      <c r="E46" s="154"/>
      <c r="F46" s="150"/>
      <c r="G46" s="150"/>
      <c r="H46" s="150"/>
      <c r="I46" s="150"/>
      <c r="J46" s="150"/>
      <c r="K46" s="151"/>
      <c r="L46" s="151"/>
      <c r="M46" s="151"/>
      <c r="N46" s="151"/>
      <c r="O46" s="151"/>
      <c r="P46" s="152"/>
      <c r="Q46" s="152"/>
      <c r="R46" s="152"/>
      <c r="S46" s="152"/>
      <c r="T46" s="153"/>
    </row>
    <row r="47" spans="2:20" ht="16.5" customHeight="1" x14ac:dyDescent="0.3">
      <c r="B47" s="148"/>
      <c r="C47" s="148" t="s">
        <v>69</v>
      </c>
      <c r="D47" s="154">
        <v>2024</v>
      </c>
      <c r="E47" s="154"/>
      <c r="F47" s="150"/>
      <c r="G47" s="150"/>
      <c r="H47" s="150"/>
      <c r="I47" s="150"/>
      <c r="J47" s="150"/>
      <c r="K47" s="151"/>
      <c r="L47" s="151"/>
      <c r="M47" s="151"/>
      <c r="N47" s="151"/>
      <c r="O47" s="151"/>
      <c r="P47" s="152"/>
      <c r="Q47" s="152"/>
      <c r="R47" s="152"/>
      <c r="S47" s="152"/>
      <c r="T47" s="153"/>
    </row>
    <row r="48" spans="2:20" ht="16.5" customHeight="1" x14ac:dyDescent="0.3">
      <c r="B48" s="148"/>
      <c r="C48" s="148" t="s">
        <v>69</v>
      </c>
      <c r="D48" s="154">
        <v>2025</v>
      </c>
      <c r="E48" s="154"/>
      <c r="F48" s="150"/>
      <c r="G48" s="150"/>
      <c r="H48" s="150"/>
      <c r="I48" s="150"/>
      <c r="J48" s="150"/>
      <c r="K48" s="151"/>
      <c r="L48" s="151"/>
      <c r="M48" s="151"/>
      <c r="N48" s="151"/>
      <c r="O48" s="151"/>
      <c r="P48" s="152"/>
      <c r="Q48" s="152"/>
      <c r="R48" s="152"/>
      <c r="S48" s="152"/>
      <c r="T48" s="153"/>
    </row>
    <row r="49" spans="2:20" ht="16.5" customHeight="1" x14ac:dyDescent="0.3">
      <c r="B49" s="148"/>
      <c r="C49" s="148" t="s">
        <v>69</v>
      </c>
      <c r="D49" s="154">
        <v>2026</v>
      </c>
      <c r="E49" s="154"/>
      <c r="F49" s="151"/>
      <c r="G49" s="151"/>
      <c r="H49" s="151"/>
      <c r="I49" s="151"/>
      <c r="J49" s="151"/>
      <c r="K49" s="151"/>
      <c r="L49" s="151"/>
      <c r="M49" s="151"/>
      <c r="N49" s="151"/>
      <c r="O49" s="151"/>
      <c r="P49" s="152"/>
      <c r="Q49" s="152"/>
      <c r="R49" s="152"/>
      <c r="S49" s="152"/>
      <c r="T49" s="153"/>
    </row>
    <row r="50" spans="2:20" ht="16.5" customHeight="1" x14ac:dyDescent="0.3">
      <c r="B50" s="148"/>
      <c r="C50" s="148" t="s">
        <v>69</v>
      </c>
      <c r="D50" s="154">
        <v>2027</v>
      </c>
      <c r="E50" s="154"/>
      <c r="F50" s="151"/>
      <c r="G50" s="151"/>
      <c r="H50" s="151"/>
      <c r="I50" s="151"/>
      <c r="J50" s="151"/>
      <c r="K50" s="151"/>
      <c r="L50" s="151"/>
      <c r="M50" s="151"/>
      <c r="N50" s="151"/>
      <c r="O50" s="151"/>
      <c r="P50" s="152"/>
      <c r="Q50" s="152"/>
      <c r="R50" s="152"/>
      <c r="S50" s="152"/>
      <c r="T50" s="153"/>
    </row>
    <row r="51" spans="2:20" ht="16.5" customHeight="1" x14ac:dyDescent="0.3">
      <c r="B51" s="148"/>
      <c r="C51" s="148" t="s">
        <v>69</v>
      </c>
      <c r="D51" s="154">
        <v>2028</v>
      </c>
      <c r="E51" s="154"/>
      <c r="F51" s="151"/>
      <c r="G51" s="151"/>
      <c r="H51" s="151"/>
      <c r="I51" s="151"/>
      <c r="J51" s="151"/>
      <c r="K51" s="151"/>
      <c r="L51" s="151"/>
      <c r="M51" s="151"/>
      <c r="N51" s="151"/>
      <c r="O51" s="151"/>
      <c r="P51" s="152"/>
      <c r="Q51" s="152"/>
      <c r="R51" s="152"/>
      <c r="S51" s="152"/>
      <c r="T51" s="153"/>
    </row>
    <row r="52" spans="2:20" ht="16.5" customHeight="1" x14ac:dyDescent="0.3">
      <c r="B52" s="148"/>
      <c r="C52" s="148" t="s">
        <v>69</v>
      </c>
      <c r="D52" s="154">
        <v>2029</v>
      </c>
      <c r="E52" s="154"/>
      <c r="F52" s="151"/>
      <c r="G52" s="151"/>
      <c r="H52" s="151"/>
      <c r="I52" s="151"/>
      <c r="J52" s="151"/>
      <c r="K52" s="151"/>
      <c r="L52" s="151"/>
      <c r="M52" s="151"/>
      <c r="N52" s="151"/>
      <c r="O52" s="151"/>
      <c r="P52" s="152"/>
      <c r="Q52" s="152"/>
      <c r="R52" s="152"/>
      <c r="S52" s="152"/>
      <c r="T52" s="153"/>
    </row>
    <row r="53" spans="2:20" ht="16.5" customHeight="1" x14ac:dyDescent="0.3">
      <c r="B53" s="148"/>
      <c r="C53" s="148" t="s">
        <v>69</v>
      </c>
      <c r="D53" s="154">
        <v>2030</v>
      </c>
      <c r="E53" s="154"/>
      <c r="F53" s="151"/>
      <c r="G53" s="151"/>
      <c r="H53" s="151"/>
      <c r="I53" s="151"/>
      <c r="J53" s="151"/>
      <c r="K53" s="151"/>
      <c r="L53" s="151"/>
      <c r="M53" s="151"/>
      <c r="N53" s="151"/>
      <c r="O53" s="151"/>
      <c r="P53" s="152"/>
      <c r="Q53" s="152"/>
      <c r="R53" s="152"/>
      <c r="S53" s="152"/>
      <c r="T53" s="153"/>
    </row>
    <row r="54" spans="2:20" ht="16.5" customHeight="1" x14ac:dyDescent="0.3">
      <c r="B54" s="148"/>
      <c r="C54" s="148" t="s">
        <v>69</v>
      </c>
      <c r="D54" s="154">
        <v>2031</v>
      </c>
      <c r="E54" s="154"/>
      <c r="F54" s="151"/>
      <c r="G54" s="151"/>
      <c r="H54" s="151"/>
      <c r="I54" s="151"/>
      <c r="J54" s="151"/>
      <c r="K54" s="151"/>
      <c r="L54" s="151"/>
      <c r="M54" s="151"/>
      <c r="N54" s="151"/>
      <c r="O54" s="151"/>
      <c r="P54" s="152"/>
      <c r="Q54" s="152"/>
      <c r="R54" s="152"/>
      <c r="S54" s="152"/>
      <c r="T54" s="153"/>
    </row>
    <row r="55" spans="2:20" ht="16.5" customHeight="1" x14ac:dyDescent="0.3">
      <c r="B55" s="148"/>
      <c r="C55" s="148" t="s">
        <v>69</v>
      </c>
      <c r="D55" s="154">
        <v>2032</v>
      </c>
      <c r="E55" s="154"/>
      <c r="F55" s="151"/>
      <c r="G55" s="151"/>
      <c r="H55" s="151"/>
      <c r="I55" s="151"/>
      <c r="J55" s="151"/>
      <c r="K55" s="151"/>
      <c r="L55" s="151"/>
      <c r="M55" s="151"/>
      <c r="N55" s="151"/>
      <c r="O55" s="151"/>
      <c r="P55" s="152"/>
      <c r="Q55" s="152"/>
      <c r="R55" s="152"/>
      <c r="S55" s="152"/>
      <c r="T55" s="153"/>
    </row>
    <row r="56" spans="2:20" ht="16.5" customHeight="1" x14ac:dyDescent="0.3">
      <c r="B56" s="148"/>
      <c r="C56" s="148" t="s">
        <v>70</v>
      </c>
      <c r="D56" s="154">
        <v>2021</v>
      </c>
      <c r="E56" s="154"/>
      <c r="F56" s="150"/>
      <c r="G56" s="150"/>
      <c r="H56" s="150"/>
      <c r="I56" s="150"/>
      <c r="J56" s="150"/>
      <c r="K56" s="151"/>
      <c r="L56" s="151"/>
      <c r="M56" s="151"/>
      <c r="N56" s="151"/>
      <c r="O56" s="151"/>
      <c r="P56" s="152"/>
      <c r="Q56" s="152"/>
      <c r="R56" s="152"/>
      <c r="S56" s="152"/>
      <c r="T56" s="153"/>
    </row>
    <row r="57" spans="2:20" ht="16.5" customHeight="1" x14ac:dyDescent="0.3">
      <c r="B57" s="148"/>
      <c r="C57" s="148" t="s">
        <v>70</v>
      </c>
      <c r="D57" s="154">
        <v>2022</v>
      </c>
      <c r="E57" s="154"/>
      <c r="F57" s="150"/>
      <c r="G57" s="150"/>
      <c r="H57" s="150"/>
      <c r="I57" s="150"/>
      <c r="J57" s="150"/>
      <c r="K57" s="151"/>
      <c r="L57" s="151"/>
      <c r="M57" s="151"/>
      <c r="N57" s="151"/>
      <c r="O57" s="151"/>
      <c r="P57" s="152"/>
      <c r="Q57" s="152"/>
      <c r="R57" s="152"/>
      <c r="S57" s="152"/>
      <c r="T57" s="153"/>
    </row>
    <row r="58" spans="2:20" ht="16.5" customHeight="1" x14ac:dyDescent="0.3">
      <c r="B58" s="148"/>
      <c r="C58" s="148" t="s">
        <v>70</v>
      </c>
      <c r="D58" s="154">
        <v>2023</v>
      </c>
      <c r="E58" s="154"/>
      <c r="F58" s="150"/>
      <c r="G58" s="150"/>
      <c r="H58" s="150"/>
      <c r="I58" s="150"/>
      <c r="J58" s="150"/>
      <c r="K58" s="151"/>
      <c r="L58" s="151"/>
      <c r="M58" s="151"/>
      <c r="N58" s="151"/>
      <c r="O58" s="151"/>
      <c r="P58" s="152"/>
      <c r="Q58" s="152"/>
      <c r="R58" s="152"/>
      <c r="S58" s="152"/>
      <c r="T58" s="153"/>
    </row>
    <row r="59" spans="2:20" ht="16.5" customHeight="1" x14ac:dyDescent="0.3">
      <c r="B59" s="148"/>
      <c r="C59" s="148" t="s">
        <v>70</v>
      </c>
      <c r="D59" s="154">
        <v>2024</v>
      </c>
      <c r="E59" s="154"/>
      <c r="F59" s="150"/>
      <c r="G59" s="150"/>
      <c r="H59" s="150"/>
      <c r="I59" s="150"/>
      <c r="J59" s="150"/>
      <c r="K59" s="151"/>
      <c r="L59" s="151"/>
      <c r="M59" s="151"/>
      <c r="N59" s="151"/>
      <c r="O59" s="151"/>
      <c r="P59" s="152"/>
      <c r="Q59" s="152"/>
      <c r="R59" s="152"/>
      <c r="S59" s="152"/>
      <c r="T59" s="153"/>
    </row>
    <row r="60" spans="2:20" ht="16.5" customHeight="1" x14ac:dyDescent="0.3">
      <c r="B60" s="148"/>
      <c r="C60" s="148" t="s">
        <v>70</v>
      </c>
      <c r="D60" s="154">
        <v>2025</v>
      </c>
      <c r="E60" s="154"/>
      <c r="F60" s="150"/>
      <c r="G60" s="150"/>
      <c r="H60" s="150"/>
      <c r="I60" s="150"/>
      <c r="J60" s="150"/>
      <c r="K60" s="151"/>
      <c r="L60" s="151"/>
      <c r="M60" s="151"/>
      <c r="N60" s="151"/>
      <c r="O60" s="151"/>
      <c r="P60" s="152"/>
      <c r="Q60" s="152"/>
      <c r="R60" s="152"/>
      <c r="S60" s="152"/>
      <c r="T60" s="153"/>
    </row>
    <row r="61" spans="2:20" ht="16.5" customHeight="1" x14ac:dyDescent="0.3">
      <c r="B61" s="148"/>
      <c r="C61" s="148" t="s">
        <v>70</v>
      </c>
      <c r="D61" s="154">
        <v>2026</v>
      </c>
      <c r="E61" s="154"/>
      <c r="F61" s="151"/>
      <c r="G61" s="151"/>
      <c r="H61" s="151"/>
      <c r="I61" s="151"/>
      <c r="J61" s="151"/>
      <c r="K61" s="151"/>
      <c r="L61" s="151"/>
      <c r="M61" s="151"/>
      <c r="N61" s="151"/>
      <c r="O61" s="151"/>
      <c r="P61" s="152"/>
      <c r="Q61" s="152"/>
      <c r="R61" s="152"/>
      <c r="S61" s="152"/>
      <c r="T61" s="153"/>
    </row>
    <row r="62" spans="2:20" ht="16.5" customHeight="1" x14ac:dyDescent="0.3">
      <c r="B62" s="148"/>
      <c r="C62" s="148" t="s">
        <v>70</v>
      </c>
      <c r="D62" s="154">
        <v>2027</v>
      </c>
      <c r="E62" s="154"/>
      <c r="F62" s="151"/>
      <c r="G62" s="151"/>
      <c r="H62" s="151"/>
      <c r="I62" s="151"/>
      <c r="J62" s="151"/>
      <c r="K62" s="151"/>
      <c r="L62" s="151"/>
      <c r="M62" s="151"/>
      <c r="N62" s="151"/>
      <c r="O62" s="151"/>
      <c r="P62" s="152"/>
      <c r="Q62" s="152"/>
      <c r="R62" s="152"/>
      <c r="S62" s="152"/>
      <c r="T62" s="153"/>
    </row>
    <row r="63" spans="2:20" ht="16.5" customHeight="1" x14ac:dyDescent="0.3">
      <c r="B63" s="148"/>
      <c r="C63" s="148" t="s">
        <v>70</v>
      </c>
      <c r="D63" s="154">
        <v>2028</v>
      </c>
      <c r="E63" s="154"/>
      <c r="F63" s="151"/>
      <c r="G63" s="151"/>
      <c r="H63" s="151"/>
      <c r="I63" s="151"/>
      <c r="J63" s="151"/>
      <c r="K63" s="151"/>
      <c r="L63" s="151"/>
      <c r="M63" s="151"/>
      <c r="N63" s="151"/>
      <c r="O63" s="151"/>
      <c r="P63" s="152"/>
      <c r="Q63" s="152"/>
      <c r="R63" s="152"/>
      <c r="S63" s="152"/>
      <c r="T63" s="153"/>
    </row>
    <row r="64" spans="2:20" ht="16.5" customHeight="1" x14ac:dyDescent="0.3">
      <c r="B64" s="148"/>
      <c r="C64" s="148" t="s">
        <v>70</v>
      </c>
      <c r="D64" s="154">
        <v>2029</v>
      </c>
      <c r="E64" s="154"/>
      <c r="F64" s="151"/>
      <c r="G64" s="151"/>
      <c r="H64" s="151"/>
      <c r="I64" s="151"/>
      <c r="J64" s="151"/>
      <c r="K64" s="151"/>
      <c r="L64" s="151"/>
      <c r="M64" s="151"/>
      <c r="N64" s="151"/>
      <c r="O64" s="151"/>
      <c r="P64" s="152"/>
      <c r="Q64" s="152"/>
      <c r="R64" s="152"/>
      <c r="S64" s="152"/>
      <c r="T64" s="153"/>
    </row>
    <row r="65" spans="2:20" ht="16.5" customHeight="1" x14ac:dyDescent="0.3">
      <c r="B65" s="148"/>
      <c r="C65" s="148" t="s">
        <v>70</v>
      </c>
      <c r="D65" s="154">
        <v>2030</v>
      </c>
      <c r="E65" s="154"/>
      <c r="F65" s="151"/>
      <c r="G65" s="151"/>
      <c r="H65" s="151"/>
      <c r="I65" s="151"/>
      <c r="J65" s="151"/>
      <c r="K65" s="151"/>
      <c r="L65" s="151"/>
      <c r="M65" s="151"/>
      <c r="N65" s="151"/>
      <c r="O65" s="151"/>
      <c r="P65" s="152"/>
      <c r="Q65" s="152"/>
      <c r="R65" s="152"/>
      <c r="S65" s="152"/>
      <c r="T65" s="153"/>
    </row>
    <row r="66" spans="2:20" ht="16.5" customHeight="1" x14ac:dyDescent="0.3">
      <c r="B66" s="148"/>
      <c r="C66" s="148" t="s">
        <v>70</v>
      </c>
      <c r="D66" s="154">
        <v>2031</v>
      </c>
      <c r="E66" s="154"/>
      <c r="F66" s="151"/>
      <c r="G66" s="151"/>
      <c r="H66" s="151"/>
      <c r="I66" s="151"/>
      <c r="J66" s="151"/>
      <c r="K66" s="151"/>
      <c r="L66" s="151"/>
      <c r="M66" s="151"/>
      <c r="N66" s="151"/>
      <c r="O66" s="151"/>
      <c r="P66" s="152"/>
      <c r="Q66" s="152"/>
      <c r="R66" s="152"/>
      <c r="S66" s="152"/>
      <c r="T66" s="153"/>
    </row>
    <row r="67" spans="2:20" ht="16.5" customHeight="1" x14ac:dyDescent="0.3">
      <c r="B67" s="148"/>
      <c r="C67" s="148" t="s">
        <v>70</v>
      </c>
      <c r="D67" s="154">
        <v>2032</v>
      </c>
      <c r="E67" s="154"/>
      <c r="F67" s="151"/>
      <c r="G67" s="151"/>
      <c r="H67" s="151"/>
      <c r="I67" s="151"/>
      <c r="J67" s="151"/>
      <c r="K67" s="151"/>
      <c r="L67" s="151"/>
      <c r="M67" s="151"/>
      <c r="N67" s="151"/>
      <c r="O67" s="151"/>
      <c r="P67" s="152"/>
      <c r="Q67" s="152"/>
      <c r="R67" s="152"/>
      <c r="S67" s="152"/>
      <c r="T67" s="153"/>
    </row>
    <row r="68" spans="2:20" ht="16.5" customHeight="1" x14ac:dyDescent="0.3">
      <c r="B68" s="148"/>
      <c r="C68" s="148" t="s">
        <v>71</v>
      </c>
      <c r="D68" s="154">
        <v>2021</v>
      </c>
      <c r="E68" s="154"/>
      <c r="F68" s="150"/>
      <c r="G68" s="150"/>
      <c r="H68" s="150"/>
      <c r="I68" s="150"/>
      <c r="J68" s="150"/>
      <c r="K68" s="156"/>
      <c r="L68" s="151"/>
      <c r="M68" s="151"/>
      <c r="N68" s="151"/>
      <c r="O68" s="156"/>
      <c r="P68" s="156"/>
      <c r="Q68" s="152"/>
      <c r="R68" s="152"/>
      <c r="S68" s="152"/>
      <c r="T68" s="156"/>
    </row>
    <row r="69" spans="2:20" ht="16.5" customHeight="1" x14ac:dyDescent="0.3">
      <c r="B69" s="148"/>
      <c r="C69" s="148" t="s">
        <v>71</v>
      </c>
      <c r="D69" s="154">
        <v>2022</v>
      </c>
      <c r="E69" s="154"/>
      <c r="F69" s="150"/>
      <c r="G69" s="150"/>
      <c r="H69" s="150"/>
      <c r="I69" s="150"/>
      <c r="J69" s="150"/>
      <c r="K69" s="156"/>
      <c r="L69" s="151"/>
      <c r="M69" s="151"/>
      <c r="N69" s="151"/>
      <c r="O69" s="156"/>
      <c r="P69" s="156"/>
      <c r="Q69" s="152"/>
      <c r="R69" s="152"/>
      <c r="S69" s="152"/>
      <c r="T69" s="156"/>
    </row>
    <row r="70" spans="2:20" ht="16.5" customHeight="1" x14ac:dyDescent="0.3">
      <c r="B70" s="148"/>
      <c r="C70" s="148" t="s">
        <v>71</v>
      </c>
      <c r="D70" s="154">
        <v>2023</v>
      </c>
      <c r="E70" s="154"/>
      <c r="F70" s="150"/>
      <c r="G70" s="150"/>
      <c r="H70" s="150"/>
      <c r="I70" s="150"/>
      <c r="J70" s="150"/>
      <c r="K70" s="151"/>
      <c r="L70" s="151"/>
      <c r="M70" s="151"/>
      <c r="N70" s="151"/>
      <c r="O70" s="151"/>
      <c r="P70" s="156"/>
      <c r="Q70" s="152"/>
      <c r="R70" s="152"/>
      <c r="S70" s="152"/>
      <c r="T70" s="156"/>
    </row>
    <row r="71" spans="2:20" ht="16.5" customHeight="1" x14ac:dyDescent="0.3">
      <c r="B71" s="148"/>
      <c r="C71" s="148" t="s">
        <v>71</v>
      </c>
      <c r="D71" s="154">
        <v>2024</v>
      </c>
      <c r="E71" s="154"/>
      <c r="F71" s="150"/>
      <c r="G71" s="150"/>
      <c r="H71" s="150"/>
      <c r="I71" s="150"/>
      <c r="J71" s="150"/>
      <c r="K71" s="151"/>
      <c r="L71" s="151"/>
      <c r="M71" s="151"/>
      <c r="N71" s="151"/>
      <c r="O71" s="151"/>
      <c r="P71" s="156"/>
      <c r="Q71" s="152"/>
      <c r="R71" s="152"/>
      <c r="S71" s="152"/>
      <c r="T71" s="156"/>
    </row>
    <row r="72" spans="2:20" ht="16.5" customHeight="1" x14ac:dyDescent="0.3">
      <c r="B72" s="148"/>
      <c r="C72" s="148" t="s">
        <v>71</v>
      </c>
      <c r="D72" s="154">
        <v>2025</v>
      </c>
      <c r="E72" s="154"/>
      <c r="F72" s="150"/>
      <c r="G72" s="150"/>
      <c r="H72" s="150"/>
      <c r="I72" s="150"/>
      <c r="J72" s="150"/>
      <c r="K72" s="151"/>
      <c r="L72" s="151"/>
      <c r="M72" s="151"/>
      <c r="N72" s="151"/>
      <c r="O72" s="151"/>
      <c r="P72" s="156"/>
      <c r="Q72" s="152"/>
      <c r="R72" s="152"/>
      <c r="S72" s="152"/>
      <c r="T72" s="156"/>
    </row>
    <row r="73" spans="2:20" ht="16.5" customHeight="1" x14ac:dyDescent="0.3">
      <c r="B73" s="148"/>
      <c r="C73" s="148" t="s">
        <v>71</v>
      </c>
      <c r="D73" s="154">
        <v>2026</v>
      </c>
      <c r="E73" s="154"/>
      <c r="F73" s="150"/>
      <c r="G73" s="150"/>
      <c r="H73" s="150"/>
      <c r="I73" s="150"/>
      <c r="J73" s="150"/>
      <c r="K73" s="151"/>
      <c r="L73" s="151"/>
      <c r="M73" s="151"/>
      <c r="N73" s="151"/>
      <c r="O73" s="151"/>
      <c r="P73" s="156"/>
      <c r="Q73" s="152"/>
      <c r="R73" s="152"/>
      <c r="S73" s="152"/>
      <c r="T73" s="156"/>
    </row>
    <row r="74" spans="2:20" ht="16.5" customHeight="1" x14ac:dyDescent="0.3">
      <c r="B74" s="148"/>
      <c r="C74" s="148" t="s">
        <v>71</v>
      </c>
      <c r="D74" s="154">
        <v>2027</v>
      </c>
      <c r="E74" s="154"/>
      <c r="F74" s="150"/>
      <c r="G74" s="150"/>
      <c r="H74" s="150"/>
      <c r="I74" s="150"/>
      <c r="J74" s="150"/>
      <c r="K74" s="151"/>
      <c r="L74" s="151"/>
      <c r="M74" s="151"/>
      <c r="N74" s="151"/>
      <c r="O74" s="151"/>
      <c r="P74" s="156"/>
      <c r="Q74" s="152"/>
      <c r="R74" s="152"/>
      <c r="S74" s="152"/>
      <c r="T74" s="156"/>
    </row>
    <row r="75" spans="2:20" ht="16.5" customHeight="1" x14ac:dyDescent="0.3">
      <c r="B75" s="148"/>
      <c r="C75" s="148" t="s">
        <v>71</v>
      </c>
      <c r="D75" s="154">
        <v>2028</v>
      </c>
      <c r="E75" s="154"/>
      <c r="F75" s="150"/>
      <c r="G75" s="150"/>
      <c r="H75" s="150"/>
      <c r="I75" s="150"/>
      <c r="J75" s="150"/>
      <c r="K75" s="151"/>
      <c r="L75" s="151"/>
      <c r="M75" s="151"/>
      <c r="N75" s="151"/>
      <c r="O75" s="151"/>
      <c r="P75" s="156"/>
      <c r="Q75" s="152"/>
      <c r="R75" s="152"/>
      <c r="S75" s="152"/>
      <c r="T75" s="156"/>
    </row>
    <row r="76" spans="2:20" ht="16.5" customHeight="1" x14ac:dyDescent="0.3">
      <c r="B76" s="148"/>
      <c r="C76" s="148" t="s">
        <v>71</v>
      </c>
      <c r="D76" s="154">
        <v>2029</v>
      </c>
      <c r="E76" s="154"/>
      <c r="F76" s="150"/>
      <c r="G76" s="150"/>
      <c r="H76" s="150"/>
      <c r="I76" s="150"/>
      <c r="J76" s="150"/>
      <c r="K76" s="151"/>
      <c r="L76" s="151"/>
      <c r="M76" s="151"/>
      <c r="N76" s="151"/>
      <c r="O76" s="151"/>
      <c r="P76" s="156"/>
      <c r="Q76" s="152"/>
      <c r="R76" s="152"/>
      <c r="S76" s="152"/>
      <c r="T76" s="156"/>
    </row>
    <row r="77" spans="2:20" ht="16.5" customHeight="1" x14ac:dyDescent="0.3">
      <c r="B77" s="148"/>
      <c r="C77" s="148" t="s">
        <v>71</v>
      </c>
      <c r="D77" s="154">
        <v>2030</v>
      </c>
      <c r="E77" s="154"/>
      <c r="F77" s="150"/>
      <c r="G77" s="150"/>
      <c r="H77" s="150"/>
      <c r="I77" s="150"/>
      <c r="J77" s="150"/>
      <c r="K77" s="151"/>
      <c r="L77" s="151"/>
      <c r="M77" s="151"/>
      <c r="N77" s="151"/>
      <c r="O77" s="151"/>
      <c r="P77" s="156"/>
      <c r="Q77" s="152"/>
      <c r="R77" s="152"/>
      <c r="S77" s="152"/>
      <c r="T77" s="156"/>
    </row>
    <row r="78" spans="2:20" ht="16.5" customHeight="1" x14ac:dyDescent="0.3">
      <c r="B78" s="148"/>
      <c r="C78" s="148" t="s">
        <v>71</v>
      </c>
      <c r="D78" s="154">
        <v>2031</v>
      </c>
      <c r="E78" s="154"/>
      <c r="F78" s="150"/>
      <c r="G78" s="150"/>
      <c r="H78" s="150"/>
      <c r="I78" s="150"/>
      <c r="J78" s="150"/>
      <c r="K78" s="151"/>
      <c r="L78" s="151"/>
      <c r="M78" s="151"/>
      <c r="N78" s="151"/>
      <c r="O78" s="151"/>
      <c r="P78" s="156"/>
      <c r="Q78" s="152"/>
      <c r="R78" s="152"/>
      <c r="S78" s="152"/>
      <c r="T78" s="156"/>
    </row>
    <row r="79" spans="2:20" ht="16.5" customHeight="1" x14ac:dyDescent="0.3">
      <c r="B79" s="148"/>
      <c r="C79" s="148" t="s">
        <v>71</v>
      </c>
      <c r="D79" s="154">
        <v>2032</v>
      </c>
      <c r="E79" s="154"/>
      <c r="F79" s="150"/>
      <c r="G79" s="150"/>
      <c r="H79" s="150"/>
      <c r="I79" s="150"/>
      <c r="J79" s="150"/>
      <c r="K79" s="151"/>
      <c r="L79" s="151"/>
      <c r="M79" s="151"/>
      <c r="N79" s="151"/>
      <c r="O79" s="151"/>
      <c r="P79" s="156"/>
      <c r="Q79" s="152"/>
      <c r="R79" s="152"/>
      <c r="S79" s="152"/>
      <c r="T79" s="156"/>
    </row>
    <row r="80" spans="2:20" ht="16.5" customHeight="1" x14ac:dyDescent="0.3">
      <c r="B80" s="155" t="s">
        <v>72</v>
      </c>
      <c r="C80" s="148"/>
      <c r="D80" s="154">
        <v>2021</v>
      </c>
      <c r="E80" s="154"/>
      <c r="F80" s="150"/>
      <c r="G80" s="150"/>
      <c r="H80" s="150"/>
      <c r="I80" s="150"/>
      <c r="J80" s="150"/>
      <c r="K80" s="151"/>
      <c r="L80" s="151"/>
      <c r="M80" s="151"/>
      <c r="N80" s="151"/>
      <c r="O80" s="151"/>
      <c r="P80" s="152"/>
      <c r="Q80" s="152"/>
      <c r="R80" s="152"/>
      <c r="S80" s="152"/>
      <c r="T80" s="153"/>
    </row>
    <row r="81" spans="2:20" ht="16.5" customHeight="1" x14ac:dyDescent="0.3">
      <c r="B81" s="155" t="s">
        <v>72</v>
      </c>
      <c r="C81" s="148"/>
      <c r="D81" s="154">
        <v>2022</v>
      </c>
      <c r="E81" s="154"/>
      <c r="F81" s="150"/>
      <c r="G81" s="150"/>
      <c r="H81" s="150"/>
      <c r="I81" s="150"/>
      <c r="J81" s="150"/>
      <c r="K81" s="151"/>
      <c r="L81" s="151"/>
      <c r="M81" s="151"/>
      <c r="N81" s="151"/>
      <c r="O81" s="151"/>
      <c r="P81" s="152"/>
      <c r="Q81" s="152"/>
      <c r="R81" s="152"/>
      <c r="S81" s="152"/>
      <c r="T81" s="153"/>
    </row>
    <row r="82" spans="2:20" ht="16.5" customHeight="1" x14ac:dyDescent="0.3">
      <c r="B82" s="155" t="s">
        <v>72</v>
      </c>
      <c r="C82" s="148"/>
      <c r="D82" s="154">
        <v>2023</v>
      </c>
      <c r="E82" s="154"/>
      <c r="F82" s="150"/>
      <c r="G82" s="150"/>
      <c r="H82" s="150"/>
      <c r="I82" s="150"/>
      <c r="J82" s="150"/>
      <c r="K82" s="151"/>
      <c r="L82" s="151"/>
      <c r="M82" s="151"/>
      <c r="N82" s="151"/>
      <c r="O82" s="151"/>
      <c r="P82" s="152"/>
      <c r="Q82" s="152"/>
      <c r="R82" s="152"/>
      <c r="S82" s="152"/>
      <c r="T82" s="153"/>
    </row>
    <row r="83" spans="2:20" ht="16.5" customHeight="1" x14ac:dyDescent="0.3">
      <c r="B83" s="155" t="s">
        <v>72</v>
      </c>
      <c r="C83" s="148"/>
      <c r="D83" s="154">
        <v>2024</v>
      </c>
      <c r="E83" s="154"/>
      <c r="F83" s="150"/>
      <c r="G83" s="150"/>
      <c r="H83" s="150"/>
      <c r="I83" s="150"/>
      <c r="J83" s="150"/>
      <c r="K83" s="151"/>
      <c r="L83" s="151"/>
      <c r="M83" s="151"/>
      <c r="N83" s="151"/>
      <c r="O83" s="151"/>
      <c r="P83" s="152"/>
      <c r="Q83" s="152"/>
      <c r="R83" s="152"/>
      <c r="S83" s="152"/>
      <c r="T83" s="153"/>
    </row>
    <row r="84" spans="2:20" ht="16.5" customHeight="1" x14ac:dyDescent="0.3">
      <c r="B84" s="155" t="s">
        <v>72</v>
      </c>
      <c r="C84" s="148"/>
      <c r="D84" s="154">
        <v>2025</v>
      </c>
      <c r="E84" s="154"/>
      <c r="F84" s="150"/>
      <c r="G84" s="150"/>
      <c r="H84" s="150"/>
      <c r="I84" s="150"/>
      <c r="J84" s="150"/>
      <c r="K84" s="151"/>
      <c r="L84" s="151"/>
      <c r="M84" s="151"/>
      <c r="N84" s="151"/>
      <c r="O84" s="151"/>
      <c r="P84" s="152"/>
      <c r="Q84" s="152"/>
      <c r="R84" s="152"/>
      <c r="S84" s="152"/>
      <c r="T84" s="153"/>
    </row>
    <row r="85" spans="2:20" ht="16.5" customHeight="1" x14ac:dyDescent="0.3">
      <c r="B85" s="155" t="s">
        <v>72</v>
      </c>
      <c r="C85" s="148"/>
      <c r="D85" s="154">
        <v>2026</v>
      </c>
      <c r="E85" s="154"/>
      <c r="F85" s="151"/>
      <c r="G85" s="151"/>
      <c r="H85" s="151"/>
      <c r="I85" s="151"/>
      <c r="J85" s="151"/>
      <c r="K85" s="151"/>
      <c r="L85" s="151"/>
      <c r="M85" s="151"/>
      <c r="N85" s="151"/>
      <c r="O85" s="151"/>
      <c r="P85" s="152"/>
      <c r="Q85" s="152"/>
      <c r="R85" s="152"/>
      <c r="S85" s="152"/>
      <c r="T85" s="153"/>
    </row>
    <row r="86" spans="2:20" ht="16.5" customHeight="1" x14ac:dyDescent="0.3">
      <c r="B86" s="155" t="s">
        <v>72</v>
      </c>
      <c r="C86" s="148"/>
      <c r="D86" s="154">
        <v>2027</v>
      </c>
      <c r="E86" s="154"/>
      <c r="F86" s="151"/>
      <c r="G86" s="151"/>
      <c r="H86" s="151"/>
      <c r="I86" s="151"/>
      <c r="J86" s="151"/>
      <c r="K86" s="151"/>
      <c r="L86" s="151"/>
      <c r="M86" s="151"/>
      <c r="N86" s="151"/>
      <c r="O86" s="151"/>
      <c r="P86" s="152"/>
      <c r="Q86" s="152"/>
      <c r="R86" s="152"/>
      <c r="S86" s="152"/>
      <c r="T86" s="153"/>
    </row>
    <row r="87" spans="2:20" ht="16.5" customHeight="1" x14ac:dyDescent="0.3">
      <c r="B87" s="155" t="s">
        <v>72</v>
      </c>
      <c r="C87" s="148"/>
      <c r="D87" s="154">
        <v>2028</v>
      </c>
      <c r="E87" s="154"/>
      <c r="F87" s="151"/>
      <c r="G87" s="151"/>
      <c r="H87" s="151"/>
      <c r="I87" s="151"/>
      <c r="J87" s="151"/>
      <c r="K87" s="151"/>
      <c r="L87" s="151"/>
      <c r="M87" s="151"/>
      <c r="N87" s="151"/>
      <c r="O87" s="151"/>
      <c r="P87" s="152"/>
      <c r="Q87" s="152"/>
      <c r="R87" s="152"/>
      <c r="S87" s="152"/>
      <c r="T87" s="153"/>
    </row>
    <row r="88" spans="2:20" ht="16.5" customHeight="1" x14ac:dyDescent="0.3">
      <c r="B88" s="155" t="s">
        <v>72</v>
      </c>
      <c r="C88" s="148"/>
      <c r="D88" s="154">
        <v>2029</v>
      </c>
      <c r="E88" s="154"/>
      <c r="F88" s="151"/>
      <c r="G88" s="151"/>
      <c r="H88" s="151"/>
      <c r="I88" s="151"/>
      <c r="J88" s="151"/>
      <c r="K88" s="151"/>
      <c r="L88" s="151"/>
      <c r="M88" s="151"/>
      <c r="N88" s="151"/>
      <c r="O88" s="151"/>
      <c r="P88" s="152"/>
      <c r="Q88" s="152"/>
      <c r="R88" s="152"/>
      <c r="S88" s="152"/>
      <c r="T88" s="153"/>
    </row>
    <row r="89" spans="2:20" ht="16.5" customHeight="1" x14ac:dyDescent="0.3">
      <c r="B89" s="155" t="s">
        <v>72</v>
      </c>
      <c r="C89" s="148"/>
      <c r="D89" s="154">
        <v>2030</v>
      </c>
      <c r="E89" s="154"/>
      <c r="F89" s="151"/>
      <c r="G89" s="151"/>
      <c r="H89" s="151"/>
      <c r="I89" s="151"/>
      <c r="J89" s="151"/>
      <c r="K89" s="151"/>
      <c r="L89" s="151"/>
      <c r="M89" s="151"/>
      <c r="N89" s="151"/>
      <c r="O89" s="151"/>
      <c r="P89" s="152"/>
      <c r="Q89" s="152"/>
      <c r="R89" s="152"/>
      <c r="S89" s="152"/>
      <c r="T89" s="153"/>
    </row>
    <row r="90" spans="2:20" ht="16.5" customHeight="1" x14ac:dyDescent="0.3">
      <c r="B90" s="155" t="s">
        <v>72</v>
      </c>
      <c r="C90" s="148"/>
      <c r="D90" s="154">
        <v>2031</v>
      </c>
      <c r="E90" s="154"/>
      <c r="F90" s="151"/>
      <c r="G90" s="151"/>
      <c r="H90" s="151"/>
      <c r="I90" s="151"/>
      <c r="J90" s="151"/>
      <c r="K90" s="151"/>
      <c r="L90" s="151"/>
      <c r="M90" s="151"/>
      <c r="N90" s="151"/>
      <c r="O90" s="151"/>
      <c r="P90" s="152"/>
      <c r="Q90" s="152"/>
      <c r="R90" s="152"/>
      <c r="S90" s="152"/>
      <c r="T90" s="153"/>
    </row>
    <row r="91" spans="2:20" ht="16.5" customHeight="1" x14ac:dyDescent="0.3">
      <c r="B91" s="155" t="s">
        <v>72</v>
      </c>
      <c r="C91" s="148"/>
      <c r="D91" s="154">
        <v>2032</v>
      </c>
      <c r="E91" s="154"/>
      <c r="F91" s="151"/>
      <c r="G91" s="151"/>
      <c r="H91" s="151"/>
      <c r="I91" s="151"/>
      <c r="J91" s="151"/>
      <c r="K91" s="151"/>
      <c r="L91" s="151"/>
      <c r="M91" s="151"/>
      <c r="N91" s="151"/>
      <c r="O91" s="151"/>
      <c r="P91" s="152"/>
      <c r="Q91" s="152"/>
      <c r="R91" s="152"/>
      <c r="S91" s="152"/>
      <c r="T91" s="153"/>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sqref="A1:R1"/>
    </sheetView>
  </sheetViews>
  <sheetFormatPr defaultRowHeight="10.199999999999999" x14ac:dyDescent="0.2"/>
  <sheetData>
    <row r="1" spans="1:18" ht="15.6" x14ac:dyDescent="0.3">
      <c r="A1" s="226" t="s">
        <v>73</v>
      </c>
      <c r="B1" s="226"/>
      <c r="C1" s="226"/>
      <c r="D1" s="226"/>
      <c r="E1" s="226"/>
      <c r="F1" s="226"/>
      <c r="G1" s="226"/>
      <c r="H1" s="226"/>
      <c r="I1" s="226"/>
      <c r="J1" s="226"/>
      <c r="K1" s="226"/>
      <c r="L1" s="226"/>
      <c r="M1" s="226"/>
      <c r="N1" s="226"/>
      <c r="O1" s="226"/>
      <c r="P1" s="226"/>
      <c r="Q1" s="226"/>
      <c r="R1" s="22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6"/>
  <sheetViews>
    <sheetView zoomScale="82" zoomScaleNormal="82" workbookViewId="0">
      <selection activeCell="B1" sqref="B1:P1"/>
    </sheetView>
  </sheetViews>
  <sheetFormatPr defaultColWidth="9.28515625" defaultRowHeight="13.2" x14ac:dyDescent="0.25"/>
  <cols>
    <col min="1" max="1" width="9.28515625" style="1"/>
    <col min="2" max="2" width="104.7109375" style="1" customWidth="1"/>
    <col min="3" max="3" width="13.42578125" style="1" customWidth="1"/>
    <col min="4" max="4" width="13.7109375" style="1" customWidth="1"/>
    <col min="5" max="9" width="13.5703125" style="1" customWidth="1"/>
    <col min="10" max="11" width="12.42578125" style="1" customWidth="1"/>
    <col min="12" max="16" width="12.140625" style="1" customWidth="1"/>
    <col min="17" max="16384" width="9.28515625" style="1"/>
  </cols>
  <sheetData>
    <row r="1" spans="1:17" ht="15.6" x14ac:dyDescent="0.3">
      <c r="B1" s="232" t="s">
        <v>74</v>
      </c>
      <c r="C1" s="232"/>
      <c r="D1" s="232"/>
      <c r="E1" s="232"/>
      <c r="F1" s="232"/>
      <c r="G1" s="232"/>
      <c r="H1" s="232"/>
      <c r="I1" s="232"/>
      <c r="J1" s="232"/>
      <c r="K1" s="232"/>
      <c r="L1" s="232"/>
      <c r="M1" s="232"/>
      <c r="N1" s="232"/>
      <c r="O1" s="232"/>
      <c r="P1" s="232"/>
    </row>
    <row r="2" spans="1:17" ht="15.6" x14ac:dyDescent="0.3">
      <c r="B2" s="233" t="str">
        <f>+'FormsList&amp;FilerInfo'!B2</f>
        <v>Peninsula Clean Energy</v>
      </c>
      <c r="C2" s="234"/>
      <c r="D2" s="234"/>
      <c r="E2" s="234"/>
      <c r="F2" s="234"/>
      <c r="G2" s="234"/>
      <c r="H2" s="234"/>
      <c r="I2" s="234"/>
      <c r="J2" s="234"/>
      <c r="K2" s="234"/>
      <c r="L2" s="234"/>
      <c r="M2" s="234"/>
      <c r="N2" s="234"/>
      <c r="O2" s="234"/>
      <c r="P2" s="234"/>
    </row>
    <row r="3" spans="1:17" ht="15.6" x14ac:dyDescent="0.3">
      <c r="B3" s="168"/>
      <c r="C3" s="169"/>
      <c r="D3" s="169"/>
      <c r="E3" s="169"/>
      <c r="F3" s="169"/>
      <c r="G3" s="169"/>
      <c r="H3" s="169"/>
      <c r="I3" s="169"/>
      <c r="J3" s="169"/>
      <c r="K3" s="169"/>
      <c r="L3" s="169"/>
      <c r="M3" s="169"/>
      <c r="N3" s="169"/>
      <c r="O3" s="169"/>
      <c r="P3" s="169"/>
    </row>
    <row r="4" spans="1:17" ht="17.399999999999999" x14ac:dyDescent="0.3">
      <c r="B4" s="235" t="s">
        <v>75</v>
      </c>
      <c r="C4" s="235"/>
      <c r="D4" s="235"/>
      <c r="E4" s="235"/>
      <c r="F4" s="235"/>
      <c r="G4" s="235"/>
      <c r="H4" s="235"/>
      <c r="I4" s="235"/>
      <c r="J4" s="235"/>
      <c r="K4" s="235"/>
      <c r="L4" s="235"/>
      <c r="M4" s="235"/>
      <c r="N4" s="235"/>
      <c r="O4" s="235"/>
      <c r="P4" s="235"/>
    </row>
    <row r="5" spans="1:17" x14ac:dyDescent="0.25">
      <c r="B5" s="236" t="s">
        <v>76</v>
      </c>
      <c r="C5" s="236"/>
      <c r="D5" s="236"/>
      <c r="E5" s="236"/>
      <c r="F5" s="236"/>
      <c r="G5" s="236"/>
      <c r="H5" s="236"/>
      <c r="I5" s="236"/>
      <c r="J5" s="236"/>
      <c r="K5" s="236"/>
      <c r="L5" s="236"/>
      <c r="M5" s="236"/>
      <c r="N5" s="236"/>
      <c r="O5" s="236"/>
      <c r="P5" s="236"/>
      <c r="Q5" s="73"/>
    </row>
    <row r="6" spans="1:17" ht="13.8" thickBot="1" x14ac:dyDescent="0.3">
      <c r="B6" s="170"/>
      <c r="C6" s="170"/>
      <c r="D6" s="170"/>
      <c r="E6" s="170"/>
      <c r="F6" s="170"/>
      <c r="G6" s="170"/>
      <c r="H6" s="170"/>
      <c r="I6" s="170"/>
      <c r="J6" s="170"/>
      <c r="K6" s="170"/>
      <c r="L6" s="170"/>
      <c r="M6" s="170"/>
      <c r="N6" s="170"/>
      <c r="O6" s="170"/>
      <c r="P6" s="170"/>
    </row>
    <row r="7" spans="1:17" ht="21" customHeight="1" thickBot="1" x14ac:dyDescent="0.3">
      <c r="A7" s="73"/>
      <c r="B7" s="95"/>
      <c r="C7" s="68">
        <v>2019</v>
      </c>
      <c r="D7" s="68">
        <v>2020</v>
      </c>
      <c r="E7" s="68">
        <v>2021</v>
      </c>
      <c r="F7" s="68">
        <v>2022</v>
      </c>
      <c r="G7" s="68">
        <v>2023</v>
      </c>
      <c r="H7" s="68">
        <v>2024</v>
      </c>
      <c r="I7" s="68">
        <v>2025</v>
      </c>
      <c r="J7" s="68">
        <v>2026</v>
      </c>
      <c r="K7" s="68">
        <v>2027</v>
      </c>
      <c r="L7" s="68">
        <v>2028</v>
      </c>
      <c r="M7" s="68">
        <v>2029</v>
      </c>
      <c r="N7" s="68">
        <v>2030</v>
      </c>
      <c r="O7" s="68">
        <v>2031</v>
      </c>
      <c r="P7" s="68">
        <v>2032</v>
      </c>
    </row>
    <row r="8" spans="1:17" ht="16.2" thickBot="1" x14ac:dyDescent="0.3">
      <c r="B8" s="2" t="s">
        <v>77</v>
      </c>
      <c r="C8" s="3"/>
      <c r="D8" s="3"/>
      <c r="E8" s="3"/>
      <c r="F8" s="3"/>
      <c r="G8" s="3"/>
      <c r="H8" s="3"/>
      <c r="I8" s="3"/>
      <c r="J8" s="3"/>
      <c r="K8" s="3"/>
      <c r="L8" s="3"/>
      <c r="M8" s="3"/>
      <c r="N8" s="3"/>
      <c r="O8" s="3"/>
      <c r="P8" s="4"/>
    </row>
    <row r="9" spans="1:17" ht="16.2" thickBot="1" x14ac:dyDescent="0.3">
      <c r="B9" s="5" t="s">
        <v>78</v>
      </c>
      <c r="C9" s="6"/>
      <c r="D9" s="6"/>
      <c r="E9" s="6"/>
      <c r="F9" s="6"/>
      <c r="G9" s="6"/>
      <c r="H9" s="6"/>
      <c r="I9" s="6"/>
      <c r="J9" s="6"/>
      <c r="K9" s="6"/>
      <c r="L9" s="6"/>
      <c r="M9" s="6"/>
      <c r="N9" s="6"/>
      <c r="O9" s="6"/>
      <c r="P9" s="7"/>
    </row>
    <row r="10" spans="1:17" ht="16.2" thickBot="1" x14ac:dyDescent="0.3">
      <c r="B10" s="8" t="s">
        <v>79</v>
      </c>
      <c r="C10" s="9"/>
      <c r="D10" s="9"/>
      <c r="E10" s="9"/>
      <c r="F10" s="9"/>
      <c r="G10" s="9"/>
      <c r="H10" s="9"/>
      <c r="I10" s="9"/>
      <c r="J10" s="9"/>
      <c r="K10" s="9"/>
      <c r="L10" s="9"/>
      <c r="M10" s="9"/>
      <c r="N10" s="9"/>
      <c r="O10" s="9"/>
      <c r="P10" s="10"/>
    </row>
    <row r="11" spans="1:17" ht="13.8" thickBot="1" x14ac:dyDescent="0.3">
      <c r="B11" s="228" t="s">
        <v>80</v>
      </c>
      <c r="C11" s="229"/>
      <c r="D11" s="229"/>
      <c r="E11" s="229"/>
      <c r="F11" s="229"/>
      <c r="G11" s="229"/>
      <c r="H11" s="229"/>
      <c r="I11" s="229"/>
      <c r="J11" s="229"/>
      <c r="K11" s="229"/>
      <c r="L11" s="229"/>
      <c r="M11" s="229"/>
      <c r="N11" s="229"/>
      <c r="O11" s="230"/>
      <c r="P11" s="231"/>
    </row>
    <row r="12" spans="1:17" ht="15.6" x14ac:dyDescent="0.25">
      <c r="B12" s="11" t="s">
        <v>81</v>
      </c>
      <c r="C12" s="23"/>
      <c r="D12" s="23"/>
      <c r="E12" s="23"/>
      <c r="F12" s="23"/>
      <c r="G12" s="23"/>
      <c r="H12" s="23"/>
      <c r="I12" s="23"/>
      <c r="J12" s="23"/>
      <c r="K12" s="23"/>
      <c r="L12" s="23"/>
      <c r="M12" s="23"/>
      <c r="N12" s="23"/>
      <c r="O12" s="23"/>
      <c r="P12" s="23"/>
    </row>
    <row r="13" spans="1:17" ht="16.2" thickBot="1" x14ac:dyDescent="0.3">
      <c r="B13" s="12" t="s">
        <v>82</v>
      </c>
      <c r="C13" s="24"/>
      <c r="D13" s="24"/>
      <c r="E13" s="24"/>
      <c r="F13" s="24"/>
      <c r="G13" s="24"/>
      <c r="H13" s="24"/>
      <c r="I13" s="24"/>
      <c r="J13" s="24"/>
      <c r="K13" s="24"/>
      <c r="L13" s="24"/>
      <c r="M13" s="24"/>
      <c r="N13" s="24"/>
      <c r="O13" s="24"/>
      <c r="P13" s="24"/>
    </row>
    <row r="14" spans="1:17" ht="16.2" thickBot="1" x14ac:dyDescent="0.3">
      <c r="B14" s="5" t="s">
        <v>83</v>
      </c>
      <c r="C14" s="6"/>
      <c r="D14" s="6"/>
      <c r="E14" s="6"/>
      <c r="F14" s="6"/>
      <c r="G14" s="6"/>
      <c r="H14" s="6"/>
      <c r="I14" s="6"/>
      <c r="J14" s="6"/>
      <c r="K14" s="6"/>
      <c r="L14" s="6"/>
      <c r="M14" s="6"/>
      <c r="N14" s="6"/>
      <c r="O14" s="6"/>
      <c r="P14" s="7"/>
    </row>
    <row r="15" spans="1:17" ht="15.6" x14ac:dyDescent="0.25">
      <c r="B15" s="13" t="s">
        <v>81</v>
      </c>
      <c r="C15" s="14"/>
      <c r="D15" s="14"/>
      <c r="E15" s="14"/>
      <c r="F15" s="14"/>
      <c r="G15" s="14"/>
      <c r="H15" s="14"/>
      <c r="I15" s="14"/>
      <c r="J15" s="14"/>
      <c r="K15" s="14"/>
      <c r="L15" s="14"/>
      <c r="M15" s="14"/>
      <c r="N15" s="14"/>
      <c r="O15" s="14"/>
      <c r="P15" s="14"/>
    </row>
    <row r="16" spans="1:17" ht="16.2" thickBot="1" x14ac:dyDescent="0.3">
      <c r="B16" s="15" t="s">
        <v>82</v>
      </c>
      <c r="C16" s="16"/>
      <c r="D16" s="16"/>
      <c r="E16" s="16"/>
      <c r="F16" s="16"/>
      <c r="G16" s="16"/>
      <c r="H16" s="16"/>
      <c r="I16" s="16"/>
      <c r="J16" s="16"/>
      <c r="K16" s="16"/>
      <c r="L16" s="16"/>
      <c r="M16" s="16"/>
      <c r="N16" s="16"/>
      <c r="O16" s="16"/>
      <c r="P16" s="16"/>
    </row>
    <row r="17" spans="2:16" ht="16.2" thickBot="1" x14ac:dyDescent="0.3">
      <c r="B17" s="5" t="s">
        <v>84</v>
      </c>
      <c r="C17" s="6"/>
      <c r="D17" s="6"/>
      <c r="E17" s="6"/>
      <c r="F17" s="6"/>
      <c r="G17" s="6"/>
      <c r="H17" s="6"/>
      <c r="I17" s="6"/>
      <c r="J17" s="6"/>
      <c r="K17" s="6"/>
      <c r="L17" s="6"/>
      <c r="M17" s="6"/>
      <c r="N17" s="6"/>
      <c r="O17" s="6"/>
      <c r="P17" s="7"/>
    </row>
    <row r="18" spans="2:16" ht="15.6" x14ac:dyDescent="0.25">
      <c r="B18" s="13" t="s">
        <v>81</v>
      </c>
      <c r="C18" s="17"/>
      <c r="D18" s="17"/>
      <c r="E18" s="17"/>
      <c r="F18" s="17"/>
      <c r="G18" s="17"/>
      <c r="H18" s="17"/>
      <c r="I18" s="17"/>
      <c r="J18" s="17"/>
      <c r="K18" s="17"/>
      <c r="L18" s="17"/>
      <c r="M18" s="17"/>
      <c r="N18" s="17"/>
      <c r="O18" s="17"/>
      <c r="P18" s="17"/>
    </row>
    <row r="19" spans="2:16" ht="16.2" thickBot="1" x14ac:dyDescent="0.3">
      <c r="B19" s="15" t="s">
        <v>82</v>
      </c>
      <c r="C19" s="18"/>
      <c r="D19" s="18"/>
      <c r="E19" s="18"/>
      <c r="F19" s="18"/>
      <c r="G19" s="18"/>
      <c r="H19" s="18"/>
      <c r="I19" s="18"/>
      <c r="J19" s="18"/>
      <c r="K19" s="18"/>
      <c r="L19" s="18"/>
      <c r="M19" s="18"/>
      <c r="N19" s="18"/>
      <c r="O19" s="18"/>
      <c r="P19" s="18"/>
    </row>
    <row r="20" spans="2:16" ht="16.2" thickBot="1" x14ac:dyDescent="0.3">
      <c r="B20" s="5" t="s">
        <v>85</v>
      </c>
      <c r="C20" s="6"/>
      <c r="D20" s="6"/>
      <c r="E20" s="6"/>
      <c r="F20" s="6"/>
      <c r="G20" s="6"/>
      <c r="H20" s="6"/>
      <c r="I20" s="6"/>
      <c r="J20" s="6"/>
      <c r="K20" s="6"/>
      <c r="L20" s="6"/>
      <c r="M20" s="6"/>
      <c r="N20" s="6"/>
      <c r="O20" s="6"/>
      <c r="P20" s="7"/>
    </row>
    <row r="21" spans="2:16" ht="15.6" x14ac:dyDescent="0.25">
      <c r="B21" s="13" t="s">
        <v>81</v>
      </c>
      <c r="C21" s="14"/>
      <c r="D21" s="14"/>
      <c r="E21" s="14"/>
      <c r="F21" s="14"/>
      <c r="G21" s="14"/>
      <c r="H21" s="14"/>
      <c r="I21" s="14"/>
      <c r="J21" s="14"/>
      <c r="K21" s="14"/>
      <c r="L21" s="14"/>
      <c r="M21" s="14"/>
      <c r="N21" s="14"/>
      <c r="O21" s="14"/>
      <c r="P21" s="14"/>
    </row>
    <row r="22" spans="2:16" ht="15.6" x14ac:dyDescent="0.25">
      <c r="B22" s="15" t="s">
        <v>82</v>
      </c>
      <c r="C22" s="19"/>
      <c r="D22" s="19"/>
      <c r="E22" s="19"/>
      <c r="F22" s="19"/>
      <c r="G22" s="19"/>
      <c r="H22" s="19"/>
      <c r="I22" s="19"/>
      <c r="J22" s="19"/>
      <c r="K22" s="19"/>
      <c r="L22" s="19"/>
      <c r="M22" s="19"/>
      <c r="N22" s="19"/>
      <c r="O22" s="19"/>
      <c r="P22" s="19"/>
    </row>
    <row r="23" spans="2:16" ht="16.2" thickBot="1" x14ac:dyDescent="0.3">
      <c r="B23" s="38" t="s">
        <v>86</v>
      </c>
      <c r="C23" s="22"/>
      <c r="D23" s="22"/>
      <c r="E23" s="22"/>
      <c r="F23" s="22"/>
      <c r="G23" s="22"/>
      <c r="H23" s="22"/>
      <c r="I23" s="22"/>
      <c r="J23" s="22"/>
      <c r="K23" s="22"/>
      <c r="L23" s="22"/>
      <c r="M23" s="22"/>
      <c r="N23" s="22"/>
      <c r="O23" s="22"/>
      <c r="P23" s="22"/>
    </row>
    <row r="24" spans="2:16" ht="16.2" thickBot="1" x14ac:dyDescent="0.3">
      <c r="B24" s="38" t="s">
        <v>87</v>
      </c>
      <c r="C24" s="69"/>
      <c r="D24" s="70"/>
      <c r="E24" s="70"/>
      <c r="F24" s="70"/>
      <c r="G24" s="70"/>
      <c r="H24" s="70"/>
      <c r="I24" s="70"/>
      <c r="J24" s="70"/>
      <c r="K24" s="70"/>
      <c r="L24" s="70"/>
      <c r="M24" s="70"/>
      <c r="N24" s="70"/>
      <c r="O24" s="70"/>
      <c r="P24" s="70"/>
    </row>
    <row r="25" spans="2:16" ht="16.2" thickBot="1" x14ac:dyDescent="0.3">
      <c r="B25" s="5" t="s">
        <v>88</v>
      </c>
      <c r="C25" s="6"/>
      <c r="D25" s="6"/>
      <c r="E25" s="6"/>
      <c r="F25" s="6"/>
      <c r="G25" s="6"/>
      <c r="H25" s="6"/>
      <c r="I25" s="6"/>
      <c r="J25" s="6"/>
      <c r="K25" s="6"/>
      <c r="L25" s="6"/>
      <c r="M25" s="6"/>
      <c r="N25" s="6"/>
      <c r="O25" s="6"/>
      <c r="P25" s="7"/>
    </row>
    <row r="26" spans="2:16" ht="15.6" x14ac:dyDescent="0.25">
      <c r="B26" s="13" t="s">
        <v>81</v>
      </c>
      <c r="C26" s="14"/>
      <c r="D26" s="14"/>
      <c r="E26" s="14"/>
      <c r="F26" s="14"/>
      <c r="G26" s="14"/>
      <c r="H26" s="14"/>
      <c r="I26" s="14"/>
      <c r="J26" s="14"/>
      <c r="K26" s="14"/>
      <c r="L26" s="14"/>
      <c r="M26" s="14"/>
      <c r="N26" s="14"/>
      <c r="O26" s="14"/>
      <c r="P26" s="14"/>
    </row>
    <row r="27" spans="2:16" ht="15.6" x14ac:dyDescent="0.25">
      <c r="B27" s="15" t="s">
        <v>82</v>
      </c>
      <c r="C27" s="20"/>
      <c r="D27" s="20"/>
      <c r="E27" s="20"/>
      <c r="F27" s="20"/>
      <c r="G27" s="20"/>
      <c r="H27" s="20"/>
      <c r="I27" s="20"/>
      <c r="J27" s="20"/>
      <c r="K27" s="20"/>
      <c r="L27" s="20"/>
      <c r="M27" s="20"/>
      <c r="N27" s="20"/>
      <c r="O27" s="20"/>
      <c r="P27" s="20"/>
    </row>
    <row r="28" spans="2:16" ht="16.2" thickBot="1" x14ac:dyDescent="0.3">
      <c r="B28" s="21" t="s">
        <v>89</v>
      </c>
      <c r="C28" s="22"/>
      <c r="D28" s="22"/>
      <c r="E28" s="22"/>
      <c r="F28" s="22"/>
      <c r="G28" s="22"/>
      <c r="H28" s="22"/>
      <c r="I28" s="22"/>
      <c r="J28" s="22"/>
      <c r="K28" s="22"/>
      <c r="L28" s="22"/>
      <c r="M28" s="22"/>
      <c r="N28" s="22"/>
      <c r="O28" s="22"/>
      <c r="P28" s="22"/>
    </row>
    <row r="29" spans="2:16" ht="16.2" thickBot="1" x14ac:dyDescent="0.3">
      <c r="B29" s="5" t="s">
        <v>90</v>
      </c>
      <c r="C29" s="6"/>
      <c r="D29" s="6"/>
      <c r="E29" s="6"/>
      <c r="F29" s="6"/>
      <c r="G29" s="6"/>
      <c r="H29" s="6"/>
      <c r="I29" s="6"/>
      <c r="J29" s="6"/>
      <c r="K29" s="6"/>
      <c r="L29" s="6"/>
      <c r="M29" s="6"/>
      <c r="N29" s="6"/>
      <c r="O29" s="6"/>
      <c r="P29" s="7"/>
    </row>
    <row r="30" spans="2:16" ht="15.6" x14ac:dyDescent="0.25">
      <c r="B30" s="13" t="s">
        <v>81</v>
      </c>
      <c r="C30" s="23"/>
      <c r="D30" s="23"/>
      <c r="E30" s="23"/>
      <c r="F30" s="23"/>
      <c r="G30" s="23"/>
      <c r="H30" s="23"/>
      <c r="I30" s="23"/>
      <c r="J30" s="23"/>
      <c r="K30" s="23"/>
      <c r="L30" s="23"/>
      <c r="M30" s="23"/>
      <c r="N30" s="23"/>
      <c r="O30" s="23"/>
      <c r="P30" s="23"/>
    </row>
    <row r="31" spans="2:16" ht="16.2" thickBot="1" x14ac:dyDescent="0.3">
      <c r="B31" s="15" t="s">
        <v>82</v>
      </c>
      <c r="C31" s="27"/>
      <c r="D31" s="27"/>
      <c r="E31" s="27"/>
      <c r="F31" s="27"/>
      <c r="G31" s="27"/>
      <c r="H31" s="27"/>
      <c r="I31" s="27"/>
      <c r="J31" s="27"/>
      <c r="K31" s="27"/>
      <c r="L31" s="27"/>
      <c r="M31" s="27"/>
      <c r="N31" s="27"/>
      <c r="O31" s="27"/>
      <c r="P31" s="27"/>
    </row>
    <row r="32" spans="2:16" ht="16.2" thickBot="1" x14ac:dyDescent="0.3">
      <c r="B32" s="5" t="s">
        <v>67</v>
      </c>
      <c r="C32" s="24"/>
      <c r="D32" s="24"/>
      <c r="E32" s="24"/>
      <c r="F32" s="24"/>
      <c r="G32" s="24"/>
      <c r="H32" s="24"/>
      <c r="I32" s="24"/>
      <c r="J32" s="24"/>
      <c r="K32" s="24"/>
      <c r="L32" s="24"/>
      <c r="M32" s="24"/>
      <c r="N32" s="24"/>
      <c r="O32" s="24"/>
      <c r="P32" s="24"/>
    </row>
    <row r="33" spans="2:16" ht="16.2" thickBot="1" x14ac:dyDescent="0.3">
      <c r="B33" s="8" t="s">
        <v>91</v>
      </c>
      <c r="C33" s="9"/>
      <c r="D33" s="9"/>
      <c r="E33" s="9"/>
      <c r="F33" s="9"/>
      <c r="G33" s="9"/>
      <c r="H33" s="9"/>
      <c r="I33" s="9"/>
      <c r="J33" s="9"/>
      <c r="K33" s="9"/>
      <c r="L33" s="9"/>
      <c r="M33" s="9"/>
      <c r="N33" s="9"/>
      <c r="O33" s="9"/>
      <c r="P33" s="10"/>
    </row>
    <row r="34" spans="2:16" ht="16.2" thickBot="1" x14ac:dyDescent="0.3">
      <c r="B34" s="25" t="s">
        <v>92</v>
      </c>
      <c r="C34" s="26">
        <v>350</v>
      </c>
      <c r="D34" s="26">
        <v>480</v>
      </c>
      <c r="E34" s="26"/>
      <c r="F34" s="26"/>
      <c r="G34" s="26"/>
      <c r="H34" s="26"/>
      <c r="I34" s="26"/>
      <c r="J34" s="26"/>
      <c r="K34" s="26"/>
      <c r="L34" s="27"/>
      <c r="M34" s="50"/>
      <c r="N34" s="50"/>
      <c r="O34" s="26"/>
      <c r="P34" s="27"/>
    </row>
    <row r="35" spans="2:16" ht="16.2" thickBot="1" x14ac:dyDescent="0.3">
      <c r="B35" s="5" t="s">
        <v>93</v>
      </c>
      <c r="C35" s="6"/>
      <c r="D35" s="6"/>
      <c r="E35" s="6"/>
      <c r="F35" s="6"/>
      <c r="G35" s="6"/>
      <c r="H35" s="6"/>
      <c r="I35" s="6"/>
      <c r="J35" s="6"/>
      <c r="K35" s="6"/>
      <c r="L35" s="6"/>
      <c r="M35" s="6"/>
      <c r="N35" s="6"/>
      <c r="O35" s="6"/>
      <c r="P35" s="7"/>
    </row>
    <row r="36" spans="2:16" ht="15.6" x14ac:dyDescent="0.25">
      <c r="B36" s="28" t="s">
        <v>94</v>
      </c>
      <c r="C36" s="178"/>
      <c r="D36" s="178"/>
      <c r="E36" s="178"/>
      <c r="F36" s="178"/>
      <c r="G36" s="178"/>
      <c r="H36" s="178"/>
      <c r="I36" s="178"/>
      <c r="J36" s="29"/>
      <c r="K36" s="29"/>
      <c r="L36" s="30"/>
      <c r="M36" s="51"/>
      <c r="N36" s="51"/>
      <c r="O36" s="29"/>
      <c r="P36" s="30"/>
    </row>
    <row r="37" spans="2:16" ht="15.6" x14ac:dyDescent="0.25">
      <c r="B37" s="31" t="s">
        <v>95</v>
      </c>
      <c r="C37" s="178"/>
      <c r="D37" s="178">
        <v>10717.851812000008</v>
      </c>
      <c r="E37" s="178">
        <v>7476.7049874158884</v>
      </c>
      <c r="F37" s="178">
        <v>6341.187552568058</v>
      </c>
      <c r="G37" s="178">
        <v>8769.3103866598412</v>
      </c>
      <c r="H37" s="178">
        <v>5191.091849055997</v>
      </c>
      <c r="I37" s="178">
        <v>7.6390005432358521E-12</v>
      </c>
      <c r="J37" s="29"/>
      <c r="K37" s="29"/>
      <c r="L37" s="30"/>
      <c r="M37" s="51"/>
      <c r="N37" s="51"/>
      <c r="O37" s="29"/>
      <c r="P37" s="30"/>
    </row>
    <row r="38" spans="2:16" ht="15.6" x14ac:dyDescent="0.25">
      <c r="B38" s="31" t="s">
        <v>96</v>
      </c>
      <c r="C38" s="178"/>
      <c r="D38" s="178"/>
      <c r="E38" s="178"/>
      <c r="F38" s="178"/>
      <c r="G38" s="178"/>
      <c r="H38" s="178"/>
      <c r="I38" s="178"/>
      <c r="J38" s="29"/>
      <c r="K38" s="29"/>
      <c r="L38" s="30"/>
      <c r="M38" s="51"/>
      <c r="N38" s="51"/>
      <c r="O38" s="29"/>
      <c r="P38" s="30"/>
    </row>
    <row r="39" spans="2:16" ht="15.6" x14ac:dyDescent="0.25">
      <c r="B39" s="32" t="s">
        <v>97</v>
      </c>
      <c r="C39" s="178">
        <v>38732.209415235324</v>
      </c>
      <c r="D39" s="178">
        <v>30108.197898178354</v>
      </c>
      <c r="E39" s="178">
        <v>8839.635784041584</v>
      </c>
      <c r="F39" s="178">
        <v>15513.020839800542</v>
      </c>
      <c r="G39" s="178">
        <v>7913.4826790485022</v>
      </c>
      <c r="H39" s="178">
        <v>4328.587473114867</v>
      </c>
      <c r="I39" s="178">
        <v>14229.603122654402</v>
      </c>
      <c r="J39" s="29"/>
      <c r="K39" s="29"/>
      <c r="L39" s="30"/>
      <c r="M39" s="51"/>
      <c r="N39" s="51"/>
      <c r="O39" s="29"/>
      <c r="P39" s="30"/>
    </row>
    <row r="40" spans="2:16" ht="15.6" x14ac:dyDescent="0.25">
      <c r="B40" s="32" t="s">
        <v>67</v>
      </c>
      <c r="C40" s="179">
        <v>0</v>
      </c>
      <c r="D40" s="179">
        <v>0</v>
      </c>
      <c r="E40" s="179">
        <v>0</v>
      </c>
      <c r="F40" s="179">
        <v>0</v>
      </c>
      <c r="G40" s="179">
        <v>4301.0562159235888</v>
      </c>
      <c r="H40" s="179">
        <v>8945.5620015811583</v>
      </c>
      <c r="I40" s="179">
        <v>8590.8066960140168</v>
      </c>
      <c r="J40" s="27"/>
      <c r="K40" s="27"/>
      <c r="L40" s="27"/>
      <c r="M40" s="27"/>
      <c r="N40" s="27"/>
      <c r="O40" s="27"/>
      <c r="P40" s="27"/>
    </row>
    <row r="41" spans="2:16" ht="15.6" x14ac:dyDescent="0.25">
      <c r="B41" s="96" t="s">
        <v>98</v>
      </c>
      <c r="C41" s="180"/>
      <c r="D41" s="180"/>
      <c r="E41" s="180"/>
      <c r="F41" s="180"/>
      <c r="G41" s="180"/>
      <c r="H41" s="180"/>
      <c r="I41" s="180"/>
      <c r="J41" s="50"/>
      <c r="K41" s="50"/>
      <c r="L41" s="50"/>
      <c r="M41" s="50"/>
      <c r="N41" s="50"/>
      <c r="O41" s="50"/>
      <c r="P41" s="50"/>
    </row>
    <row r="42" spans="2:16" ht="16.2" thickBot="1" x14ac:dyDescent="0.3">
      <c r="B42" s="96" t="s">
        <v>64</v>
      </c>
      <c r="C42" s="180">
        <v>175433.69121476469</v>
      </c>
      <c r="D42" s="180">
        <v>197010.51973982161</v>
      </c>
      <c r="E42" s="180">
        <v>194786.58747441499</v>
      </c>
      <c r="F42" s="180">
        <v>208088.83211087412</v>
      </c>
      <c r="G42" s="180">
        <v>196397.7300888251</v>
      </c>
      <c r="H42" s="180">
        <v>196339.1874677329</v>
      </c>
      <c r="I42" s="180">
        <v>209452.15791998434</v>
      </c>
      <c r="J42" s="50"/>
      <c r="K42" s="50"/>
      <c r="L42" s="50"/>
      <c r="M42" s="50"/>
      <c r="N42" s="50"/>
      <c r="O42" s="50"/>
      <c r="P42" s="50"/>
    </row>
    <row r="43" spans="2:16" ht="16.2" thickBot="1" x14ac:dyDescent="0.3">
      <c r="B43" s="56" t="s">
        <v>99</v>
      </c>
      <c r="C43" s="181">
        <v>0</v>
      </c>
      <c r="D43" s="181">
        <v>0</v>
      </c>
      <c r="E43" s="181">
        <v>0</v>
      </c>
      <c r="F43" s="181">
        <v>0</v>
      </c>
      <c r="G43" s="181">
        <v>0</v>
      </c>
      <c r="H43" s="181">
        <v>0</v>
      </c>
      <c r="I43" s="181">
        <v>0</v>
      </c>
      <c r="J43" s="53"/>
      <c r="K43" s="53"/>
      <c r="L43" s="53"/>
      <c r="M43" s="53"/>
      <c r="N43" s="53"/>
      <c r="O43" s="53"/>
      <c r="P43" s="53"/>
    </row>
    <row r="44" spans="2:16" ht="16.2" thickBot="1" x14ac:dyDescent="0.3">
      <c r="B44" s="56" t="s">
        <v>100</v>
      </c>
      <c r="C44" s="182">
        <v>-4542.01</v>
      </c>
      <c r="D44" s="182">
        <v>-7375.9684999999999</v>
      </c>
      <c r="E44" s="182">
        <v>-2907.3910000000001</v>
      </c>
      <c r="F44" s="182">
        <v>0</v>
      </c>
      <c r="G44" s="182">
        <v>0</v>
      </c>
      <c r="H44" s="182">
        <v>0</v>
      </c>
      <c r="I44" s="182">
        <v>0</v>
      </c>
      <c r="J44" s="37"/>
      <c r="K44" s="37"/>
      <c r="L44" s="37"/>
      <c r="M44" s="37"/>
      <c r="N44" s="37"/>
      <c r="O44" s="37"/>
      <c r="P44" s="37"/>
    </row>
    <row r="45" spans="2:16" ht="16.2" thickBot="1" x14ac:dyDescent="0.3">
      <c r="B45" s="97" t="s">
        <v>101</v>
      </c>
      <c r="C45" s="182">
        <v>5982.8099300000003</v>
      </c>
      <c r="D45" s="182">
        <v>5763.7081000000007</v>
      </c>
      <c r="E45" s="182">
        <v>6574.9226355555556</v>
      </c>
      <c r="F45" s="182">
        <v>6726.9744550000005</v>
      </c>
      <c r="G45" s="182">
        <v>6857.78577365</v>
      </c>
      <c r="H45" s="182">
        <v>6943.8599960590009</v>
      </c>
      <c r="I45" s="182">
        <v>7018.8803583402687</v>
      </c>
      <c r="J45" s="37"/>
      <c r="K45" s="37"/>
      <c r="L45" s="37"/>
      <c r="M45" s="37"/>
      <c r="N45" s="37"/>
      <c r="O45" s="37"/>
      <c r="P45" s="37"/>
    </row>
    <row r="46" spans="2:16" ht="16.2" thickBot="1" x14ac:dyDescent="0.3">
      <c r="B46" s="97" t="s">
        <v>102</v>
      </c>
      <c r="C46" s="182">
        <v>6692.7000600000001</v>
      </c>
      <c r="D46" s="182">
        <v>10172.179120000001</v>
      </c>
      <c r="E46" s="182">
        <v>11295.429058086665</v>
      </c>
      <c r="F46" s="182">
        <v>11971.266091071</v>
      </c>
      <c r="G46" s="182">
        <v>12415.808687624552</v>
      </c>
      <c r="H46" s="182">
        <v>12972.351272005781</v>
      </c>
      <c r="I46" s="182">
        <v>13555.602063126071</v>
      </c>
      <c r="J46" s="37"/>
      <c r="K46" s="37"/>
      <c r="L46" s="37"/>
      <c r="M46" s="37"/>
      <c r="N46" s="37"/>
      <c r="O46" s="37"/>
      <c r="P46" s="37"/>
    </row>
    <row r="47" spans="2:16" ht="16.2" thickBot="1" x14ac:dyDescent="0.3">
      <c r="B47" s="98" t="s">
        <v>103</v>
      </c>
      <c r="C47" s="183"/>
      <c r="D47" s="183"/>
      <c r="E47" s="183"/>
      <c r="F47" s="183"/>
      <c r="G47" s="183"/>
      <c r="H47" s="183"/>
      <c r="I47" s="183"/>
      <c r="J47" s="6"/>
      <c r="K47" s="6"/>
      <c r="L47" s="6"/>
      <c r="M47" s="6"/>
      <c r="N47" s="6"/>
      <c r="O47" s="6"/>
      <c r="P47" s="7"/>
    </row>
    <row r="48" spans="2:16" ht="15.6" x14ac:dyDescent="0.25">
      <c r="B48" s="99" t="s">
        <v>104</v>
      </c>
      <c r="C48" s="184">
        <v>36</v>
      </c>
      <c r="D48" s="184">
        <v>201</v>
      </c>
      <c r="E48" s="184">
        <v>1120</v>
      </c>
      <c r="F48" s="184">
        <v>1312</v>
      </c>
      <c r="G48" s="184">
        <v>1492</v>
      </c>
      <c r="H48" s="184">
        <v>2172</v>
      </c>
      <c r="I48" s="184">
        <v>2552</v>
      </c>
      <c r="J48" s="23"/>
      <c r="K48" s="23"/>
      <c r="L48" s="23"/>
      <c r="M48" s="23"/>
      <c r="N48" s="23"/>
      <c r="O48" s="23"/>
      <c r="P48" s="23"/>
    </row>
    <row r="49" spans="2:16" ht="15.6" x14ac:dyDescent="0.25">
      <c r="B49" s="57" t="s">
        <v>105</v>
      </c>
      <c r="C49" s="178">
        <v>0</v>
      </c>
      <c r="D49" s="178">
        <v>0</v>
      </c>
      <c r="E49" s="178">
        <v>0</v>
      </c>
      <c r="F49" s="178">
        <v>0</v>
      </c>
      <c r="G49" s="178">
        <v>0</v>
      </c>
      <c r="H49" s="178">
        <v>0</v>
      </c>
      <c r="I49" s="178">
        <v>0</v>
      </c>
      <c r="J49" s="29"/>
      <c r="K49" s="29"/>
      <c r="L49" s="30"/>
      <c r="M49" s="51"/>
      <c r="N49" s="51"/>
      <c r="O49" s="29"/>
      <c r="P49" s="30"/>
    </row>
    <row r="50" spans="2:16" ht="15.6" x14ac:dyDescent="0.25">
      <c r="B50" s="58" t="s">
        <v>106</v>
      </c>
      <c r="C50" s="178">
        <v>800</v>
      </c>
      <c r="D50" s="178">
        <v>1199</v>
      </c>
      <c r="E50" s="178">
        <v>4480</v>
      </c>
      <c r="F50" s="178">
        <v>4640</v>
      </c>
      <c r="G50" s="178">
        <v>5360</v>
      </c>
      <c r="H50" s="178">
        <v>8080</v>
      </c>
      <c r="I50" s="178">
        <v>9600</v>
      </c>
      <c r="J50" s="29"/>
      <c r="K50" s="29"/>
      <c r="L50" s="30"/>
      <c r="M50" s="51"/>
      <c r="N50" s="51"/>
      <c r="O50" s="29"/>
      <c r="P50" s="30"/>
    </row>
    <row r="51" spans="2:16" ht="16.2" thickBot="1" x14ac:dyDescent="0.3">
      <c r="B51" s="58" t="s">
        <v>107</v>
      </c>
      <c r="C51" s="185">
        <v>0</v>
      </c>
      <c r="D51" s="185">
        <v>0</v>
      </c>
      <c r="E51" s="185">
        <v>0</v>
      </c>
      <c r="F51" s="185">
        <v>608</v>
      </c>
      <c r="G51" s="185">
        <v>608</v>
      </c>
      <c r="H51" s="185">
        <v>608</v>
      </c>
      <c r="I51" s="185">
        <v>608</v>
      </c>
      <c r="J51" s="26"/>
      <c r="K51" s="26"/>
      <c r="L51" s="27"/>
      <c r="M51" s="50"/>
      <c r="N51" s="50"/>
      <c r="O51" s="26"/>
      <c r="P51" s="27"/>
    </row>
    <row r="52" spans="2:16" ht="16.2" thickBot="1" x14ac:dyDescent="0.3">
      <c r="B52" s="58" t="s">
        <v>108</v>
      </c>
      <c r="C52" s="182">
        <v>0</v>
      </c>
      <c r="D52" s="182">
        <v>0</v>
      </c>
      <c r="E52" s="182">
        <v>0</v>
      </c>
      <c r="F52" s="182">
        <v>0</v>
      </c>
      <c r="G52" s="182">
        <v>0</v>
      </c>
      <c r="H52" s="182">
        <v>0</v>
      </c>
      <c r="I52" s="182">
        <v>0</v>
      </c>
      <c r="J52" s="37"/>
      <c r="K52" s="37"/>
      <c r="L52" s="37"/>
      <c r="M52" s="37"/>
      <c r="N52" s="37"/>
      <c r="O52" s="37"/>
      <c r="P52" s="37"/>
    </row>
    <row r="53" spans="2:16" ht="16.2" thickBot="1" x14ac:dyDescent="0.3">
      <c r="B53" s="97" t="s">
        <v>109</v>
      </c>
      <c r="C53" s="182">
        <v>-2459.7458799999999</v>
      </c>
      <c r="D53" s="182">
        <v>-1476.4715200000003</v>
      </c>
      <c r="E53" s="182">
        <v>-110.28096999999997</v>
      </c>
      <c r="F53" s="182">
        <v>-900</v>
      </c>
      <c r="G53" s="182">
        <v>-900</v>
      </c>
      <c r="H53" s="182">
        <v>-900</v>
      </c>
      <c r="I53" s="182">
        <v>-900</v>
      </c>
      <c r="J53" s="37"/>
      <c r="K53" s="37"/>
      <c r="L53" s="37"/>
      <c r="M53" s="37"/>
      <c r="N53" s="37"/>
      <c r="O53" s="37"/>
      <c r="P53" s="37"/>
    </row>
    <row r="54" spans="2:16" ht="16.2" thickBot="1" x14ac:dyDescent="0.3">
      <c r="B54" s="59" t="s">
        <v>110</v>
      </c>
      <c r="C54" s="3"/>
      <c r="D54" s="3"/>
      <c r="E54" s="3"/>
      <c r="F54" s="3"/>
      <c r="G54" s="3"/>
      <c r="H54" s="3"/>
      <c r="I54" s="3"/>
      <c r="J54" s="3"/>
      <c r="K54" s="3"/>
      <c r="L54" s="3"/>
      <c r="M54" s="3"/>
      <c r="N54" s="3"/>
      <c r="O54" s="3"/>
      <c r="P54" s="4"/>
    </row>
    <row r="55" spans="2:16" ht="15.6" x14ac:dyDescent="0.25">
      <c r="B55" s="60" t="s">
        <v>111</v>
      </c>
      <c r="C55" s="23"/>
      <c r="D55" s="23"/>
      <c r="E55" s="23"/>
      <c r="F55" s="23"/>
      <c r="G55" s="23"/>
      <c r="H55" s="23"/>
      <c r="I55" s="23"/>
      <c r="J55" s="23"/>
      <c r="K55" s="23"/>
      <c r="L55" s="23"/>
      <c r="M55" s="23"/>
      <c r="N55" s="23"/>
      <c r="O55" s="23"/>
      <c r="P55" s="23"/>
    </row>
    <row r="56" spans="2:16" ht="15.6" x14ac:dyDescent="0.25">
      <c r="B56" s="61" t="s">
        <v>112</v>
      </c>
      <c r="C56" s="33"/>
      <c r="D56" s="33"/>
      <c r="E56" s="33"/>
      <c r="F56" s="33"/>
      <c r="G56" s="33"/>
      <c r="H56" s="33"/>
      <c r="I56" s="33"/>
      <c r="J56" s="33"/>
      <c r="K56" s="33"/>
      <c r="L56" s="33"/>
      <c r="M56" s="33"/>
      <c r="N56" s="33"/>
      <c r="O56" s="33"/>
      <c r="P56" s="33"/>
    </row>
    <row r="57" spans="2:16" ht="16.2" thickBot="1" x14ac:dyDescent="0.3">
      <c r="B57" s="62" t="s">
        <v>113</v>
      </c>
      <c r="C57" s="34"/>
      <c r="D57" s="34"/>
      <c r="E57" s="34"/>
      <c r="F57" s="34"/>
      <c r="G57" s="34"/>
      <c r="H57" s="34"/>
      <c r="I57" s="34"/>
      <c r="J57" s="34"/>
      <c r="K57" s="34"/>
      <c r="L57" s="34"/>
      <c r="M57" s="34"/>
      <c r="N57" s="34"/>
      <c r="O57" s="34"/>
      <c r="P57" s="34"/>
    </row>
    <row r="58" spans="2:16" ht="16.2" thickBot="1" x14ac:dyDescent="0.3">
      <c r="B58" s="63" t="s">
        <v>114</v>
      </c>
      <c r="C58" s="100"/>
      <c r="D58" s="100"/>
      <c r="E58" s="100"/>
      <c r="F58" s="100"/>
      <c r="G58" s="100"/>
      <c r="H58" s="100"/>
      <c r="I58" s="100"/>
      <c r="J58" s="100"/>
      <c r="K58" s="100"/>
      <c r="L58" s="100"/>
      <c r="M58" s="100"/>
      <c r="N58" s="100"/>
      <c r="O58" s="100"/>
      <c r="P58" s="100"/>
    </row>
    <row r="59" spans="2:16" ht="16.2" thickBot="1" x14ac:dyDescent="0.3">
      <c r="B59" s="63" t="s">
        <v>115</v>
      </c>
      <c r="C59" s="100"/>
      <c r="D59" s="100"/>
      <c r="E59" s="100"/>
      <c r="F59" s="100"/>
      <c r="G59" s="100"/>
      <c r="H59" s="100"/>
      <c r="I59" s="100"/>
      <c r="J59" s="100"/>
      <c r="K59" s="100"/>
      <c r="L59" s="100"/>
      <c r="M59" s="100"/>
      <c r="N59" s="100"/>
      <c r="O59" s="100"/>
      <c r="P59" s="100"/>
    </row>
    <row r="60" spans="2:16" ht="16.2" thickBot="1" x14ac:dyDescent="0.35">
      <c r="B60" s="64" t="s">
        <v>116</v>
      </c>
      <c r="C60" s="100"/>
      <c r="D60" s="100"/>
      <c r="E60" s="100"/>
      <c r="F60" s="100"/>
      <c r="G60" s="100"/>
      <c r="H60" s="100"/>
      <c r="I60" s="100"/>
      <c r="J60" s="100"/>
      <c r="K60" s="100"/>
      <c r="L60" s="100"/>
      <c r="M60" s="100"/>
      <c r="N60" s="100"/>
      <c r="O60" s="100"/>
      <c r="P60" s="100"/>
    </row>
    <row r="61" spans="2:16" ht="13.8" thickBot="1" x14ac:dyDescent="0.3">
      <c r="B61" s="65"/>
      <c r="C61" s="101"/>
      <c r="D61" s="101"/>
      <c r="E61" s="101"/>
      <c r="F61" s="101"/>
      <c r="G61" s="101"/>
      <c r="H61" s="101"/>
      <c r="I61" s="101"/>
      <c r="J61" s="101"/>
      <c r="K61" s="101"/>
      <c r="L61" s="101"/>
      <c r="M61" s="101"/>
      <c r="N61" s="101"/>
      <c r="O61" s="101"/>
      <c r="P61" s="102"/>
    </row>
    <row r="62" spans="2:16" ht="18" thickBot="1" x14ac:dyDescent="0.3">
      <c r="B62" s="66" t="s">
        <v>117</v>
      </c>
      <c r="C62" s="35">
        <f t="shared" ref="C62:P62" si="0">SUM(C12:C22)+SUM(C26:C27)+SUM(C30:C44)+SUM(C45:C60)</f>
        <v>221025.65474</v>
      </c>
      <c r="D62" s="35">
        <f t="shared" si="0"/>
        <v>246800.01665000001</v>
      </c>
      <c r="E62" s="35">
        <f t="shared" si="0"/>
        <v>231555.60796951468</v>
      </c>
      <c r="F62" s="35">
        <f t="shared" si="0"/>
        <v>254301.28104931372</v>
      </c>
      <c r="G62" s="35">
        <f t="shared" si="0"/>
        <v>243215.1738317316</v>
      </c>
      <c r="H62" s="35">
        <f t="shared" si="0"/>
        <v>244680.64005954968</v>
      </c>
      <c r="I62" s="35">
        <f t="shared" si="0"/>
        <v>264707.05016011908</v>
      </c>
      <c r="J62" s="35">
        <f t="shared" si="0"/>
        <v>0</v>
      </c>
      <c r="K62" s="35">
        <f t="shared" si="0"/>
        <v>0</v>
      </c>
      <c r="L62" s="35">
        <f t="shared" si="0"/>
        <v>0</v>
      </c>
      <c r="M62" s="35">
        <f t="shared" si="0"/>
        <v>0</v>
      </c>
      <c r="N62" s="35">
        <f t="shared" si="0"/>
        <v>0</v>
      </c>
      <c r="O62" s="35">
        <f t="shared" si="0"/>
        <v>0</v>
      </c>
      <c r="P62" s="35">
        <f t="shared" si="0"/>
        <v>0</v>
      </c>
    </row>
    <row r="66" spans="2:16" ht="76.8" customHeight="1" x14ac:dyDescent="0.4">
      <c r="B66" s="227" t="s">
        <v>132</v>
      </c>
      <c r="C66" s="227"/>
      <c r="D66" s="227"/>
      <c r="E66" s="227"/>
      <c r="F66" s="227"/>
      <c r="G66" s="227"/>
      <c r="H66" s="227"/>
      <c r="I66" s="227"/>
      <c r="J66" s="227"/>
      <c r="K66" s="227"/>
      <c r="L66" s="227"/>
      <c r="M66" s="227"/>
      <c r="N66" s="227"/>
      <c r="O66" s="227"/>
      <c r="P66" s="227"/>
    </row>
  </sheetData>
  <mergeCells count="6">
    <mergeCell ref="B66:P66"/>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7"/>
  <sheetViews>
    <sheetView workbookViewId="0">
      <selection sqref="A1:O1"/>
    </sheetView>
  </sheetViews>
  <sheetFormatPr defaultColWidth="8.42578125" defaultRowHeight="16.5" customHeight="1" x14ac:dyDescent="0.25"/>
  <cols>
    <col min="1" max="1" width="49.140625" style="1" customWidth="1"/>
    <col min="2" max="8" width="14.42578125" style="1" customWidth="1"/>
    <col min="9" max="16384" width="8.42578125" style="1"/>
  </cols>
  <sheetData>
    <row r="1" spans="1:15" ht="16.5" customHeight="1" x14ac:dyDescent="0.25">
      <c r="A1" s="237" t="s">
        <v>118</v>
      </c>
      <c r="B1" s="238"/>
      <c r="C1" s="238"/>
      <c r="D1" s="238"/>
      <c r="E1" s="238"/>
      <c r="F1" s="238"/>
      <c r="G1" s="238"/>
      <c r="H1" s="238"/>
      <c r="I1" s="238"/>
      <c r="J1" s="238"/>
      <c r="K1" s="238"/>
      <c r="L1" s="238"/>
      <c r="M1" s="238"/>
      <c r="N1" s="238"/>
      <c r="O1" s="238"/>
    </row>
    <row r="2" spans="1:15" ht="16.5" customHeight="1" x14ac:dyDescent="0.25">
      <c r="A2" s="239" t="str">
        <f>'FormsList&amp;FilerInfo'!B2</f>
        <v>Peninsula Clean Energy</v>
      </c>
      <c r="B2" s="240"/>
      <c r="C2" s="240"/>
      <c r="D2" s="240"/>
      <c r="E2" s="240"/>
      <c r="F2" s="240"/>
      <c r="G2" s="240"/>
      <c r="H2" s="240"/>
      <c r="I2" s="240"/>
      <c r="J2" s="240"/>
      <c r="K2" s="240"/>
      <c r="L2" s="240"/>
      <c r="M2" s="240"/>
      <c r="N2" s="240"/>
      <c r="O2" s="240"/>
    </row>
    <row r="3" spans="1:15" ht="16.5" customHeight="1" x14ac:dyDescent="0.25">
      <c r="A3" s="103"/>
      <c r="B3" s="104"/>
      <c r="C3" s="104"/>
      <c r="D3" s="104"/>
      <c r="E3" s="104"/>
      <c r="F3" s="104"/>
      <c r="G3" s="104"/>
      <c r="H3" s="104"/>
      <c r="I3" s="104"/>
      <c r="J3" s="104"/>
      <c r="K3" s="104"/>
      <c r="L3" s="104"/>
      <c r="M3" s="104"/>
      <c r="N3" s="104"/>
      <c r="O3" s="104"/>
    </row>
    <row r="4" spans="1:15" ht="16.5" customHeight="1" x14ac:dyDescent="0.25">
      <c r="A4" s="241" t="s">
        <v>119</v>
      </c>
      <c r="B4" s="242"/>
      <c r="C4" s="242"/>
      <c r="D4" s="242"/>
      <c r="E4" s="242"/>
      <c r="F4" s="242"/>
      <c r="G4" s="242"/>
      <c r="H4" s="242"/>
      <c r="I4" s="242"/>
      <c r="J4" s="242"/>
      <c r="K4" s="242"/>
      <c r="L4" s="242"/>
      <c r="M4" s="242"/>
      <c r="N4" s="242"/>
      <c r="O4" s="242"/>
    </row>
    <row r="5" spans="1:15" ht="16.5" customHeight="1" x14ac:dyDescent="0.25">
      <c r="A5" s="243" t="s">
        <v>76</v>
      </c>
      <c r="B5" s="244"/>
      <c r="C5" s="244"/>
      <c r="D5" s="244"/>
      <c r="E5" s="244"/>
      <c r="F5" s="244"/>
      <c r="G5" s="244"/>
      <c r="H5" s="244"/>
      <c r="I5" s="244"/>
      <c r="J5" s="244"/>
      <c r="K5" s="244"/>
      <c r="L5" s="244"/>
      <c r="M5" s="244"/>
      <c r="N5" s="244"/>
      <c r="O5" s="244"/>
    </row>
    <row r="6" spans="1:15" ht="22.5" customHeight="1" thickBot="1" x14ac:dyDescent="0.3">
      <c r="A6" s="105"/>
      <c r="B6" s="106"/>
      <c r="C6" s="106"/>
      <c r="D6" s="106"/>
      <c r="E6" s="106"/>
      <c r="F6" s="106"/>
      <c r="G6" s="106"/>
      <c r="H6" s="106"/>
      <c r="I6" s="106"/>
      <c r="J6" s="106"/>
      <c r="K6" s="106"/>
      <c r="L6" s="106"/>
      <c r="M6" s="106"/>
      <c r="N6" s="106"/>
      <c r="O6" s="106"/>
    </row>
    <row r="7" spans="1:15" ht="16.5" customHeight="1" thickBot="1" x14ac:dyDescent="0.35">
      <c r="A7" s="107"/>
      <c r="B7" s="108">
        <v>2019</v>
      </c>
      <c r="C7" s="108">
        <v>2020</v>
      </c>
      <c r="D7" s="108">
        <v>2021</v>
      </c>
      <c r="E7" s="108">
        <v>2022</v>
      </c>
      <c r="F7" s="108">
        <v>2023</v>
      </c>
      <c r="G7" s="108">
        <v>2024</v>
      </c>
      <c r="H7" s="108">
        <v>2025</v>
      </c>
      <c r="I7" s="108">
        <v>2026</v>
      </c>
      <c r="J7" s="108">
        <v>2027</v>
      </c>
      <c r="K7" s="108">
        <v>2028</v>
      </c>
      <c r="L7" s="108">
        <v>2029</v>
      </c>
      <c r="M7" s="108">
        <v>2030</v>
      </c>
      <c r="N7" s="108">
        <v>2031</v>
      </c>
      <c r="O7" s="108">
        <v>2032</v>
      </c>
    </row>
    <row r="8" spans="1:15" ht="16.5" customHeight="1" thickBot="1" x14ac:dyDescent="0.3">
      <c r="A8" s="109"/>
      <c r="B8" s="110"/>
      <c r="C8" s="110"/>
      <c r="D8" s="110"/>
      <c r="E8" s="110"/>
      <c r="F8" s="110"/>
      <c r="G8" s="110"/>
      <c r="H8" s="110"/>
      <c r="I8" s="110"/>
      <c r="J8" s="110"/>
      <c r="K8" s="110"/>
      <c r="L8" s="110"/>
      <c r="M8" s="110"/>
      <c r="N8" s="110"/>
      <c r="O8" s="111"/>
    </row>
    <row r="9" spans="1:15" ht="16.5" customHeight="1" thickBot="1" x14ac:dyDescent="0.3">
      <c r="A9" s="112" t="s">
        <v>120</v>
      </c>
      <c r="B9" s="186">
        <f>'Form 8.1a (CCA)'!C62</f>
        <v>221025.65474</v>
      </c>
      <c r="C9" s="186">
        <f>'Form 8.1a (CCA)'!D62</f>
        <v>246800.01665000001</v>
      </c>
      <c r="D9" s="186">
        <f>'Form 8.1a (CCA)'!E62</f>
        <v>231555.60796951468</v>
      </c>
      <c r="E9" s="186">
        <f>'Form 8.1a (CCA)'!F62</f>
        <v>254301.28104931372</v>
      </c>
      <c r="F9" s="186">
        <f>'Form 8.1a (CCA)'!G62</f>
        <v>243215.1738317316</v>
      </c>
      <c r="G9" s="186">
        <f>'Form 8.1a (CCA)'!H62</f>
        <v>244680.64005954968</v>
      </c>
      <c r="H9" s="186">
        <f>'Form 8.1a (CCA)'!I62</f>
        <v>264707.05016011908</v>
      </c>
      <c r="I9" s="36">
        <v>0</v>
      </c>
      <c r="J9" s="36">
        <v>0</v>
      </c>
      <c r="K9" s="36">
        <v>0</v>
      </c>
      <c r="L9" s="36">
        <v>0</v>
      </c>
      <c r="M9" s="36">
        <v>0</v>
      </c>
      <c r="N9" s="36">
        <v>0</v>
      </c>
      <c r="O9" s="37">
        <v>0</v>
      </c>
    </row>
    <row r="10" spans="1:15" ht="16.5" customHeight="1" thickBot="1" x14ac:dyDescent="0.3">
      <c r="A10" s="113" t="s">
        <v>121</v>
      </c>
      <c r="B10" s="187"/>
      <c r="C10" s="187"/>
      <c r="D10" s="187"/>
      <c r="E10" s="187"/>
      <c r="F10" s="187"/>
      <c r="G10" s="187"/>
      <c r="H10" s="187"/>
      <c r="I10" s="114"/>
      <c r="J10" s="114"/>
      <c r="K10" s="114"/>
      <c r="L10" s="114"/>
      <c r="M10" s="114"/>
      <c r="N10" s="114"/>
      <c r="O10" s="115"/>
    </row>
    <row r="11" spans="1:15" ht="16.5" customHeight="1" x14ac:dyDescent="0.25">
      <c r="A11" s="116" t="s">
        <v>122</v>
      </c>
      <c r="B11" s="188">
        <v>95017.849250414729</v>
      </c>
      <c r="C11" s="188">
        <v>111433.39613342207</v>
      </c>
      <c r="D11" s="188">
        <v>104123.13548686655</v>
      </c>
      <c r="E11" s="188">
        <v>112001.08262938603</v>
      </c>
      <c r="F11" s="188">
        <v>108057.9313674938</v>
      </c>
      <c r="G11" s="188">
        <v>109061.59433841868</v>
      </c>
      <c r="H11" s="188">
        <v>118208.16140914477</v>
      </c>
      <c r="I11" s="117"/>
      <c r="J11" s="117"/>
      <c r="K11" s="117"/>
      <c r="L11" s="117"/>
      <c r="M11" s="117"/>
      <c r="N11" s="117"/>
      <c r="O11" s="118"/>
    </row>
    <row r="12" spans="1:15" ht="16.5" customHeight="1" x14ac:dyDescent="0.25">
      <c r="A12" s="119" t="s">
        <v>123</v>
      </c>
      <c r="B12" s="189">
        <v>70763.167891865465</v>
      </c>
      <c r="C12" s="189">
        <v>67270.686451351139</v>
      </c>
      <c r="D12" s="189">
        <v>60756.324700566569</v>
      </c>
      <c r="E12" s="189">
        <v>69490.97792251395</v>
      </c>
      <c r="F12" s="189">
        <v>66146.005738297943</v>
      </c>
      <c r="G12" s="189">
        <v>66234.212356885619</v>
      </c>
      <c r="H12" s="189">
        <v>71327.849964535519</v>
      </c>
      <c r="I12" s="120"/>
      <c r="J12" s="120"/>
      <c r="K12" s="120"/>
      <c r="L12" s="120"/>
      <c r="M12" s="120"/>
      <c r="N12" s="120"/>
      <c r="O12" s="121"/>
    </row>
    <row r="13" spans="1:15" ht="16.5" customHeight="1" x14ac:dyDescent="0.25">
      <c r="A13" s="119" t="s">
        <v>124</v>
      </c>
      <c r="B13" s="189">
        <v>53333.439832447715</v>
      </c>
      <c r="C13" s="189">
        <v>65866.423392918266</v>
      </c>
      <c r="D13" s="189">
        <v>64694.47904091324</v>
      </c>
      <c r="E13" s="189">
        <v>71184.006230724452</v>
      </c>
      <c r="F13" s="189">
        <v>67470.439977671369</v>
      </c>
      <c r="G13" s="189">
        <v>67854.831583441643</v>
      </c>
      <c r="H13" s="189">
        <v>73537.261265498659</v>
      </c>
      <c r="I13" s="120"/>
      <c r="J13" s="120"/>
      <c r="K13" s="120"/>
      <c r="L13" s="120"/>
      <c r="M13" s="120"/>
      <c r="N13" s="120"/>
      <c r="O13" s="121"/>
    </row>
    <row r="14" spans="1:15" ht="16.5" customHeight="1" x14ac:dyDescent="0.25">
      <c r="A14" s="119" t="s">
        <v>125</v>
      </c>
      <c r="B14" s="189">
        <v>800.47059963663958</v>
      </c>
      <c r="C14" s="189">
        <v>1221.1687672815185</v>
      </c>
      <c r="D14" s="189">
        <v>1019.3997899081883</v>
      </c>
      <c r="E14" s="189">
        <v>616.54809328576289</v>
      </c>
      <c r="F14" s="189">
        <v>588.13234997586096</v>
      </c>
      <c r="G14" s="189">
        <v>578.6107625444663</v>
      </c>
      <c r="H14" s="189">
        <v>612.68673808635128</v>
      </c>
      <c r="I14" s="120"/>
      <c r="J14" s="120"/>
      <c r="K14" s="120"/>
      <c r="L14" s="120"/>
      <c r="M14" s="120"/>
      <c r="N14" s="120"/>
      <c r="O14" s="121"/>
    </row>
    <row r="15" spans="1:15" ht="16.5" customHeight="1" thickBot="1" x14ac:dyDescent="0.3">
      <c r="A15" s="122" t="s">
        <v>126</v>
      </c>
      <c r="B15" s="190">
        <v>1110.7271656354803</v>
      </c>
      <c r="C15" s="190">
        <v>1008.3419050269521</v>
      </c>
      <c r="D15" s="190">
        <v>962.2689512601105</v>
      </c>
      <c r="E15" s="190">
        <v>1008.6661734035146</v>
      </c>
      <c r="F15" s="190">
        <v>952.66439829262515</v>
      </c>
      <c r="G15" s="190">
        <v>951.39101825925729</v>
      </c>
      <c r="H15" s="190">
        <v>1021.090782853785</v>
      </c>
      <c r="I15" s="123"/>
      <c r="J15" s="123"/>
      <c r="K15" s="123"/>
      <c r="L15" s="123"/>
      <c r="M15" s="123"/>
      <c r="N15" s="123"/>
      <c r="O15" s="124"/>
    </row>
    <row r="16" spans="1:15" ht="13.5" customHeight="1" thickTop="1" thickBot="1" x14ac:dyDescent="0.3">
      <c r="A16" s="125" t="s">
        <v>127</v>
      </c>
      <c r="B16" s="191">
        <v>221025.65474</v>
      </c>
      <c r="C16" s="191">
        <v>246800.01664999992</v>
      </c>
      <c r="D16" s="191">
        <v>231555.60796951465</v>
      </c>
      <c r="E16" s="191">
        <v>254301.28104931369</v>
      </c>
      <c r="F16" s="191">
        <v>243215.17383173163</v>
      </c>
      <c r="G16" s="191">
        <v>244680.64005954965</v>
      </c>
      <c r="H16" s="191">
        <v>264707.05016011908</v>
      </c>
      <c r="I16" s="126"/>
      <c r="J16" s="126"/>
      <c r="K16" s="126"/>
      <c r="L16" s="126"/>
      <c r="M16" s="126"/>
      <c r="N16" s="126"/>
      <c r="O16" s="126"/>
    </row>
    <row r="17" spans="1:15" ht="16.5" customHeight="1" thickBot="1" x14ac:dyDescent="0.3">
      <c r="A17" s="127" t="s">
        <v>128</v>
      </c>
      <c r="B17" s="192"/>
      <c r="C17" s="192"/>
      <c r="D17" s="192"/>
      <c r="E17" s="192"/>
      <c r="F17" s="192"/>
      <c r="G17" s="192"/>
      <c r="H17" s="192"/>
      <c r="I17" s="9"/>
      <c r="J17" s="9"/>
      <c r="K17" s="9"/>
      <c r="L17" s="9"/>
      <c r="M17" s="9"/>
      <c r="N17" s="9"/>
      <c r="O17" s="10"/>
    </row>
    <row r="18" spans="1:15" ht="16.5" customHeight="1" x14ac:dyDescent="0.25">
      <c r="A18" s="116" t="s">
        <v>122</v>
      </c>
      <c r="B18" s="193"/>
      <c r="C18" s="193"/>
      <c r="D18" s="193"/>
      <c r="E18" s="193"/>
      <c r="F18" s="193"/>
      <c r="G18" s="193"/>
      <c r="H18" s="193"/>
      <c r="I18" s="128"/>
      <c r="J18" s="128"/>
      <c r="K18" s="128"/>
      <c r="L18" s="128"/>
      <c r="M18" s="128"/>
      <c r="N18" s="128"/>
      <c r="O18" s="129"/>
    </row>
    <row r="19" spans="1:15" ht="16.5" customHeight="1" x14ac:dyDescent="0.25">
      <c r="A19" s="119" t="s">
        <v>123</v>
      </c>
      <c r="B19" s="194"/>
      <c r="C19" s="194"/>
      <c r="D19" s="194"/>
      <c r="E19" s="194"/>
      <c r="F19" s="194"/>
      <c r="G19" s="194"/>
      <c r="H19" s="194"/>
      <c r="I19" s="130"/>
      <c r="J19" s="130"/>
      <c r="K19" s="130"/>
      <c r="L19" s="130"/>
      <c r="M19" s="130"/>
      <c r="N19" s="130"/>
      <c r="O19" s="131"/>
    </row>
    <row r="20" spans="1:15" ht="16.5" customHeight="1" x14ac:dyDescent="0.25">
      <c r="A20" s="119" t="s">
        <v>124</v>
      </c>
      <c r="B20" s="194"/>
      <c r="C20" s="194"/>
      <c r="D20" s="194"/>
      <c r="E20" s="194"/>
      <c r="F20" s="194"/>
      <c r="G20" s="194"/>
      <c r="H20" s="194"/>
      <c r="I20" s="130"/>
      <c r="J20" s="130"/>
      <c r="K20" s="130"/>
      <c r="L20" s="130"/>
      <c r="M20" s="130"/>
      <c r="N20" s="130"/>
      <c r="O20" s="131"/>
    </row>
    <row r="21" spans="1:15" ht="16.5" customHeight="1" x14ac:dyDescent="0.25">
      <c r="A21" s="119" t="s">
        <v>125</v>
      </c>
      <c r="B21" s="194"/>
      <c r="C21" s="194"/>
      <c r="D21" s="194"/>
      <c r="E21" s="194"/>
      <c r="F21" s="194"/>
      <c r="G21" s="194"/>
      <c r="H21" s="194"/>
      <c r="I21" s="130"/>
      <c r="J21" s="130"/>
      <c r="K21" s="130"/>
      <c r="L21" s="130"/>
      <c r="M21" s="130"/>
      <c r="N21" s="130"/>
      <c r="O21" s="131"/>
    </row>
    <row r="22" spans="1:15" ht="16.5" customHeight="1" thickBot="1" x14ac:dyDescent="0.3">
      <c r="A22" s="122" t="s">
        <v>126</v>
      </c>
      <c r="B22" s="195"/>
      <c r="C22" s="195"/>
      <c r="D22" s="195"/>
      <c r="E22" s="195"/>
      <c r="F22" s="195"/>
      <c r="G22" s="195"/>
      <c r="H22" s="195"/>
      <c r="I22" s="132"/>
      <c r="J22" s="132"/>
      <c r="K22" s="132"/>
      <c r="L22" s="132"/>
      <c r="M22" s="132"/>
      <c r="N22" s="132"/>
      <c r="O22" s="133"/>
    </row>
    <row r="23" spans="1:15" ht="13.5" customHeight="1" thickTop="1" thickBot="1" x14ac:dyDescent="0.3">
      <c r="A23" s="125" t="s">
        <v>129</v>
      </c>
      <c r="B23" s="191"/>
      <c r="C23" s="191"/>
      <c r="D23" s="191"/>
      <c r="E23" s="191"/>
      <c r="F23" s="191"/>
      <c r="G23" s="191"/>
      <c r="H23" s="191"/>
      <c r="I23" s="126"/>
      <c r="J23" s="126"/>
      <c r="K23" s="126"/>
      <c r="L23" s="126"/>
      <c r="M23" s="126"/>
      <c r="N23" s="126"/>
      <c r="O23" s="126"/>
    </row>
    <row r="24" spans="1:15" s="136" customFormat="1" ht="16.5" customHeight="1" thickBot="1" x14ac:dyDescent="0.3">
      <c r="A24" s="127" t="s">
        <v>130</v>
      </c>
      <c r="B24" s="196">
        <f>B16+B23</f>
        <v>221025.65474</v>
      </c>
      <c r="C24" s="196">
        <f t="shared" ref="C24:H24" si="0">C16+C23</f>
        <v>246800.01664999992</v>
      </c>
      <c r="D24" s="196">
        <f t="shared" si="0"/>
        <v>231555.60796951465</v>
      </c>
      <c r="E24" s="196">
        <f t="shared" si="0"/>
        <v>254301.28104931369</v>
      </c>
      <c r="F24" s="196">
        <f t="shared" si="0"/>
        <v>243215.17383173163</v>
      </c>
      <c r="G24" s="196">
        <f t="shared" si="0"/>
        <v>244680.64005954965</v>
      </c>
      <c r="H24" s="196">
        <f t="shared" si="0"/>
        <v>264707.05016011908</v>
      </c>
      <c r="I24" s="134"/>
      <c r="J24" s="134"/>
      <c r="K24" s="134"/>
      <c r="L24" s="134"/>
      <c r="M24" s="134"/>
      <c r="N24" s="134"/>
      <c r="O24" s="135"/>
    </row>
    <row r="27" spans="1:15" ht="109.2" customHeight="1" x14ac:dyDescent="0.25">
      <c r="A27" s="245" t="s">
        <v>138</v>
      </c>
      <c r="B27" s="245"/>
      <c r="C27" s="245"/>
      <c r="D27" s="245"/>
      <c r="E27" s="245"/>
      <c r="F27" s="245"/>
      <c r="G27" s="245"/>
      <c r="H27" s="245"/>
      <c r="I27" s="245"/>
      <c r="J27" s="245"/>
      <c r="K27" s="245"/>
      <c r="L27" s="245"/>
      <c r="M27" s="245"/>
      <c r="N27" s="245"/>
      <c r="O27" s="245"/>
    </row>
  </sheetData>
  <mergeCells count="5">
    <mergeCell ref="A1:O1"/>
    <mergeCell ref="A2:O2"/>
    <mergeCell ref="A4:O4"/>
    <mergeCell ref="A5:O5"/>
    <mergeCell ref="A27:O27"/>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4.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8eef3743-c7b3-4cbe-8837-b6e805be35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Sara Maatta v2</cp:lastModifiedBy>
  <cp:revision/>
  <dcterms:created xsi:type="dcterms:W3CDTF">2004-04-26T18:12:37Z</dcterms:created>
  <dcterms:modified xsi:type="dcterms:W3CDTF">2021-06-26T16:48:41Z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