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California Choice Energy Authority\Pomona\Pomona IEPR\2021\"/>
    </mc:Choice>
  </mc:AlternateContent>
  <xr:revisionPtr revIDLastSave="0" documentId="13_ncr:1_{360932DF-061D-4931-B92B-63AAB190D033}"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38" l="1"/>
  <c r="J13" i="38"/>
  <c r="J14" i="38"/>
  <c r="J15" i="38"/>
  <c r="J16" i="38"/>
  <c r="J17" i="38"/>
  <c r="J18" i="38"/>
  <c r="J19" i="38"/>
  <c r="J20" i="38"/>
  <c r="J21" i="38"/>
  <c r="J22" i="38"/>
  <c r="J11" i="38"/>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<sst xmlns="http://schemas.openxmlformats.org/spreadsheetml/2006/main" count="247" uniqueCount="128">
  <si>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</si>
  <si>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</si>
  <si>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</si>
  <si>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</si>
  <si>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</si>
  <si>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</si>
  <si>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</si>
  <si>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</si>
  <si>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</si>
  <si>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</si>
  <si>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</si>
  <si>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</si>
  <si>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</si>
  <si>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</si>
  <si>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</si>
  <si>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</si>
  <si>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</si>
  <si>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</si>
  <si>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</si>
  <si>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</si>
  <si>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</si>
  <si>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</si>
  <si>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</si>
  <si>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</si>
  <si>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</si>
  <si>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</si>
  <si>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</si>
  <si>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</si>
  <si>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</si>
  <si>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</si>
  <si>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</si>
  <si>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</si>
  <si>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</si>
  <si>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</si>
  <si>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</si>
  <si>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</si>
  <si>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</si>
  <si>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</si>
  <si>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</si>
  <si>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</si>
  <si>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</si>
  <si>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</si>
  <si>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</si>
  <si>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</si>
  <si>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</si>
  <si>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</si>
  <si>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</si>
  <si>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</si>
  <si>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</si>
  <si>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</si>
  <si>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</si>
  <si>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</si>
  <si>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</si>
  <si>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</si>
  <si>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</si>
  <si>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</si>
  <si>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</si>
  <si>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</si>
  <si>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</si>
  <si>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</si>
  <si>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</si>
  <si>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</si>
  <si>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</si>
  <si>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</si>
  <si>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</si>
  <si>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</si>
  <si>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</si>
  <si>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</si>
  <si>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</si>
  <si>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</si>
  <si>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</si>
  <si>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</si>
  <si>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</si>
  <si>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</si>
  <si>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</si>
  <si>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</si>
  <si>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</si>
  <si>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</si>
  <si>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</si>
  <si>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</si>
  <si>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</si>
  <si>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</si>
  <si>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</si>
  <si>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</si>
  <si>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</si>
  <si>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</si>
  <si>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</si>
  <si>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</si>
  <si>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</si>
  <si>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</si>
  <si>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</si>
  <si>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</si>
  <si>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</si>
  <si>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</si>
  <si>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</si>
  <si>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</si>
  <si>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</si>
  <si>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</si>
  <si>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</si>
  <si>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</si>
  <si>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</si>
  <si>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</si>
  <si>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</si>
  <si>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</si>
  <si>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</si>
  <si>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</si>
  <si>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</si>
  <si>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</si>
  <si>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</si>
  <si>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</si>
  <si>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</si>
  <si>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</si>
  <si>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</si>
  <si>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</si>
  <si>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</si>
  <si>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</si>
  <si>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</si>
  <si>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</si>
  <si>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</si>
  <si>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</si>
  <si>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</si>
  <si>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</si>
  <si>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</si>
  <si>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Alden Walden, Senior Consultant</t>
  </si>
  <si>
    <t>1839 Iron Point Road, Suite 120, Folsom, CA 95630</t>
  </si>
  <si>
    <t>(916) 936-3304</t>
  </si>
  <si>
    <t>alden@pacificea.com</t>
  </si>
  <si>
    <t>Pomona Choice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</si>
</sst>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19">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76" t="s">
        <v>6</v>
      </c>
      <c r="B1" s="177"/>
    </row>
    <row r="2" spans="1:2" ht="17.399999999999999" x14ac:dyDescent="0.2">
      <c r="A2" s="178"/>
      <c r="B2" s="175"/>
    </row>
    <row r="3" spans="1:2" ht="17.399999999999999" x14ac:dyDescent="0.2">
      <c r="A3" s="178" t="s">
        <v>5</v>
      </c>
      <c r="B3" s="175"/>
    </row>
    <row r="4" spans="1:2" ht="17.399999999999999" x14ac:dyDescent="0.2">
      <c r="A4" s="178" t="s">
        <v>56</v>
      </c>
      <c r="B4" s="179"/>
    </row>
    <row r="5" spans="1:2" ht="17.399999999999999" x14ac:dyDescent="0.2">
      <c r="A5" s="178" t="s">
        <v>57</v>
      </c>
      <c r="B5" s="179"/>
    </row>
    <row r="6" spans="1:2" ht="17.399999999999999" x14ac:dyDescent="0.2">
      <c r="A6" s="82"/>
      <c r="B6" s="83"/>
    </row>
    <row r="7" spans="1:2" ht="210.6" customHeight="1" x14ac:dyDescent="0.2">
      <c r="A7" s="174" t="s">
        <v>58</v>
      </c>
      <c r="B7" s="175"/>
    </row>
    <row r="8" spans="1:2" ht="18.75" customHeight="1" x14ac:dyDescent="0.2">
      <c r="A8" s="84"/>
      <c r="B8" s="83"/>
    </row>
    <row r="9" spans="1:2" ht="15.6" x14ac:dyDescent="0.2">
      <c r="A9" s="85" t="s">
        <v>50</v>
      </c>
      <c r="B9" s="83"/>
    </row>
    <row r="10" spans="1:2" ht="84" customHeight="1" x14ac:dyDescent="0.2">
      <c r="A10" s="174" t="s">
        <v>59</v>
      </c>
      <c r="B10" s="175"/>
    </row>
    <row r="11" spans="1:2" ht="16.5" customHeight="1" x14ac:dyDescent="0.2">
      <c r="A11" s="84"/>
      <c r="B11" s="83"/>
    </row>
    <row r="12" spans="1:2" ht="17.25" customHeight="1" x14ac:dyDescent="0.2">
      <c r="A12" s="180" t="s">
        <v>60</v>
      </c>
      <c r="B12" s="181"/>
    </row>
    <row r="13" spans="1:2" ht="127.5" customHeight="1" x14ac:dyDescent="0.2">
      <c r="A13" s="174" t="s">
        <v>61</v>
      </c>
      <c r="B13" s="175"/>
    </row>
    <row r="14" spans="1:2" ht="17.25" customHeight="1" x14ac:dyDescent="0.2">
      <c r="A14" s="84"/>
      <c r="B14" s="83"/>
    </row>
    <row r="15" spans="1:2" ht="15.6" x14ac:dyDescent="0.2">
      <c r="A15" s="85" t="s">
        <v>51</v>
      </c>
      <c r="B15" s="83"/>
    </row>
    <row r="16" spans="1:2" ht="46.5" customHeight="1" x14ac:dyDescent="0.2">
      <c r="A16" s="182" t="s">
        <v>62</v>
      </c>
      <c r="B16" s="183"/>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4" t="s">
        <v>64</v>
      </c>
      <c r="B21" s="18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127</v>
      </c>
      <c r="C2" s="43"/>
    </row>
    <row r="3" spans="1:3" ht="13.2" x14ac:dyDescent="0.25">
      <c r="A3" s="75" t="s">
        <v>3</v>
      </c>
      <c r="B3" s="45">
        <v>44377</v>
      </c>
      <c r="C3" s="43"/>
    </row>
    <row r="4" spans="1:3" ht="15" customHeight="1" x14ac:dyDescent="0.25">
      <c r="A4" s="75" t="s">
        <v>4</v>
      </c>
      <c r="B4" s="172" t="s">
        <v>123</v>
      </c>
      <c r="C4" s="43"/>
    </row>
    <row r="5" spans="1:3" ht="13.2" x14ac:dyDescent="0.25">
      <c r="A5" s="47"/>
      <c r="B5" s="172" t="s">
        <v>124</v>
      </c>
      <c r="C5" s="43"/>
    </row>
    <row r="6" spans="1:3" ht="13.2" x14ac:dyDescent="0.25">
      <c r="A6" s="47"/>
      <c r="B6" s="172" t="s">
        <v>125</v>
      </c>
      <c r="C6" s="43"/>
    </row>
    <row r="7" spans="1:3" ht="13.8" thickBot="1" x14ac:dyDescent="0.3">
      <c r="A7" s="48"/>
      <c r="B7" s="173" t="s">
        <v>126</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6" t="s">
        <v>65</v>
      </c>
      <c r="C1" s="186"/>
      <c r="D1" s="186"/>
      <c r="E1" s="186"/>
      <c r="F1" s="186"/>
      <c r="G1" s="186"/>
      <c r="H1" s="186"/>
      <c r="I1" s="186"/>
      <c r="J1" s="186"/>
    </row>
    <row r="2" spans="2:10" s="94" customFormat="1" ht="15.6" x14ac:dyDescent="0.3">
      <c r="B2" s="187" t="str">
        <f>'FormsList&amp;FilerInfo'!B2</f>
        <v>Pomona Choice Energy</v>
      </c>
      <c r="C2" s="188"/>
      <c r="D2" s="188"/>
      <c r="E2" s="188"/>
      <c r="F2" s="188"/>
      <c r="G2" s="188"/>
      <c r="H2" s="188"/>
      <c r="I2" s="188"/>
      <c r="J2" s="188"/>
    </row>
    <row r="3" spans="2:10" s="94" customFormat="1" ht="13.2" x14ac:dyDescent="0.25">
      <c r="B3" s="189"/>
      <c r="C3" s="189"/>
      <c r="D3" s="189"/>
      <c r="E3" s="189"/>
      <c r="F3" s="189"/>
      <c r="G3" s="189"/>
      <c r="H3" s="189"/>
      <c r="I3" s="189"/>
      <c r="J3" s="189"/>
    </row>
    <row r="4" spans="2:10" s="93" customFormat="1" ht="20.100000000000001" customHeight="1" x14ac:dyDescent="0.25">
      <c r="B4" s="190" t="s">
        <v>100</v>
      </c>
      <c r="C4" s="190"/>
      <c r="D4" s="190"/>
      <c r="E4" s="190"/>
      <c r="F4" s="190"/>
      <c r="G4" s="190"/>
      <c r="H4" s="190"/>
      <c r="I4" s="190"/>
      <c r="J4" s="190"/>
    </row>
    <row r="5" spans="2:10" s="94" customFormat="1" ht="13.2" x14ac:dyDescent="0.25">
      <c r="B5" s="191" t="s">
        <v>66</v>
      </c>
      <c r="C5" s="191"/>
      <c r="D5" s="191"/>
      <c r="E5" s="191"/>
      <c r="F5" s="191"/>
      <c r="G5" s="191"/>
      <c r="H5" s="191"/>
      <c r="I5" s="191"/>
      <c r="J5" s="191"/>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c r="D9" s="102"/>
      <c r="E9" s="102"/>
      <c r="F9" s="102"/>
      <c r="G9" s="102"/>
      <c r="H9" s="102"/>
      <c r="I9" s="102"/>
      <c r="J9" s="102">
        <f t="shared" ref="J9:J22" si="0">SUM(C9:I9)</f>
        <v>0</v>
      </c>
    </row>
    <row r="10" spans="2:10" x14ac:dyDescent="0.2">
      <c r="B10" s="101">
        <v>2020</v>
      </c>
      <c r="C10" s="102">
        <v>44.566234046703073</v>
      </c>
      <c r="D10" s="102">
        <v>0.94516016279999759</v>
      </c>
      <c r="E10" s="102">
        <v>0</v>
      </c>
      <c r="F10" s="102">
        <v>3.5277878253849968</v>
      </c>
      <c r="G10" s="102"/>
      <c r="H10" s="102"/>
      <c r="I10" s="102"/>
      <c r="J10" s="102">
        <f t="shared" si="0"/>
        <v>49.039182034888071</v>
      </c>
    </row>
    <row r="11" spans="2:10" x14ac:dyDescent="0.2">
      <c r="B11" s="101">
        <v>2021</v>
      </c>
      <c r="C11" s="103">
        <v>202.8481874726742</v>
      </c>
      <c r="D11" s="103">
        <v>93.840679213756601</v>
      </c>
      <c r="E11" s="103">
        <v>0</v>
      </c>
      <c r="F11" s="103">
        <v>14.655745595479074</v>
      </c>
      <c r="G11" s="103"/>
      <c r="H11" s="103"/>
      <c r="I11" s="103"/>
      <c r="J11" s="103">
        <f t="shared" si="0"/>
        <v>311.34461228190986</v>
      </c>
    </row>
    <row r="12" spans="2:10" x14ac:dyDescent="0.2">
      <c r="B12" s="101">
        <v>2022</v>
      </c>
      <c r="C12" s="103">
        <v>206.81875508115709</v>
      </c>
      <c r="D12" s="103">
        <v>162.35781614709137</v>
      </c>
      <c r="E12" s="103">
        <v>0</v>
      </c>
      <c r="F12" s="103">
        <v>13.717282432534581</v>
      </c>
      <c r="G12" s="103"/>
      <c r="H12" s="103"/>
      <c r="I12" s="103"/>
      <c r="J12" s="103">
        <f t="shared" si="0"/>
        <v>382.89385366078307</v>
      </c>
    </row>
    <row r="13" spans="2:10" x14ac:dyDescent="0.2">
      <c r="B13" s="101">
        <v>2023</v>
      </c>
      <c r="C13" s="103">
        <v>207.8528488565629</v>
      </c>
      <c r="D13" s="103">
        <v>163.16960522782679</v>
      </c>
      <c r="E13" s="103">
        <v>0</v>
      </c>
      <c r="F13" s="103">
        <v>13.785868844697253</v>
      </c>
      <c r="G13" s="103"/>
      <c r="H13" s="103"/>
      <c r="I13" s="103"/>
      <c r="J13" s="103">
        <f t="shared" si="0"/>
        <v>384.8083229290869</v>
      </c>
    </row>
    <row r="14" spans="2:10" x14ac:dyDescent="0.2">
      <c r="B14" s="101">
        <v>2024</v>
      </c>
      <c r="C14" s="103">
        <v>208.89211310084559</v>
      </c>
      <c r="D14" s="103">
        <v>163.98545325396589</v>
      </c>
      <c r="E14" s="103">
        <v>0</v>
      </c>
      <c r="F14" s="103">
        <v>13.854798188920739</v>
      </c>
      <c r="G14" s="103"/>
      <c r="H14" s="103"/>
      <c r="I14" s="103"/>
      <c r="J14" s="103">
        <f t="shared" si="0"/>
        <v>386.73236454373227</v>
      </c>
    </row>
    <row r="15" spans="2:10" x14ac:dyDescent="0.2">
      <c r="B15" s="101">
        <v>2025</v>
      </c>
      <c r="C15" s="103">
        <v>209.9365736663498</v>
      </c>
      <c r="D15" s="103">
        <v>164.8053805202357</v>
      </c>
      <c r="E15" s="103">
        <v>0</v>
      </c>
      <c r="F15" s="103">
        <v>13.924072179865339</v>
      </c>
      <c r="G15" s="103"/>
      <c r="H15" s="103"/>
      <c r="I15" s="103"/>
      <c r="J15" s="103">
        <f t="shared" si="0"/>
        <v>388.66602636645086</v>
      </c>
    </row>
    <row r="16" spans="2:10" x14ac:dyDescent="0.2">
      <c r="B16" s="101">
        <v>2026</v>
      </c>
      <c r="C16" s="103">
        <v>210.98625653468156</v>
      </c>
      <c r="D16" s="103">
        <v>165.62940742283689</v>
      </c>
      <c r="E16" s="103">
        <v>0</v>
      </c>
      <c r="F16" s="103">
        <v>13.993692540764668</v>
      </c>
      <c r="G16" s="103"/>
      <c r="H16" s="103"/>
      <c r="I16" s="103"/>
      <c r="J16" s="103">
        <f t="shared" si="0"/>
        <v>390.60935649828309</v>
      </c>
    </row>
    <row r="17" spans="2:10" x14ac:dyDescent="0.2">
      <c r="B17" s="101">
        <v>2027</v>
      </c>
      <c r="C17" s="103">
        <v>212.04118781735494</v>
      </c>
      <c r="D17" s="103">
        <v>166.45755445995104</v>
      </c>
      <c r="E17" s="103">
        <v>0</v>
      </c>
      <c r="F17" s="103">
        <v>14.063661003468489</v>
      </c>
      <c r="G17" s="103"/>
      <c r="H17" s="103"/>
      <c r="I17" s="103"/>
      <c r="J17" s="103">
        <f t="shared" si="0"/>
        <v>392.56240328077445</v>
      </c>
    </row>
    <row r="18" spans="2:10" x14ac:dyDescent="0.2">
      <c r="B18" s="101">
        <v>2028</v>
      </c>
      <c r="C18" s="103">
        <v>213.10139375644172</v>
      </c>
      <c r="D18" s="103">
        <v>167.28984223225078</v>
      </c>
      <c r="E18" s="103">
        <v>0</v>
      </c>
      <c r="F18" s="103">
        <v>14.133979308485829</v>
      </c>
      <c r="G18" s="103"/>
      <c r="H18" s="103"/>
      <c r="I18" s="103"/>
      <c r="J18" s="103">
        <f t="shared" si="0"/>
        <v>394.52521529717836</v>
      </c>
    </row>
    <row r="19" spans="2:10" x14ac:dyDescent="0.2">
      <c r="B19" s="101">
        <v>2029</v>
      </c>
      <c r="C19" s="103">
        <v>214.16690072522391</v>
      </c>
      <c r="D19" s="103">
        <v>168.12629144341199</v>
      </c>
      <c r="E19" s="103">
        <v>0</v>
      </c>
      <c r="F19" s="103">
        <v>14.204649205028256</v>
      </c>
      <c r="G19" s="103"/>
      <c r="H19" s="103"/>
      <c r="I19" s="103"/>
      <c r="J19" s="103">
        <f t="shared" si="0"/>
        <v>396.49784137366413</v>
      </c>
    </row>
    <row r="20" spans="2:10" x14ac:dyDescent="0.2">
      <c r="B20" s="101">
        <v>2030</v>
      </c>
      <c r="C20" s="103">
        <v>215.23773522885003</v>
      </c>
      <c r="D20" s="103">
        <v>168.96692290062904</v>
      </c>
      <c r="E20" s="103">
        <v>0</v>
      </c>
      <c r="F20" s="103">
        <v>14.275672451053394</v>
      </c>
      <c r="G20" s="103"/>
      <c r="H20" s="103"/>
      <c r="I20" s="103"/>
      <c r="J20" s="103">
        <f t="shared" si="0"/>
        <v>398.48033058053244</v>
      </c>
    </row>
    <row r="21" spans="2:10" x14ac:dyDescent="0.2">
      <c r="B21" s="101">
        <v>2031</v>
      </c>
      <c r="C21" s="103">
        <v>216.3139239049942</v>
      </c>
      <c r="D21" s="103">
        <v>169.81175751513214</v>
      </c>
      <c r="E21" s="103">
        <v>0</v>
      </c>
      <c r="F21" s="103">
        <v>14.347050813308661</v>
      </c>
      <c r="G21" s="103"/>
      <c r="H21" s="103"/>
      <c r="I21" s="103"/>
      <c r="J21" s="103">
        <f t="shared" si="0"/>
        <v>400.47273223343501</v>
      </c>
    </row>
    <row r="22" spans="2:10" x14ac:dyDescent="0.2">
      <c r="B22" s="101">
        <v>2032</v>
      </c>
      <c r="C22" s="103">
        <v>217.39549352451914</v>
      </c>
      <c r="D22" s="103">
        <v>170.66081630270781</v>
      </c>
      <c r="E22" s="103">
        <v>0</v>
      </c>
      <c r="F22" s="103">
        <v>14.418786067375203</v>
      </c>
      <c r="G22" s="103"/>
      <c r="H22" s="103"/>
      <c r="I22" s="103"/>
      <c r="J22" s="103">
        <f t="shared" si="0"/>
        <v>402.47509589460219</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7109375" defaultRowHeight="10.199999999999999" x14ac:dyDescent="0.2"/>
  <cols>
    <col min="1" max="1" width="1.7109375" style="81" customWidth="1"/>
    <col min="2" max="2" width="10.140625" style="81" customWidth="1"/>
    <col min="3" max="11" width="15.85546875" style="81" customWidth="1"/>
    <col min="12" max="16384" width="8.7109375" style="81"/>
  </cols>
  <sheetData>
    <row r="1" spans="2:11" s="93" customFormat="1" ht="15.6" x14ac:dyDescent="0.3">
      <c r="B1" s="186" t="s">
        <v>72</v>
      </c>
      <c r="C1" s="186"/>
      <c r="D1" s="186"/>
      <c r="E1" s="186"/>
      <c r="F1" s="186"/>
      <c r="G1" s="186"/>
      <c r="H1" s="186"/>
      <c r="I1" s="186"/>
      <c r="J1" s="186"/>
      <c r="K1" s="186"/>
    </row>
    <row r="2" spans="2:11" ht="15.6" x14ac:dyDescent="0.3">
      <c r="B2" s="187" t="str">
        <f>'FormsList&amp;FilerInfo'!B2</f>
        <v>Pomona Choice Energy</v>
      </c>
      <c r="C2" s="187"/>
      <c r="D2" s="187"/>
      <c r="E2" s="187"/>
      <c r="F2" s="187"/>
      <c r="G2" s="187"/>
      <c r="H2" s="187"/>
      <c r="I2" s="187"/>
      <c r="J2" s="187"/>
      <c r="K2" s="187"/>
    </row>
    <row r="3" spans="2:11" ht="13.2" x14ac:dyDescent="0.25">
      <c r="B3" s="104"/>
      <c r="C3" s="105"/>
      <c r="D3" s="105"/>
      <c r="E3" s="105"/>
      <c r="F3" s="105"/>
      <c r="G3" s="105"/>
      <c r="H3" s="105"/>
      <c r="I3" s="105"/>
      <c r="J3" s="105"/>
      <c r="K3" s="105"/>
    </row>
    <row r="4" spans="2:11" s="93" customFormat="1" ht="20.100000000000001" customHeight="1" x14ac:dyDescent="0.25">
      <c r="B4" s="192" t="s">
        <v>99</v>
      </c>
      <c r="C4" s="192"/>
      <c r="D4" s="192"/>
      <c r="E4" s="192"/>
      <c r="F4" s="192"/>
      <c r="G4" s="192"/>
      <c r="H4" s="192"/>
      <c r="I4" s="192"/>
      <c r="J4" s="192"/>
      <c r="K4" s="192"/>
    </row>
    <row r="5" spans="2:11" ht="13.2" x14ac:dyDescent="0.25">
      <c r="B5" s="189" t="s">
        <v>73</v>
      </c>
      <c r="C5" s="189"/>
      <c r="D5" s="189"/>
      <c r="E5" s="189"/>
      <c r="F5" s="189"/>
      <c r="G5" s="189"/>
      <c r="H5" s="189"/>
      <c r="I5" s="189"/>
      <c r="J5" s="189"/>
      <c r="K5" s="189"/>
    </row>
    <row r="6" spans="2:11" ht="20.100000000000001" customHeight="1" x14ac:dyDescent="0.3">
      <c r="B6" s="106"/>
      <c r="C6" s="106"/>
      <c r="D6" s="106"/>
      <c r="E6" s="106"/>
      <c r="F6" s="106"/>
      <c r="G6" s="106"/>
      <c r="H6" s="106"/>
      <c r="I6" s="106"/>
      <c r="J6" s="106"/>
      <c r="K6" s="106"/>
    </row>
    <row r="7" spans="2:11" ht="13.2" x14ac:dyDescent="0.25">
      <c r="B7" s="193" t="s">
        <v>74</v>
      </c>
      <c r="C7" s="193"/>
      <c r="D7" s="193"/>
      <c r="E7" s="193"/>
      <c r="F7" s="193"/>
      <c r="G7" s="193"/>
      <c r="H7" s="193"/>
      <c r="I7" s="193"/>
      <c r="J7" s="193"/>
      <c r="K7" s="193"/>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c r="D9" s="109"/>
      <c r="E9" s="109"/>
      <c r="F9" s="109"/>
      <c r="G9" s="109"/>
      <c r="H9" s="109"/>
      <c r="I9" s="109"/>
      <c r="J9" s="109"/>
      <c r="K9" s="102">
        <f t="shared" ref="K9:K22" si="0">SUM(C9:J9)</f>
        <v>0</v>
      </c>
    </row>
    <row r="10" spans="2:11" x14ac:dyDescent="0.2">
      <c r="B10" s="101">
        <v>2020</v>
      </c>
      <c r="C10" s="109">
        <v>45.691463034999998</v>
      </c>
      <c r="D10" s="109">
        <v>0.62636799999999992</v>
      </c>
      <c r="E10" s="109">
        <v>0</v>
      </c>
      <c r="F10" s="109">
        <v>1.2238808290000001</v>
      </c>
      <c r="G10" s="109"/>
      <c r="H10" s="109"/>
      <c r="I10" s="109"/>
      <c r="J10" s="109">
        <v>3.6441008860000039</v>
      </c>
      <c r="K10" s="102">
        <f t="shared" si="0"/>
        <v>51.185812750000004</v>
      </c>
    </row>
    <row r="11" spans="2:11" x14ac:dyDescent="0.2">
      <c r="B11" s="101">
        <v>2021</v>
      </c>
      <c r="C11" s="110">
        <v>79.801735211999983</v>
      </c>
      <c r="D11" s="110">
        <v>33.11053375605367</v>
      </c>
      <c r="E11" s="110">
        <v>0</v>
      </c>
      <c r="F11" s="110">
        <v>1.5707887546263557</v>
      </c>
      <c r="G11" s="110"/>
      <c r="H11" s="110"/>
      <c r="I11" s="110"/>
      <c r="J11" s="110">
        <f>0.06*SUM(C11:F11)</f>
        <v>6.8689834633607996</v>
      </c>
      <c r="K11" s="103">
        <f t="shared" si="0"/>
        <v>121.35204118604081</v>
      </c>
    </row>
    <row r="12" spans="2:11" x14ac:dyDescent="0.2">
      <c r="B12" s="101">
        <v>2022</v>
      </c>
      <c r="C12" s="103">
        <v>67.308043442302193</v>
      </c>
      <c r="D12" s="103">
        <v>40.1316217886502</v>
      </c>
      <c r="E12" s="103">
        <v>0</v>
      </c>
      <c r="F12" s="103">
        <v>1.903874479190609</v>
      </c>
      <c r="G12" s="103"/>
      <c r="H12" s="103"/>
      <c r="I12" s="103"/>
      <c r="J12" s="110">
        <f t="shared" ref="J12:J22" si="1">0.06*SUM(C12:F12)</f>
        <v>6.5606123826085794</v>
      </c>
      <c r="K12" s="103">
        <f t="shared" si="0"/>
        <v>115.90415209275157</v>
      </c>
    </row>
    <row r="13" spans="2:11" x14ac:dyDescent="0.2">
      <c r="B13" s="101">
        <v>2023</v>
      </c>
      <c r="C13" s="110">
        <v>67.6445836595137</v>
      </c>
      <c r="D13" s="110">
        <v>40.332279897593445</v>
      </c>
      <c r="E13" s="110">
        <v>0</v>
      </c>
      <c r="F13" s="110">
        <v>1.9133938515865618</v>
      </c>
      <c r="G13" s="110"/>
      <c r="H13" s="110"/>
      <c r="I13" s="110"/>
      <c r="J13" s="110">
        <f t="shared" si="1"/>
        <v>6.5934154445216224</v>
      </c>
      <c r="K13" s="103">
        <f t="shared" si="0"/>
        <v>116.48367285321534</v>
      </c>
    </row>
    <row r="14" spans="2:11" x14ac:dyDescent="0.2">
      <c r="B14" s="101">
        <v>2024</v>
      </c>
      <c r="C14" s="110">
        <v>67.98280657781126</v>
      </c>
      <c r="D14" s="110">
        <v>40.533941297081405</v>
      </c>
      <c r="E14" s="110">
        <v>0</v>
      </c>
      <c r="F14" s="110">
        <v>1.9229608208444944</v>
      </c>
      <c r="G14" s="103"/>
      <c r="H14" s="103"/>
      <c r="I14" s="103"/>
      <c r="J14" s="110">
        <f t="shared" si="1"/>
        <v>6.6263825217442296</v>
      </c>
      <c r="K14" s="103">
        <f t="shared" si="0"/>
        <v>117.0660912174814</v>
      </c>
    </row>
    <row r="15" spans="2:11" x14ac:dyDescent="0.2">
      <c r="B15" s="101">
        <v>2025</v>
      </c>
      <c r="C15" s="110">
        <v>68.322720610700316</v>
      </c>
      <c r="D15" s="110">
        <v>40.736611003566807</v>
      </c>
      <c r="E15" s="110">
        <v>0</v>
      </c>
      <c r="F15" s="110">
        <v>1.9325756249487167</v>
      </c>
      <c r="G15" s="110"/>
      <c r="H15" s="110"/>
      <c r="I15" s="110"/>
      <c r="J15" s="110">
        <f t="shared" si="1"/>
        <v>6.6595144343529498</v>
      </c>
      <c r="K15" s="103">
        <f t="shared" si="0"/>
        <v>117.65142167356879</v>
      </c>
    </row>
    <row r="16" spans="2:11" x14ac:dyDescent="0.2">
      <c r="B16" s="101">
        <v>2026</v>
      </c>
      <c r="C16" s="110">
        <v>68.664334213753804</v>
      </c>
      <c r="D16" s="110">
        <v>40.940294058584634</v>
      </c>
      <c r="E16" s="110">
        <v>0</v>
      </c>
      <c r="F16" s="110">
        <v>1.9422385030734601</v>
      </c>
      <c r="G16" s="103"/>
      <c r="H16" s="103"/>
      <c r="I16" s="103"/>
      <c r="J16" s="110">
        <f t="shared" si="1"/>
        <v>6.6928120065247132</v>
      </c>
      <c r="K16" s="103">
        <f t="shared" si="0"/>
        <v>118.2396787819366</v>
      </c>
    </row>
    <row r="17" spans="2:11" x14ac:dyDescent="0.2">
      <c r="B17" s="101">
        <v>2027</v>
      </c>
      <c r="C17" s="110">
        <v>69.007655884822569</v>
      </c>
      <c r="D17" s="110">
        <v>41.144995528877551</v>
      </c>
      <c r="E17" s="110">
        <v>0</v>
      </c>
      <c r="F17" s="110">
        <v>1.9519496955888271</v>
      </c>
      <c r="G17" s="110"/>
      <c r="H17" s="110"/>
      <c r="I17" s="110"/>
      <c r="J17" s="110">
        <f t="shared" si="1"/>
        <v>6.726276066557336</v>
      </c>
      <c r="K17" s="103">
        <f t="shared" si="0"/>
        <v>118.83087717584627</v>
      </c>
    </row>
    <row r="18" spans="2:11" x14ac:dyDescent="0.2">
      <c r="B18" s="101">
        <v>2028</v>
      </c>
      <c r="C18" s="110">
        <v>69.352694164246671</v>
      </c>
      <c r="D18" s="110">
        <v>41.350720506521938</v>
      </c>
      <c r="E18" s="110">
        <v>0</v>
      </c>
      <c r="F18" s="110">
        <v>1.9617094440667711</v>
      </c>
      <c r="G18" s="103"/>
      <c r="H18" s="103"/>
      <c r="I18" s="103"/>
      <c r="J18" s="110">
        <f t="shared" si="1"/>
        <v>6.7599074468901224</v>
      </c>
      <c r="K18" s="103">
        <f t="shared" si="0"/>
        <v>119.4250315617255</v>
      </c>
    </row>
    <row r="19" spans="2:11" x14ac:dyDescent="0.2">
      <c r="B19" s="101">
        <v>2029</v>
      </c>
      <c r="C19" s="110">
        <v>69.699457635067901</v>
      </c>
      <c r="D19" s="110">
        <v>41.557474109054546</v>
      </c>
      <c r="E19" s="110">
        <v>0</v>
      </c>
      <c r="F19" s="110">
        <v>1.9715179912871048</v>
      </c>
      <c r="G19" s="103"/>
      <c r="H19" s="103"/>
      <c r="I19" s="103"/>
      <c r="J19" s="110">
        <f t="shared" si="1"/>
        <v>6.7937069841245732</v>
      </c>
      <c r="K19" s="103">
        <f t="shared" si="0"/>
        <v>120.02215671953412</v>
      </c>
    </row>
    <row r="20" spans="2:11" x14ac:dyDescent="0.2">
      <c r="B20" s="101">
        <v>2030</v>
      </c>
      <c r="C20" s="110">
        <v>70.047954923243239</v>
      </c>
      <c r="D20" s="110">
        <v>41.765261479599815</v>
      </c>
      <c r="E20" s="110">
        <v>0</v>
      </c>
      <c r="F20" s="110">
        <v>1.9813755812435401</v>
      </c>
      <c r="G20" s="103"/>
      <c r="H20" s="103"/>
      <c r="I20" s="103"/>
      <c r="J20" s="110">
        <f t="shared" si="1"/>
        <v>6.8276755190451954</v>
      </c>
      <c r="K20" s="103">
        <f t="shared" si="0"/>
        <v>120.62226750313179</v>
      </c>
    </row>
    <row r="21" spans="2:11" x14ac:dyDescent="0.2">
      <c r="B21" s="101">
        <v>2031</v>
      </c>
      <c r="C21" s="110">
        <v>70.398194697859452</v>
      </c>
      <c r="D21" s="110">
        <v>41.974087786997806</v>
      </c>
      <c r="E21" s="110">
        <v>0</v>
      </c>
      <c r="F21" s="110">
        <v>1.9912824591497575</v>
      </c>
      <c r="G21" s="103"/>
      <c r="H21" s="103"/>
      <c r="I21" s="103"/>
      <c r="J21" s="110">
        <f t="shared" si="1"/>
        <v>6.8618138966404212</v>
      </c>
      <c r="K21" s="103">
        <f t="shared" si="0"/>
        <v>121.22537884064745</v>
      </c>
    </row>
    <row r="22" spans="2:11" x14ac:dyDescent="0.2">
      <c r="B22" s="101">
        <v>2032</v>
      </c>
      <c r="C22" s="103">
        <v>70.750185671348746</v>
      </c>
      <c r="D22" s="103">
        <v>42.183958225932791</v>
      </c>
      <c r="E22" s="103">
        <v>0</v>
      </c>
      <c r="F22" s="103">
        <v>2.0012388714455063</v>
      </c>
      <c r="G22" s="103"/>
      <c r="H22" s="103"/>
      <c r="I22" s="103"/>
      <c r="J22" s="103">
        <f t="shared" si="1"/>
        <v>6.8961229661236221</v>
      </c>
      <c r="K22" s="103">
        <f t="shared" si="0"/>
        <v>121.83150573485067</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4" t="s">
        <v>102</v>
      </c>
      <c r="C1" s="194"/>
      <c r="D1" s="194"/>
      <c r="E1" s="194"/>
      <c r="F1" s="194"/>
      <c r="G1" s="194"/>
      <c r="H1" s="194"/>
      <c r="I1" s="194"/>
      <c r="J1" s="194"/>
      <c r="K1" s="194"/>
      <c r="L1" s="194"/>
      <c r="M1" s="194"/>
      <c r="N1" s="194"/>
      <c r="O1" s="194"/>
      <c r="P1" s="194"/>
      <c r="Q1" s="194"/>
      <c r="R1" s="194"/>
      <c r="S1" s="194"/>
      <c r="T1" s="194"/>
    </row>
    <row r="2" spans="2:20" ht="16.5" customHeight="1" x14ac:dyDescent="0.3">
      <c r="B2" s="195" t="str">
        <f>'FormsList&amp;FilerInfo'!B2</f>
        <v>Pomona Choice Energy</v>
      </c>
      <c r="C2" s="195"/>
      <c r="D2" s="195"/>
      <c r="E2" s="195"/>
      <c r="F2" s="195"/>
      <c r="G2" s="195"/>
      <c r="H2" s="195"/>
      <c r="I2" s="195"/>
      <c r="J2" s="195"/>
      <c r="K2" s="195"/>
      <c r="L2" s="195"/>
      <c r="M2" s="195"/>
      <c r="N2" s="195"/>
      <c r="O2" s="195"/>
      <c r="P2" s="195"/>
      <c r="Q2" s="195"/>
      <c r="R2" s="195"/>
      <c r="S2" s="195"/>
      <c r="T2" s="195"/>
    </row>
    <row r="3" spans="2:20" ht="16.5" customHeight="1" x14ac:dyDescent="0.3">
      <c r="B3" s="154"/>
      <c r="C3" s="154"/>
      <c r="D3" s="154"/>
      <c r="E3" s="154"/>
      <c r="F3" s="154"/>
      <c r="G3" s="154"/>
      <c r="H3" s="154"/>
      <c r="I3" s="154"/>
      <c r="J3" s="154"/>
      <c r="K3" s="154"/>
      <c r="L3" s="155"/>
    </row>
    <row r="4" spans="2:20" ht="16.5" customHeight="1" x14ac:dyDescent="0.3">
      <c r="B4" s="196" t="s">
        <v>103</v>
      </c>
      <c r="C4" s="196"/>
      <c r="D4" s="196"/>
      <c r="E4" s="196"/>
      <c r="F4" s="196"/>
      <c r="G4" s="196"/>
      <c r="H4" s="196"/>
      <c r="I4" s="196"/>
      <c r="J4" s="196"/>
      <c r="K4" s="196"/>
      <c r="L4" s="196"/>
      <c r="M4" s="196"/>
      <c r="N4" s="196"/>
      <c r="O4" s="196"/>
      <c r="P4" s="196"/>
      <c r="Q4" s="196"/>
      <c r="R4" s="196"/>
      <c r="S4" s="196"/>
      <c r="T4" s="196"/>
    </row>
    <row r="6" spans="2:20" ht="33.75" customHeight="1" x14ac:dyDescent="0.3">
      <c r="D6" s="157"/>
      <c r="E6" s="197" t="s">
        <v>104</v>
      </c>
      <c r="F6" s="198"/>
      <c r="G6" s="198"/>
      <c r="H6" s="198"/>
      <c r="I6" s="198"/>
      <c r="J6" s="199"/>
      <c r="K6" s="200" t="s">
        <v>105</v>
      </c>
      <c r="L6" s="200"/>
      <c r="M6" s="200"/>
      <c r="N6" s="200"/>
      <c r="O6" s="200"/>
      <c r="P6" s="200" t="s">
        <v>106</v>
      </c>
      <c r="Q6" s="200"/>
      <c r="R6" s="200"/>
      <c r="S6" s="200"/>
      <c r="T6" s="200"/>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1" t="s">
        <v>49</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6" t="s">
        <v>83</v>
      </c>
      <c r="C1" s="206"/>
      <c r="D1" s="206"/>
      <c r="E1" s="206"/>
      <c r="F1" s="206"/>
      <c r="G1" s="206"/>
      <c r="H1" s="206"/>
      <c r="I1" s="206"/>
      <c r="J1" s="206"/>
      <c r="K1" s="206"/>
      <c r="L1" s="206"/>
      <c r="M1" s="206"/>
      <c r="N1" s="206"/>
      <c r="O1" s="206"/>
      <c r="P1" s="206"/>
    </row>
    <row r="2" spans="1:17" ht="15.6" x14ac:dyDescent="0.3">
      <c r="B2" s="207" t="str">
        <f>+'FormsList&amp;FilerInfo'!B2</f>
        <v>Pomona Choice Energy</v>
      </c>
      <c r="C2" s="208"/>
      <c r="D2" s="208"/>
      <c r="E2" s="208"/>
      <c r="F2" s="208"/>
      <c r="G2" s="208"/>
      <c r="H2" s="208"/>
      <c r="I2" s="208"/>
      <c r="J2" s="208"/>
      <c r="K2" s="208"/>
      <c r="L2" s="208"/>
      <c r="M2" s="208"/>
      <c r="N2" s="208"/>
      <c r="O2" s="208"/>
      <c r="P2" s="208"/>
    </row>
    <row r="3" spans="1:17" ht="15.6" x14ac:dyDescent="0.3">
      <c r="B3" s="78"/>
      <c r="C3" s="76"/>
      <c r="D3" s="76"/>
      <c r="E3" s="76"/>
      <c r="F3" s="76"/>
      <c r="G3" s="76"/>
      <c r="H3" s="76"/>
      <c r="I3" s="76"/>
      <c r="J3" s="76"/>
      <c r="K3" s="76"/>
      <c r="L3" s="76"/>
      <c r="M3" s="76"/>
      <c r="N3" s="76"/>
      <c r="O3" s="76"/>
      <c r="P3" s="76"/>
    </row>
    <row r="4" spans="1:17" ht="17.399999999999999" x14ac:dyDescent="0.3">
      <c r="B4" s="209" t="s">
        <v>7</v>
      </c>
      <c r="C4" s="209"/>
      <c r="D4" s="209"/>
      <c r="E4" s="209"/>
      <c r="F4" s="209"/>
      <c r="G4" s="209"/>
      <c r="H4" s="209"/>
      <c r="I4" s="209"/>
      <c r="J4" s="209"/>
      <c r="K4" s="209"/>
      <c r="L4" s="209"/>
      <c r="M4" s="209"/>
      <c r="N4" s="209"/>
      <c r="O4" s="209"/>
      <c r="P4" s="209"/>
    </row>
    <row r="5" spans="1:17" x14ac:dyDescent="0.25">
      <c r="B5" s="210" t="s">
        <v>55</v>
      </c>
      <c r="C5" s="210"/>
      <c r="D5" s="210"/>
      <c r="E5" s="210"/>
      <c r="F5" s="210"/>
      <c r="G5" s="210"/>
      <c r="H5" s="210"/>
      <c r="I5" s="210"/>
      <c r="J5" s="210"/>
      <c r="K5" s="210"/>
      <c r="L5" s="210"/>
      <c r="M5" s="210"/>
      <c r="N5" s="210"/>
      <c r="O5" s="210"/>
      <c r="P5" s="210"/>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2" t="s">
        <v>11</v>
      </c>
      <c r="C11" s="203"/>
      <c r="D11" s="203"/>
      <c r="E11" s="203"/>
      <c r="F11" s="203"/>
      <c r="G11" s="203"/>
      <c r="H11" s="203"/>
      <c r="I11" s="203"/>
      <c r="J11" s="203"/>
      <c r="K11" s="203"/>
      <c r="L11" s="203"/>
      <c r="M11" s="203"/>
      <c r="N11" s="203"/>
      <c r="O11" s="204"/>
      <c r="P11" s="205"/>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1" t="s">
        <v>84</v>
      </c>
      <c r="B1" s="212"/>
      <c r="C1" s="212"/>
      <c r="D1" s="212"/>
      <c r="E1" s="212"/>
      <c r="F1" s="212"/>
      <c r="G1" s="212"/>
      <c r="H1" s="212"/>
      <c r="I1" s="212"/>
      <c r="J1" s="212"/>
      <c r="K1" s="212"/>
      <c r="L1" s="212"/>
      <c r="M1" s="212"/>
      <c r="N1" s="212"/>
      <c r="O1" s="212"/>
    </row>
    <row r="2" spans="1:15" ht="16.5" customHeight="1" x14ac:dyDescent="0.25">
      <c r="A2" s="213" t="str">
        <f>'FormsList&amp;FilerInfo'!B2</f>
        <v>Pomona Choice Energy</v>
      </c>
      <c r="B2" s="214"/>
      <c r="C2" s="214"/>
      <c r="D2" s="214"/>
      <c r="E2" s="214"/>
      <c r="F2" s="214"/>
      <c r="G2" s="214"/>
      <c r="H2" s="214"/>
      <c r="I2" s="214"/>
      <c r="J2" s="214"/>
      <c r="K2" s="214"/>
      <c r="L2" s="214"/>
      <c r="M2" s="214"/>
      <c r="N2" s="214"/>
      <c r="O2" s="214"/>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5" t="s">
        <v>85</v>
      </c>
      <c r="B4" s="216"/>
      <c r="C4" s="216"/>
      <c r="D4" s="216"/>
      <c r="E4" s="216"/>
      <c r="F4" s="216"/>
      <c r="G4" s="216"/>
      <c r="H4" s="216"/>
      <c r="I4" s="216"/>
      <c r="J4" s="216"/>
      <c r="K4" s="216"/>
      <c r="L4" s="216"/>
      <c r="M4" s="216"/>
      <c r="N4" s="216"/>
      <c r="O4" s="216"/>
    </row>
    <row r="5" spans="1:15" ht="16.5" customHeight="1" x14ac:dyDescent="0.25">
      <c r="A5" s="217" t="s">
        <v>55</v>
      </c>
      <c r="B5" s="218"/>
      <c r="C5" s="218"/>
      <c r="D5" s="218"/>
      <c r="E5" s="218"/>
      <c r="F5" s="218"/>
      <c r="G5" s="218"/>
      <c r="H5" s="218"/>
      <c r="I5" s="218"/>
      <c r="J5" s="218"/>
      <c r="K5" s="218"/>
      <c r="L5" s="218"/>
      <c r="M5" s="218"/>
      <c r="N5" s="218"/>
      <c r="O5" s="218"/>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